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9E64B687-8987-4E56-BA77-E17168AE54FE}" xr6:coauthVersionLast="36" xr6:coauthVersionMax="36" xr10:uidLastSave="{00000000-0000-0000-0000-000000000000}"/>
  <bookViews>
    <workbookView xWindow="0" yWindow="0" windowWidth="28770" windowHeight="14385" activeTab="3" xr2:uid="{DACC5905-9856-4E59-B326-0DE7EE8FB58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0" i="5" l="1"/>
  <c r="G120" i="5"/>
  <c r="D120" i="5"/>
  <c r="C120" i="5"/>
  <c r="G107" i="5"/>
  <c r="F107" i="5"/>
  <c r="D107" i="5"/>
  <c r="C107" i="5"/>
  <c r="D102" i="5"/>
  <c r="D101" i="5"/>
  <c r="D100" i="5"/>
  <c r="D99" i="5"/>
  <c r="D98" i="5"/>
  <c r="D97" i="5"/>
  <c r="D96" i="5"/>
  <c r="D95" i="5"/>
  <c r="H84" i="5"/>
  <c r="G84" i="5"/>
  <c r="D84" i="5"/>
  <c r="C84" i="5"/>
  <c r="G75" i="5"/>
  <c r="F75" i="5"/>
  <c r="D75" i="5"/>
  <c r="C75" i="5"/>
  <c r="D70" i="5"/>
  <c r="D69" i="5"/>
  <c r="D68" i="5"/>
  <c r="D67" i="5"/>
  <c r="D66" i="5"/>
  <c r="D65" i="5"/>
  <c r="D64" i="5"/>
  <c r="D63" i="5"/>
  <c r="H48" i="5"/>
  <c r="G48" i="5"/>
  <c r="D48" i="5"/>
  <c r="C48" i="5"/>
  <c r="G35" i="5"/>
  <c r="F35" i="5"/>
  <c r="D35" i="5"/>
  <c r="C35" i="5"/>
  <c r="D30" i="5"/>
  <c r="D29" i="5"/>
  <c r="D28" i="5"/>
  <c r="D27" i="5"/>
  <c r="D26" i="5"/>
  <c r="H17" i="5"/>
  <c r="G17" i="5"/>
  <c r="D17" i="5"/>
  <c r="C17" i="5"/>
  <c r="G11" i="5"/>
  <c r="F11" i="5"/>
  <c r="D11" i="5"/>
  <c r="C11" i="5"/>
  <c r="D6" i="5"/>
  <c r="C137" i="4"/>
  <c r="K112" i="4"/>
  <c r="K111" i="4"/>
  <c r="C101" i="4"/>
  <c r="P100" i="4"/>
  <c r="C100" i="4"/>
  <c r="P99" i="4"/>
  <c r="P98" i="4"/>
  <c r="P97" i="4"/>
  <c r="P96" i="4"/>
  <c r="P95" i="4"/>
  <c r="P94" i="4"/>
  <c r="P93" i="4"/>
  <c r="P92" i="4"/>
  <c r="P91" i="4"/>
  <c r="P90" i="4"/>
  <c r="P89" i="4"/>
  <c r="P88" i="4"/>
  <c r="P87" i="4"/>
  <c r="P86" i="4"/>
  <c r="C86" i="4"/>
  <c r="P85" i="4"/>
  <c r="P84" i="4"/>
  <c r="P83" i="4"/>
  <c r="P82" i="4"/>
  <c r="P81" i="4"/>
  <c r="P80" i="4"/>
  <c r="P79" i="4"/>
  <c r="P78" i="4"/>
  <c r="P77" i="4"/>
  <c r="P76" i="4"/>
  <c r="P75" i="4"/>
  <c r="P74" i="4"/>
  <c r="P73" i="4"/>
  <c r="P72" i="4"/>
  <c r="C72" i="4"/>
  <c r="P71" i="4"/>
  <c r="C71" i="4"/>
  <c r="S70" i="4"/>
  <c r="R70" i="4"/>
  <c r="Q70" i="4"/>
  <c r="K70" i="4"/>
  <c r="J70" i="4"/>
  <c r="I70" i="4"/>
  <c r="C64" i="4"/>
  <c r="AC54" i="4"/>
  <c r="AB54" i="4"/>
  <c r="AC53" i="4"/>
  <c r="AB53" i="4"/>
  <c r="AC52" i="4"/>
  <c r="AB52" i="4"/>
  <c r="AC51" i="4"/>
  <c r="AB51" i="4"/>
  <c r="AC49" i="4"/>
  <c r="AB49" i="4"/>
  <c r="AC48" i="4"/>
  <c r="AB48" i="4"/>
  <c r="AC47" i="4"/>
  <c r="AB47" i="4"/>
  <c r="AC46" i="4"/>
  <c r="AB46" i="4"/>
  <c r="AC45" i="4"/>
  <c r="AB45" i="4"/>
  <c r="AC44" i="4"/>
  <c r="AB44" i="4"/>
  <c r="C43" i="4"/>
  <c r="AC42" i="4"/>
  <c r="AB42" i="4"/>
  <c r="C42" i="4"/>
  <c r="AC41" i="4"/>
  <c r="AB41" i="4"/>
  <c r="C41" i="4"/>
  <c r="AC40" i="4"/>
  <c r="AB40" i="4"/>
  <c r="AC39" i="4"/>
  <c r="AB39" i="4"/>
  <c r="AC38" i="4"/>
  <c r="AB38" i="4"/>
  <c r="AC37" i="4"/>
  <c r="AB37" i="4"/>
  <c r="AC35" i="4"/>
  <c r="AB35" i="4"/>
  <c r="AC34" i="4"/>
  <c r="AB34" i="4"/>
  <c r="AC33" i="4"/>
  <c r="AB33" i="4"/>
  <c r="C33" i="4"/>
  <c r="AC32" i="4"/>
  <c r="AB32" i="4"/>
  <c r="C32" i="4"/>
  <c r="AC31" i="4"/>
  <c r="AB31" i="4"/>
  <c r="AC30" i="4"/>
  <c r="AB30" i="4"/>
  <c r="K30" i="4"/>
  <c r="K29" i="4"/>
  <c r="C29" i="4"/>
  <c r="AC28" i="4"/>
  <c r="AB28" i="4"/>
  <c r="K28" i="4"/>
  <c r="AC27" i="4"/>
  <c r="AB27" i="4"/>
  <c r="K27" i="4"/>
  <c r="AC26" i="4"/>
  <c r="AB26" i="4"/>
  <c r="AC25" i="4"/>
  <c r="AB25" i="4"/>
  <c r="AC24" i="4"/>
  <c r="AB24" i="4"/>
  <c r="AC22" i="4"/>
  <c r="AB22" i="4"/>
  <c r="AC21" i="4"/>
  <c r="AB21" i="4"/>
  <c r="K21" i="4"/>
  <c r="AC20" i="4"/>
  <c r="AB20" i="4"/>
  <c r="K20" i="4"/>
  <c r="AC19" i="4"/>
  <c r="AB19" i="4"/>
  <c r="K19" i="4"/>
  <c r="AC18" i="4"/>
  <c r="AB18" i="4"/>
  <c r="AC16" i="4"/>
  <c r="AB16" i="4"/>
  <c r="AC15" i="4"/>
  <c r="AB15" i="4"/>
  <c r="C15" i="4"/>
  <c r="AC14" i="4"/>
  <c r="AB14" i="4"/>
  <c r="C14" i="4"/>
  <c r="AC13" i="4"/>
  <c r="AB13" i="4"/>
  <c r="C13" i="4"/>
  <c r="AC12" i="4"/>
  <c r="AB12" i="4"/>
  <c r="AC10" i="4"/>
  <c r="AB10" i="4"/>
  <c r="AC9" i="4"/>
  <c r="AB9" i="4"/>
  <c r="AC8" i="4"/>
  <c r="AB8" i="4"/>
  <c r="AC7" i="4"/>
  <c r="AB7" i="4"/>
  <c r="AC6" i="4"/>
  <c r="AB6" i="4"/>
  <c r="AC4" i="4"/>
  <c r="AB4" i="4"/>
  <c r="AC3" i="4"/>
  <c r="AB3" i="4"/>
  <c r="AC2" i="4"/>
</calcChain>
</file>

<file path=xl/sharedStrings.xml><?xml version="1.0" encoding="utf-8"?>
<sst xmlns="http://schemas.openxmlformats.org/spreadsheetml/2006/main" count="19591" uniqueCount="5061">
  <si>
    <t>Параметр</t>
  </si>
  <si>
    <t>Значение</t>
  </si>
  <si>
    <t>Ед.</t>
  </si>
  <si>
    <t>Комментарий</t>
  </si>
  <si>
    <t>Справка</t>
  </si>
  <si>
    <t>Yes</t>
  </si>
  <si>
    <t>-</t>
  </si>
  <si>
    <t>Excel</t>
  </si>
  <si>
    <t>NDM_Snapshot</t>
  </si>
  <si>
    <t>мм</t>
  </si>
  <si>
    <t>StrengthCapacity</t>
  </si>
  <si>
    <t>General.DiagramExtension</t>
  </si>
  <si>
    <t>Geometry.Source</t>
  </si>
  <si>
    <t>Generated</t>
  </si>
  <si>
    <t>Rectangles</t>
  </si>
  <si>
    <t>Contour</t>
  </si>
  <si>
    <t>шт</t>
  </si>
  <si>
    <t>Newton</t>
  </si>
  <si>
    <t>Auto</t>
  </si>
  <si>
    <t>Bisection</t>
  </si>
  <si>
    <t>SP35</t>
  </si>
  <si>
    <t>Determinate</t>
  </si>
  <si>
    <t>AutoWithμL</t>
  </si>
  <si>
    <t>OnlyMomentPlane</t>
  </si>
  <si>
    <t>Effective</t>
  </si>
  <si>
    <t>GlobalExtreme</t>
  </si>
  <si>
    <t>AlwaysCalc</t>
  </si>
  <si>
    <t>AllSelected</t>
  </si>
  <si>
    <t>Max</t>
  </si>
  <si>
    <t>6d</t>
  </si>
  <si>
    <t>Periodic</t>
  </si>
  <si>
    <t>Concrete</t>
  </si>
  <si>
    <t>Reinf</t>
  </si>
  <si>
    <t>RC_NDM_Contour</t>
  </si>
  <si>
    <t>RC_NDM_Opening</t>
  </si>
  <si>
    <t>Transformed</t>
  </si>
  <si>
    <t>Region</t>
  </si>
  <si>
    <t>NamesAndValues</t>
  </si>
  <si>
    <t>RC_NDM_CrackArea</t>
  </si>
  <si>
    <t>Anno_Concrete_Tension</t>
  </si>
  <si>
    <t>Anno_Concrete_Compression</t>
  </si>
  <si>
    <t>Anno_Rebar_Tension</t>
  </si>
  <si>
    <t>Anno_Rebar_Compression</t>
  </si>
  <si>
    <t>No</t>
  </si>
  <si>
    <t>pt</t>
  </si>
  <si>
    <t>Separate</t>
  </si>
  <si>
    <t>30,80,220</t>
  </si>
  <si>
    <t>RGB</t>
  </si>
  <si>
    <t>210,30,20</t>
  </si>
  <si>
    <t>125,35,210</t>
  </si>
  <si>
    <t>0,155,85</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</si>
  <si>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</si>
  <si>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</si>
  <si>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</si>
  <si>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</si>
  <si>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</si>
  <si>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</si>
  <si>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</si>
  <si>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</si>
  <si>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</si>
  <si>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Quantity</t>
  </si>
  <si>
    <t>INPUT</t>
  </si>
  <si>
    <t>INTERNAL</t>
  </si>
  <si>
    <t>OUTPUT</t>
  </si>
  <si>
    <t>Length</t>
  </si>
  <si>
    <t>mm</t>
  </si>
  <si>
    <t>m</t>
  </si>
  <si>
    <t>Area</t>
  </si>
  <si>
    <t>mm2</t>
  </si>
  <si>
    <t>m2</t>
  </si>
  <si>
    <t>Force</t>
  </si>
  <si>
    <t>tf</t>
  </si>
  <si>
    <t>N</t>
  </si>
  <si>
    <t>Moment</t>
  </si>
  <si>
    <t>tf*m</t>
  </si>
  <si>
    <t>N*mm</t>
  </si>
  <si>
    <t>Stress</t>
  </si>
  <si>
    <t>MPa</t>
  </si>
  <si>
    <t>Curvature</t>
  </si>
  <si>
    <t>1/mm</t>
  </si>
  <si>
    <t>CombinationID</t>
  </si>
  <si>
    <t>ProfileId</t>
  </si>
  <si>
    <t>LoadPath</t>
  </si>
  <si>
    <t>Comment</t>
  </si>
  <si>
    <t>PR1</t>
  </si>
  <si>
    <t>LC</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</si>
  <si>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</si>
  <si>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</si>
  <si>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</si>
  <si>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</si>
  <si>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</si>
  <si>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</si>
  <si>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</si>
  <si>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</si>
  <si>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</si>
  <si>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</si>
  <si>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</si>
  <si>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</si>
  <si>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</si>
  <si>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</si>
  <si>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</si>
  <si>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</si>
  <si>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</si>
  <si>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</si>
  <si>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</si>
  <si>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</si>
  <si>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</si>
  <si>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</si>
  <si>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</si>
  <si>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</si>
  <si>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</si>
  <si>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</si>
  <si>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</si>
  <si>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</si>
  <si>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</si>
  <si>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</si>
  <si>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</si>
  <si>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</si>
  <si>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</si>
  <si>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Материал</t>
  </si>
  <si>
    <t>ГПС</t>
  </si>
  <si>
    <t>Тип</t>
  </si>
  <si>
    <t>Ветвь</t>
  </si>
  <si>
    <t>ε</t>
  </si>
  <si>
    <t>I</t>
  </si>
  <si>
    <t>TwoLine</t>
  </si>
  <si>
    <t>Zero</t>
  </si>
  <si>
    <t>ThreeLine</t>
  </si>
  <si>
    <t>II</t>
  </si>
  <si>
    <t>Steel</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</si>
  <si>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</si>
  <si>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</si>
  <si>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</si>
  <si>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</si>
  <si>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</si>
  <si>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</si>
  <si>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</si>
  <si>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</si>
  <si>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</si>
  <si>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</si>
  <si>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</si>
  <si>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</si>
  <si>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</si>
  <si>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</si>
  <si>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</si>
  <si>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</si>
  <si>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</si>
  <si>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</si>
  <si>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</si>
  <si>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</si>
  <si>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</si>
  <si>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</si>
  <si>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</si>
  <si>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</si>
  <si>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</si>
  <si>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</si>
  <si>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</si>
  <si>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</si>
  <si>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</si>
  <si>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</si>
  <si>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</si>
  <si>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</si>
  <si>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</si>
  <si>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</si>
  <si>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</si>
  <si>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</si>
  <si>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</si>
  <si>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</si>
  <si>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</si>
  <si>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</si>
  <si>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</si>
  <si>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</si>
  <si>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</si>
  <si>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</si>
  <si>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</si>
  <si>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</si>
  <si>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</si>
  <si>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</si>
  <si>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</si>
  <si>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</si>
  <si>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</si>
  <si>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</si>
  <si>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</si>
  <si>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</si>
  <si>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</si>
  <si>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</si>
  <si>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</si>
  <si>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</si>
  <si>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</si>
  <si>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</si>
  <si>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</si>
  <si>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</si>
  <si>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</si>
  <si>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</si>
  <si>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</si>
  <si>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</si>
  <si>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</si>
  <si>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</si>
  <si>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</si>
  <si>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</si>
  <si>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</si>
  <si>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</si>
  <si>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</si>
  <si>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</si>
  <si>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</si>
  <si>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</si>
  <si>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</si>
  <si>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</si>
  <si>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</si>
  <si>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</si>
  <si>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</si>
  <si>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</si>
  <si>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</si>
  <si>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</si>
  <si>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</si>
  <si>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</si>
  <si>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</si>
  <si>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</si>
  <si>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</si>
  <si>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</si>
  <si>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</si>
  <si>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</si>
  <si>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</si>
  <si>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</si>
  <si>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</si>
  <si>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</si>
  <si>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</si>
  <si>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</si>
  <si>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</si>
  <si>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</si>
  <si>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</si>
  <si>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</si>
  <si>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</si>
  <si>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</si>
  <si>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</si>
  <si>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</si>
  <si>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</si>
  <si>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</si>
  <si>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</si>
  <si>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</si>
  <si>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</si>
  <si>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</si>
  <si>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</si>
  <si>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</si>
  <si>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</si>
  <si>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</si>
  <si>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</si>
  <si>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</si>
  <si>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</si>
  <si>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</si>
  <si>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</si>
  <si>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</si>
  <si>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</si>
  <si>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</si>
  <si>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</si>
  <si>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</si>
  <si>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</si>
  <si>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</si>
  <si>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</si>
  <si>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</si>
  <si>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</si>
  <si>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</si>
  <si>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</si>
  <si>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</si>
  <si>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</si>
  <si>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</si>
  <si>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</si>
  <si>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</si>
  <si>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</si>
  <si>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</si>
  <si>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</si>
  <si>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</si>
  <si>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</si>
  <si>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</si>
  <si>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</si>
  <si>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</si>
  <si>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</si>
  <si>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</si>
  <si>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</si>
  <si>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</si>
  <si>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</si>
  <si>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</si>
  <si>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</si>
  <si>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</si>
  <si>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</si>
  <si>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</si>
  <si>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</si>
  <si>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</si>
  <si>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</si>
  <si>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</si>
  <si>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</si>
  <si>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</si>
  <si>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</si>
  <si>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</si>
  <si>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</si>
  <si>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</si>
  <si>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</si>
  <si>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</si>
  <si>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</si>
  <si>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</si>
  <si>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</si>
  <si>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</si>
  <si>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</si>
  <si>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</si>
  <si>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</si>
  <si>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</si>
  <si>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</si>
  <si>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</si>
  <si>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</si>
  <si>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</si>
  <si>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</si>
  <si>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</si>
  <si>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</si>
  <si>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</si>
  <si>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</si>
  <si>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</si>
  <si>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</si>
  <si>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</si>
  <si>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</si>
  <si>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</si>
  <si>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</si>
  <si>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</si>
  <si>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</si>
  <si>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</si>
  <si>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</si>
  <si>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</si>
  <si>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</si>
  <si>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</si>
  <si>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</si>
  <si>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</si>
  <si>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</si>
  <si>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</si>
  <si>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</si>
  <si>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</si>
  <si>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</si>
  <si>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</si>
  <si>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</si>
  <si>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</si>
  <si>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</si>
  <si>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</si>
  <si>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</si>
  <si>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</si>
  <si>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</si>
  <si>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</si>
  <si>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</si>
  <si>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</si>
  <si>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</si>
  <si>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</si>
  <si>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</si>
  <si>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</si>
  <si>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</si>
  <si>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</si>
  <si>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</si>
  <si>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</si>
  <si>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</si>
  <si>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</si>
  <si>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</si>
  <si>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</si>
  <si>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</si>
  <si>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</si>
  <si>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</si>
  <si>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</si>
  <si>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</si>
  <si>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</si>
  <si>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</si>
  <si>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</si>
  <si>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</si>
  <si>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</si>
  <si>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</si>
  <si>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</si>
  <si>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</si>
  <si>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</si>
  <si>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</si>
  <si>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</si>
  <si>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</si>
  <si>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</si>
  <si>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</si>
  <si>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</si>
  <si>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</si>
  <si>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</si>
  <si>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</si>
  <si>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</si>
  <si>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</si>
  <si>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</si>
  <si>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</si>
  <si>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</si>
  <si>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</si>
  <si>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</si>
  <si>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</si>
  <si>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</si>
  <si>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</si>
  <si>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</si>
  <si>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</si>
  <si>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</si>
  <si>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</si>
  <si>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</si>
  <si>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</si>
  <si>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</si>
  <si>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</si>
  <si>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</si>
  <si>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</si>
  <si>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</si>
  <si>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</si>
  <si>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</si>
  <si>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</si>
  <si>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</si>
  <si>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</si>
  <si>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</si>
  <si>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</si>
  <si>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</si>
  <si>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</si>
  <si>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</si>
  <si>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</si>
  <si>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Расчет продольного изгиба и устойчивости</t>
  </si>
  <si>
    <t>OK</t>
  </si>
  <si>
    <t>FAIL</t>
  </si>
  <si>
    <t>BaseFail</t>
  </si>
  <si>
    <t>NumFail</t>
  </si>
  <si>
    <t>InputErr</t>
  </si>
  <si>
    <t>CalcErr</t>
  </si>
  <si>
    <t>N/A</t>
  </si>
  <si>
    <t>λ*Mxy</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</si>
  <si>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</si>
  <si>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</si>
  <si>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</si>
  <si>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</si>
  <si>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</si>
  <si>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</si>
  <si>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</si>
  <si>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</si>
  <si>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</si>
  <si>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</si>
  <si>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</si>
  <si>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</si>
  <si>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</si>
  <si>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</si>
  <si>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</si>
  <si>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</si>
  <si>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</si>
  <si>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</si>
  <si>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</si>
  <si>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</si>
  <si>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</si>
  <si>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</si>
  <si>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</si>
  <si>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</si>
  <si>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</si>
  <si>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</si>
  <si>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</si>
  <si>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</si>
  <si>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</si>
  <si>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</si>
  <si>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</si>
  <si>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</si>
  <si>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</si>
  <si>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</si>
  <si>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</si>
  <si>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Config</t>
  </si>
  <si>
    <t>Параметр</t>
  </si>
  <si>
    <t>Ед.</t>
  </si>
  <si>
    <t>Комментарий</t>
  </si>
  <si>
    <t>Справка</t>
  </si>
  <si>
    <t>[Общие]</t>
  </si>
  <si>
    <t>General.ExecutionReportEnabled</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</si>
  <si>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</si>
  <si>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</si>
  <si>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</si>
  <si>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</si>
  <si>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</si>
  <si>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</si>
  <si>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</si>
  <si>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</si>
  <si>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</si>
  <si>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</si>
  <si>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</si>
  <si>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</si>
  <si>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</si>
  <si>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</si>
  <si>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</si>
  <si>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</si>
  <si>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</si>
  <si>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</si>
  <si>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</si>
  <si>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</si>
  <si>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</si>
  <si>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</si>
  <si>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</si>
  <si>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</si>
  <si>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</si>
  <si>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</si>
  <si>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</si>
  <si>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</si>
  <si>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</si>
  <si>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</si>
  <si>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</si>
  <si>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</si>
  <si>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</si>
  <si>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</si>
  <si>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</si>
  <si>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</si>
  <si>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</si>
  <si>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</si>
  <si>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</si>
  <si>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</si>
  <si>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</si>
  <si>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</si>
  <si>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</si>
  <si>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</si>
  <si>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</si>
  <si>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</si>
  <si>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</si>
  <si>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</si>
  <si>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</si>
  <si>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</si>
  <si>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</si>
  <si>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</si>
  <si>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</si>
  <si>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</si>
  <si>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</si>
  <si>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</si>
  <si>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</si>
  <si>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</si>
  <si>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</si>
  <si>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</si>
  <si>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</si>
  <si>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</si>
  <si>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</si>
  <si>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</si>
  <si>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</si>
  <si>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</si>
  <si>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</si>
  <si>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</si>
  <si>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</si>
  <si>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</si>
  <si>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</si>
  <si>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</si>
  <si>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</si>
  <si>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</si>
  <si>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</si>
  <si>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</si>
  <si>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</si>
  <si>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</si>
  <si>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</si>
  <si>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</si>
  <si>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</si>
  <si>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</si>
  <si>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</si>
  <si>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</si>
  <si>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</si>
  <si>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</si>
  <si>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</si>
  <si>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</si>
  <si>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</si>
  <si>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</si>
  <si>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</si>
  <si>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</si>
  <si>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</si>
  <si>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</si>
  <si>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</si>
  <si>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</si>
  <si>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</si>
  <si>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</si>
  <si>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</si>
  <si>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</si>
  <si>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</si>
  <si>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</si>
  <si>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</si>
  <si>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</si>
  <si>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</si>
  <si>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</si>
  <si>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</si>
  <si>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</si>
  <si>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</si>
  <si>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</si>
  <si>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</si>
  <si>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</si>
  <si>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</si>
  <si>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</si>
  <si>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</si>
  <si>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</si>
  <si>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</si>
  <si>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</si>
  <si>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</si>
  <si>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</si>
  <si>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</si>
  <si>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</si>
  <si>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</si>
  <si>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</si>
  <si>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</si>
  <si>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</si>
  <si>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</si>
  <si>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</si>
  <si>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</si>
  <si>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</si>
  <si>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</si>
  <si>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</si>
  <si>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</si>
  <si>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</si>
  <si>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</si>
  <si>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</si>
  <si>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</si>
  <si>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Зона бетона A_bt: Effective - эффективная зона по 2a_s и 0.5h; FullTension - вся фактически растянутая зона.</t>
  </si>
  <si>
    <t>SLS.Crack.CoverDistanceMode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</si>
  <si>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</si>
  <si>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</si>
  <si>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</si>
  <si>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</si>
  <si>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</si>
  <si>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</si>
  <si>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</si>
  <si>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</si>
  <si>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</si>
  <si>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</si>
  <si>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</si>
  <si>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</si>
  <si>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</si>
  <si>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</si>
  <si>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</si>
  <si>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</si>
  <si>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</si>
  <si>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</si>
  <si>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</si>
  <si>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</si>
  <si>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</si>
  <si>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</si>
  <si>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</si>
  <si>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</si>
  <si>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</si>
  <si>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Радиус взаимодействия по СП 35: 3d, 5d или 6d. Один вариант применяется в боковом направлении и к нейтральной линии.</t>
  </si>
  <si>
    <t>SLS.Crack.SP35.RebarProfile</t>
  </si>
  <si>
    <t>Профиль арматуры для размерного коэффициента раскрытия ψ по СП 35: Periodic - периодический; Smooth - гладкий.</t>
  </si>
  <si>
    <t>[AutoCAD]</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</si>
  <si>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</si>
  <si>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</si>
  <si>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</si>
  <si>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</si>
  <si>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</si>
  <si>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</si>
  <si>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</si>
  <si>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</si>
  <si>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</si>
  <si>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</si>
  <si>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</si>
  <si>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</si>
  <si>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</si>
  <si>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</si>
  <si>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</si>
  <si>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</si>
  <si>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</si>
  <si>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</si>
  <si>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</si>
  <si>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</si>
  <si>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</si>
  <si>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</si>
  <si>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</si>
  <si>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</si>
  <si>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</si>
  <si>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</si>
  <si>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Слой для подписей бетонных волокон, которые физически находятся в растяжении.</t>
  </si>
  <si>
    <t>AutoCAD.Layer.ConcreteCompression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</si>
  <si>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</si>
  <si>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</si>
  <si>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Слой для подписей стержней, которые физически находятся в растяжении.</t>
  </si>
  <si>
    <t>AutoCAD.Layer.RebarCompression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</si>
  <si>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</si>
  <si>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</si>
  <si>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</si>
  <si>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</si>
  <si>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</si>
  <si>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</si>
  <si>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</si>
  <si>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</si>
  <si>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</si>
  <si>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</si>
  <si>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</si>
  <si>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</si>
  <si>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</si>
  <si>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</si>
  <si>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</si>
  <si>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</si>
  <si>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</si>
  <si>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</si>
  <si>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</si>
  <si>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</si>
  <si>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</si>
  <si>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</si>
  <si>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</si>
  <si>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</si>
  <si>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</si>
  <si>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</si>
  <si>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</si>
  <si>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</si>
  <si>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</si>
  <si>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</si>
  <si>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</si>
  <si>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</si>
  <si>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</si>
  <si>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</si>
  <si>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</si>
  <si>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</si>
  <si>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</si>
  <si>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</si>
  <si>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</si>
  <si>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</si>
  <si>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</si>
  <si>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RGB</t>
  </si>
  <si>
    <t>Цвет максимального сжатия арматуры. В режиме Plot.LegendMode=Common используется как цвет сжатия для всех элементов.</t>
  </si>
  <si>
    <t>Plot.Color.RebarTension</t>
  </si>
  <si>
    <t>Цвет максимального растяжения арматуры. В режиме Plot.LegendMode=Common используется как цвет растяжения для всех элементов.</t>
  </si>
  <si>
    <t>Plot.Color.ConcreteCompression</t>
  </si>
  <si>
    <t>Цвет максимального сжатия бетона при Plot.LegendMode=Separate.</t>
  </si>
  <si>
    <t>Plot.Color.ConcreteTension</t>
  </si>
  <si>
    <t>Цвет максимального растяжения бетона при Plot.LegendMode=Separate; неработающий растянутый бетон остается серым.</t>
  </si>
  <si>
    <t>Единицы измерения</t>
  </si>
  <si>
    <t>Сочетания нагрузок</t>
  </si>
  <si>
    <t>Нагрузки для устойчивости</t>
  </si>
  <si>
    <t>Система знаков</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</si>
  <si>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</si>
  <si>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</si>
  <si>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</si>
  <si>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</si>
  <si>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</si>
  <si>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</si>
  <si>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</si>
  <si>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</si>
  <si>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</si>
  <si>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</si>
  <si>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</si>
  <si>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</si>
  <si>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</si>
  <si>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</si>
  <si>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</si>
  <si>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</si>
  <si>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</si>
  <si>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</si>
  <si>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</si>
  <si>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</si>
  <si>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</si>
  <si>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</si>
  <si>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</si>
  <si>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Настройка расчетных профилей</t>
  </si>
  <si>
    <t>Настройки оформления схемы</t>
  </si>
  <si>
    <t>Круглое сечение</t>
  </si>
  <si>
    <t>Набор прямоугольников (Г-сечение)</t>
  </si>
  <si>
    <t>Клиновидное сечение</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</si>
  <si>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</si>
  <si>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</si>
  <si>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</si>
  <si>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</si>
  <si>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</si>
  <si>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</si>
  <si>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</si>
  <si>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</si>
  <si>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</si>
  <si>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</si>
  <si>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</si>
  <si>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</si>
  <si>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</si>
  <si>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</si>
  <si>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</si>
  <si>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</si>
  <si>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</si>
  <si>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</si>
  <si>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</si>
  <si>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</si>
  <si>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</si>
  <si>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</si>
  <si>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</si>
  <si>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</si>
  <si>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</si>
  <si>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</si>
  <si>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</si>
  <si>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</si>
  <si>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</si>
  <si>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</si>
  <si>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</si>
  <si>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</si>
  <si>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</si>
  <si>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</si>
  <si>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</si>
  <si>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</si>
  <si>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</si>
  <si>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</si>
  <si>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</si>
  <si>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</si>
  <si>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</si>
  <si>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</si>
  <si>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</si>
  <si>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</si>
  <si>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</si>
  <si>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</si>
  <si>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</si>
  <si>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</si>
  <si>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</si>
  <si>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</si>
  <si>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</si>
  <si>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</si>
  <si>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Используется последний расчёт на Results; после изменения нагрузок рассчитайте заново.</t>
  </si>
  <si>
    <t>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</si>
  <si>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</si>
  <si>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</si>
  <si>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</si>
  <si>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</si>
  <si>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</si>
  <si>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</si>
  <si>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</si>
  <si>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</si>
  <si>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</si>
  <si>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</si>
  <si>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</si>
  <si>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</si>
  <si>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</si>
  <si>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</si>
  <si>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</si>
  <si>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</si>
  <si>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</si>
  <si>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</si>
  <si>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</si>
  <si>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</si>
  <si>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</si>
  <si>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</si>
  <si>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</si>
  <si>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</si>
  <si>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</si>
  <si>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</si>
  <si>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</si>
  <si>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</si>
  <si>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</si>
  <si>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</si>
  <si>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</si>
  <si>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</si>
  <si>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</si>
  <si>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</si>
  <si>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</si>
  <si>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</si>
  <si>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</si>
  <si>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</si>
  <si>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</si>
  <si>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</si>
  <si>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</si>
  <si>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</si>
  <si>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</si>
  <si>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</si>
  <si>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</si>
  <si>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</si>
  <si>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</si>
  <si>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</si>
  <si>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</si>
  <si>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</si>
  <si>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</si>
  <si>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</si>
  <si>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</si>
  <si>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</si>
  <si>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</si>
  <si>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</si>
  <si>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</si>
  <si>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</si>
  <si>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</si>
  <si>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</si>
  <si>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</si>
  <si>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</si>
  <si>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</si>
  <si>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</si>
  <si>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</si>
  <si>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</si>
  <si>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</si>
  <si>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</si>
  <si>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</si>
  <si>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</si>
  <si>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</si>
  <si>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</si>
  <si>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</si>
  <si>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</si>
  <si>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</si>
  <si>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</si>
  <si>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</si>
  <si>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</si>
  <si>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</si>
  <si>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</si>
  <si>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</si>
  <si>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</si>
  <si>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</si>
  <si>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</si>
  <si>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</si>
  <si>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</si>
  <si>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</si>
  <si>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</si>
  <si>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</si>
  <si>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</si>
  <si>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</si>
  <si>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</si>
  <si>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</si>
  <si>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</si>
  <si>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</si>
  <si>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</si>
  <si>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</si>
  <si>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</si>
  <si>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</si>
  <si>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</si>
  <si>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</si>
  <si>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</si>
  <si>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</si>
  <si>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</si>
  <si>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</si>
  <si>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</si>
  <si>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</si>
  <si>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</si>
  <si>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</si>
  <si>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</si>
  <si>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</si>
  <si>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</si>
  <si>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</si>
  <si>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</si>
  <si>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</si>
  <si>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</si>
  <si>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</si>
  <si>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</si>
  <si>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</si>
  <si>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</si>
  <si>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</si>
  <si>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</si>
  <si>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</si>
  <si>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</si>
  <si>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</si>
  <si>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</si>
  <si>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</si>
  <si>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</si>
  <si>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</si>
  <si>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</si>
  <si>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</si>
  <si>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</si>
  <si>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</si>
  <si>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</si>
  <si>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</si>
  <si>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</si>
  <si>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</si>
  <si>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</si>
  <si>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</si>
  <si>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</si>
  <si>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</si>
  <si>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</si>
  <si>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</si>
  <si>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</si>
  <si>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</si>
  <si>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</si>
  <si>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</si>
  <si>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</si>
  <si>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</si>
  <si>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</si>
  <si>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</si>
  <si>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</si>
  <si>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</si>
  <si>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</si>
  <si>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</si>
  <si>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</si>
  <si>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</si>
  <si>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</si>
  <si>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</si>
  <si>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</si>
  <si>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</si>
  <si>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</si>
  <si>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</si>
  <si>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</si>
  <si>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</si>
  <si>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</si>
  <si>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</si>
  <si>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</si>
  <si>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</si>
  <si>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</si>
  <si>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</si>
  <si>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</si>
  <si>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</si>
  <si>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</si>
  <si>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</si>
  <si>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</si>
  <si>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</si>
  <si>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</si>
  <si>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</si>
  <si>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</si>
  <si>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</si>
  <si>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</si>
  <si>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</si>
  <si>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</si>
  <si>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</si>
  <si>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</si>
  <si>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</si>
  <si>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</si>
  <si>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</si>
  <si>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</si>
  <si>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</si>
  <si>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</si>
  <si>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</si>
  <si>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</si>
  <si>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</si>
  <si>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</si>
  <si>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</si>
  <si>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</si>
  <si>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</si>
  <si>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</si>
  <si>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</si>
  <si>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</si>
  <si>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</si>
  <si>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</si>
  <si>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</si>
  <si>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</si>
  <si>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</si>
  <si>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</si>
  <si>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</si>
  <si>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</si>
  <si>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</si>
  <si>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</si>
  <si>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</si>
  <si>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</si>
  <si>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</si>
  <si>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</si>
  <si>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</si>
  <si>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</si>
  <si>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</si>
  <si>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</si>
  <si>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</si>
  <si>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</si>
  <si>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</si>
  <si>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</si>
  <si>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</si>
  <si>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</si>
  <si>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</si>
  <si>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</si>
  <si>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</si>
  <si>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</si>
  <si>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</si>
  <si>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</si>
  <si>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</si>
  <si>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</si>
  <si>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</si>
  <si>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</si>
  <si>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</si>
  <si>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</si>
  <si>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</si>
  <si>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</si>
  <si>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</si>
  <si>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</si>
  <si>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</si>
  <si>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</si>
  <si>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</si>
  <si>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</si>
  <si>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</si>
  <si>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</si>
  <si>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</si>
  <si>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</si>
  <si>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</si>
  <si>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</si>
  <si>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</si>
  <si>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</si>
  <si>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</si>
  <si>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</si>
  <si>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</si>
  <si>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</si>
  <si>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</si>
  <si>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</si>
  <si>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</si>
  <si>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</si>
  <si>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</si>
  <si>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</si>
  <si>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</si>
  <si>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</si>
  <si>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</si>
  <si>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</si>
  <si>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</si>
  <si>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</si>
  <si>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</si>
  <si>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</si>
  <si>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</si>
  <si>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</si>
  <si>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</si>
  <si>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</si>
  <si>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</si>
  <si>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</si>
  <si>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</si>
  <si>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</si>
  <si>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</si>
  <si>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</si>
  <si>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</si>
  <si>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</si>
  <si>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</si>
  <si>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</si>
  <si>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</si>
  <si>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</si>
  <si>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</si>
  <si>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</si>
  <si>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</si>
  <si>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</si>
  <si>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</si>
  <si>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</si>
  <si>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</si>
  <si>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</si>
  <si>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</si>
  <si>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</si>
  <si>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</si>
  <si>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</si>
  <si>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</si>
  <si>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</si>
  <si>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</si>
  <si>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</si>
  <si>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</si>
  <si>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</si>
  <si>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</si>
  <si>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</si>
  <si>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</si>
  <si>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</si>
  <si>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</si>
  <si>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</si>
  <si>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</si>
  <si>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</si>
  <si>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</si>
  <si>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</si>
  <si>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</si>
  <si>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</si>
  <si>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</si>
  <si>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</si>
  <si>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</si>
  <si>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</si>
  <si>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</si>
  <si>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</si>
  <si>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</si>
  <si>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</si>
  <si>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</si>
  <si>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</si>
  <si>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</si>
  <si>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</si>
  <si>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</si>
  <si>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</si>
  <si>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</si>
  <si>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</si>
  <si>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</si>
  <si>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</si>
  <si>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</si>
  <si>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</si>
  <si>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</si>
  <si>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</si>
  <si>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</si>
  <si>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</si>
  <si>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</si>
  <si>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</si>
  <si>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</si>
  <si>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</si>
  <si>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</si>
  <si>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</si>
  <si>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</si>
  <si>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</si>
  <si>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</si>
  <si>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</si>
  <si>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</si>
  <si>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</si>
  <si>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</si>
  <si>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</si>
  <si>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</si>
  <si>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</si>
  <si>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</si>
  <si>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</si>
  <si>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</si>
  <si>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</si>
  <si>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</si>
  <si>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</si>
  <si>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</si>
  <si>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</si>
  <si>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</si>
  <si>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</si>
  <si>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</si>
  <si>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</si>
  <si>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</si>
  <si>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</si>
  <si>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</si>
  <si>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</si>
  <si>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</si>
  <si>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</si>
  <si>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</si>
  <si>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</si>
  <si>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</si>
  <si>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</si>
  <si>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</si>
  <si>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</si>
  <si>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</si>
  <si>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</si>
  <si>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</si>
  <si>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</si>
  <si>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</si>
  <si>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</si>
  <si>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</si>
  <si>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</si>
  <si>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</si>
  <si>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</si>
  <si>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</si>
  <si>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</si>
  <si>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</si>
  <si>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</si>
  <si>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</si>
  <si>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</si>
  <si>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</si>
  <si>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</si>
  <si>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</si>
  <si>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</si>
  <si>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</si>
  <si>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</si>
  <si>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</si>
  <si>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</si>
  <si>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</si>
  <si>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</si>
  <si>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</si>
  <si>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</si>
  <si>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</si>
  <si>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</si>
  <si>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</si>
  <si>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</si>
  <si>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</si>
  <si>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</si>
  <si>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</si>
  <si>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</si>
  <si>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</si>
  <si>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</si>
  <si>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</si>
  <si>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</si>
  <si>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</si>
  <si>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</si>
  <si>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</si>
  <si>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</si>
  <si>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</si>
  <si>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</si>
  <si>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</si>
  <si>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</si>
  <si>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</si>
  <si>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</si>
  <si>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</si>
  <si>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</si>
  <si>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</si>
  <si>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</si>
  <si>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</si>
  <si>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</si>
  <si>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</si>
  <si>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</si>
  <si>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</si>
  <si>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</si>
  <si>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</si>
  <si>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</si>
  <si>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</si>
  <si>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</si>
  <si>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</si>
  <si>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</si>
  <si>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</si>
  <si>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</si>
  <si>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</si>
  <si>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</si>
  <si>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</si>
  <si>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</si>
  <si>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</si>
  <si>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</si>
  <si>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</si>
  <si>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</si>
  <si>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</si>
  <si>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</si>
  <si>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</si>
  <si>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</si>
  <si>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</si>
  <si>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</si>
  <si>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</si>
  <si>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</si>
  <si>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</si>
  <si>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</si>
  <si>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</si>
  <si>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</si>
  <si>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</si>
  <si>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</si>
  <si>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</si>
  <si>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</si>
  <si>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</si>
  <si>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</si>
  <si>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</si>
  <si>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</si>
  <si>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</si>
  <si>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</si>
  <si>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</si>
  <si>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</si>
  <si>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</si>
  <si>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</si>
  <si>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</si>
  <si>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</si>
  <si>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</si>
  <si>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</si>
  <si>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</si>
  <si>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</si>
  <si>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</si>
  <si>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</si>
  <si>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</si>
  <si>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</si>
  <si>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</si>
  <si>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</si>
  <si>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</si>
  <si>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</si>
  <si>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</si>
  <si>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</si>
  <si>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</si>
  <si>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</si>
  <si>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</si>
  <si>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</si>
  <si>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</si>
  <si>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</si>
  <si>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</si>
  <si>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</si>
  <si>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</si>
  <si>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</si>
  <si>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</si>
  <si>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</si>
  <si>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</si>
  <si>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</si>
  <si>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</si>
  <si>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</si>
  <si>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</si>
  <si>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</si>
  <si>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</si>
  <si>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</si>
  <si>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</si>
  <si>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</si>
  <si>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</si>
  <si>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</si>
  <si>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</si>
  <si>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</si>
  <si>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</si>
  <si>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</si>
  <si>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</si>
  <si>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</si>
  <si>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</si>
  <si>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</si>
  <si>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</si>
  <si>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</si>
  <si>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</si>
  <si>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</si>
  <si>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</si>
  <si>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</si>
  <si>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</si>
  <si>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</si>
  <si>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</si>
  <si>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</si>
  <si>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</si>
  <si>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</si>
  <si>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</si>
  <si>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</si>
  <si>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</si>
  <si>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</si>
  <si>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</si>
  <si>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</si>
  <si>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</si>
  <si>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</si>
  <si>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</si>
  <si>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</si>
  <si>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</si>
  <si>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</si>
  <si>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</si>
  <si>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</si>
  <si>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</si>
  <si>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</si>
  <si>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</si>
  <si>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</si>
  <si>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</si>
  <si>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</si>
  <si>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</si>
  <si>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</si>
  <si>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</si>
  <si>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</si>
  <si>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</si>
  <si>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</si>
  <si>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</si>
  <si>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</si>
  <si>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</si>
  <si>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</si>
  <si>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</si>
  <si>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</si>
  <si>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</si>
  <si>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</si>
  <si>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</si>
  <si>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</si>
  <si>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</si>
  <si>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</si>
  <si>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</si>
  <si>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</si>
  <si>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</si>
  <si>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</si>
  <si>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</si>
  <si>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</si>
  <si>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</si>
  <si>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</si>
  <si>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</si>
  <si>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</si>
  <si>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</si>
  <si>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</si>
  <si>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</si>
  <si>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</si>
  <si>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</si>
  <si>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</si>
  <si>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</si>
  <si>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</si>
  <si>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</si>
  <si>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</si>
  <si>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</si>
  <si>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</si>
  <si>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</si>
  <si>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</si>
  <si>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</si>
  <si>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</si>
  <si>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</si>
  <si>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</si>
  <si>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</si>
  <si>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</si>
  <si>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</si>
  <si>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</si>
  <si>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</si>
  <si>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</si>
  <si>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</si>
  <si>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</si>
  <si>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</si>
  <si>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</si>
  <si>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</si>
  <si>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</si>
  <si>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</si>
  <si>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</si>
  <si>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</si>
  <si>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</si>
  <si>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</si>
  <si>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</si>
  <si>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</si>
  <si>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</si>
  <si>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</si>
  <si>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</si>
  <si>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</si>
  <si>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</si>
  <si>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</si>
  <si>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</si>
  <si>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</si>
  <si>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</si>
  <si>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</si>
  <si>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</si>
  <si>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</si>
  <si>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</si>
  <si>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</si>
  <si>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</si>
  <si>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</si>
  <si>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</si>
  <si>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</si>
  <si>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</si>
  <si>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</si>
  <si>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</si>
  <si>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</si>
  <si>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</si>
  <si>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</si>
  <si>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</si>
  <si>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</si>
  <si>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</si>
  <si>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</si>
  <si>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</si>
  <si>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</si>
  <si>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</si>
  <si>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</si>
  <si>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</si>
  <si>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</si>
  <si>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</si>
  <si>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</si>
  <si>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</si>
  <si>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</si>
  <si>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</si>
  <si>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</si>
  <si>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</si>
  <si>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</si>
  <si>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</si>
  <si>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</si>
  <si>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</si>
  <si>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</si>
  <si>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</si>
  <si>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</si>
  <si>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</si>
  <si>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</si>
  <si>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</si>
  <si>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</si>
  <si>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</si>
  <si>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</si>
  <si>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</si>
  <si>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</si>
  <si>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</si>
  <si>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</si>
  <si>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</si>
  <si>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</si>
  <si>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</si>
  <si>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</si>
  <si>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</si>
  <si>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</si>
  <si>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</si>
  <si>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</si>
  <si>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</si>
  <si>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</si>
  <si>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</si>
  <si>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</si>
  <si>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</si>
  <si>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</si>
  <si>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</si>
  <si>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</si>
  <si>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</si>
  <si>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</si>
  <si>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</si>
  <si>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</si>
  <si>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</si>
  <si>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</si>
  <si>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</si>
  <si>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</si>
  <si>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</si>
  <si>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</si>
  <si>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</si>
  <si>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</si>
  <si>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</si>
  <si>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</si>
  <si>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</si>
  <si>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</si>
  <si>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</si>
  <si>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</si>
  <si>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</si>
  <si>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</si>
  <si>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</si>
  <si>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</si>
  <si>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</si>
  <si>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</si>
  <si>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</si>
  <si>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</si>
  <si>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</si>
  <si>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</si>
  <si>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</si>
  <si>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</si>
  <si>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</si>
  <si>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</si>
  <si>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</si>
  <si>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</si>
  <si>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</si>
  <si>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</si>
  <si>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</si>
  <si>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</si>
  <si>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</si>
  <si>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</si>
  <si>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</si>
  <si>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</si>
  <si>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</si>
  <si>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</si>
  <si>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</si>
  <si>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</si>
  <si>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</si>
  <si>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</si>
  <si>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</si>
  <si>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</si>
  <si>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</si>
  <si>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</si>
  <si>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</si>
  <si>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</si>
  <si>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</si>
  <si>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</si>
  <si>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</si>
  <si>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</si>
  <si>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</si>
  <si>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</si>
  <si>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</si>
  <si>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</si>
  <si>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</si>
  <si>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</si>
  <si>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</si>
  <si>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</si>
  <si>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</si>
  <si>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</si>
  <si>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</si>
  <si>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</si>
  <si>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</si>
  <si>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</si>
  <si>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</si>
  <si>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</si>
  <si>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</si>
  <si>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</si>
  <si>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</si>
  <si>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</si>
  <si>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</si>
  <si>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</si>
  <si>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</si>
  <si>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</si>
  <si>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</si>
  <si>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</si>
  <si>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</si>
  <si>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</si>
  <si>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</si>
  <si>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</si>
  <si>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</si>
  <si>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</si>
  <si>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</si>
  <si>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</si>
  <si>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</si>
  <si>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</si>
  <si>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</si>
  <si>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</si>
  <si>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</si>
  <si>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</si>
  <si>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</si>
  <si>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</si>
  <si>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</si>
  <si>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</si>
  <si>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</si>
  <si>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</si>
  <si>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</si>
  <si>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</si>
  <si>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</si>
  <si>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</si>
  <si>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</si>
  <si>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</si>
  <si>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</si>
  <si>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</si>
  <si>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</si>
  <si>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</si>
  <si>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</si>
  <si>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</si>
  <si>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</si>
  <si>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</si>
  <si>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</si>
  <si>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</si>
  <si>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</si>
  <si>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</si>
  <si>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</si>
  <si>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</si>
  <si>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</si>
  <si>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</si>
  <si>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</si>
  <si>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</si>
  <si>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</si>
  <si>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</si>
  <si>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</si>
  <si>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</si>
  <si>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</si>
  <si>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</si>
  <si>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</si>
  <si>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</si>
  <si>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</si>
  <si>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</si>
  <si>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</si>
  <si>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</si>
  <si>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</si>
  <si>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</si>
  <si>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</si>
  <si>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</si>
  <si>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</si>
  <si>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</si>
  <si>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</si>
  <si>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</si>
  <si>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</si>
  <si>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</si>
  <si>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</si>
  <si>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</si>
  <si>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</si>
  <si>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</si>
  <si>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</si>
  <si>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</si>
  <si>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</si>
  <si>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</si>
  <si>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</si>
  <si>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</si>
  <si>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</si>
  <si>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</si>
  <si>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</si>
  <si>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</si>
  <si>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</si>
  <si>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</si>
  <si>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</si>
  <si>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</si>
  <si>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</si>
  <si>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</si>
  <si>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</si>
  <si>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</si>
  <si>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</si>
  <si>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</si>
  <si>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</si>
  <si>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</si>
  <si>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</si>
  <si>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</si>
  <si>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</si>
  <si>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</si>
  <si>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</si>
  <si>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</si>
  <si>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</si>
  <si>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</si>
  <si>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</si>
  <si>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</si>
  <si>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</si>
  <si>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</si>
  <si>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</si>
  <si>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</si>
  <si>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</si>
  <si>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</si>
  <si>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</si>
  <si>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</si>
  <si>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</si>
  <si>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</si>
  <si>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</si>
  <si>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</si>
  <si>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</si>
  <si>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</si>
  <si>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</si>
  <si>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</si>
  <si>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</si>
  <si>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</si>
  <si>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</si>
  <si>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</si>
  <si>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</si>
  <si>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</si>
  <si>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</si>
  <si>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</si>
  <si>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</si>
  <si>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</si>
  <si>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</si>
  <si>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</si>
  <si>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</si>
  <si>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</si>
  <si>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</si>
  <si>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</si>
  <si>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</si>
  <si>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</si>
  <si>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</si>
  <si>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</si>
  <si>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</si>
  <si>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</si>
  <si>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</si>
  <si>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</si>
  <si>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</si>
  <si>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</si>
  <si>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</si>
  <si>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</si>
  <si>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</si>
  <si>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</si>
  <si>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</si>
  <si>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</si>
  <si>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</si>
  <si>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</si>
  <si>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</si>
  <si>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</si>
  <si>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</si>
  <si>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</si>
  <si>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</si>
  <si>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</si>
  <si>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</si>
  <si>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</si>
  <si>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</si>
  <si>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</si>
  <si>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</si>
  <si>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</si>
  <si>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</si>
  <si>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</si>
  <si>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</si>
  <si>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</si>
  <si>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</si>
  <si>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</si>
  <si>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</si>
  <si>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</si>
  <si>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</si>
  <si>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</si>
  <si>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</si>
  <si>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</si>
  <si>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</si>
  <si>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</si>
  <si>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</si>
  <si>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</si>
  <si>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</si>
  <si>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</si>
  <si>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</si>
  <si>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</si>
  <si>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</si>
  <si>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</si>
  <si>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</si>
  <si>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</si>
  <si>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</si>
  <si>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</si>
  <si>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</si>
  <si>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</si>
  <si>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</si>
  <si>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</si>
  <si>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</si>
  <si>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</si>
  <si>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</si>
  <si>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</si>
  <si>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</si>
  <si>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</si>
  <si>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</si>
  <si>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</si>
  <si>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</si>
  <si>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</si>
  <si>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</si>
  <si>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</si>
  <si>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</si>
  <si>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</si>
  <si>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</si>
  <si>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</si>
  <si>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</si>
  <si>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</si>
  <si>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</si>
  <si>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</si>
  <si>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</si>
  <si>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</si>
  <si>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</si>
  <si>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</si>
  <si>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</si>
  <si>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</si>
  <si>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</si>
  <si>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</si>
  <si>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</si>
  <si>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</si>
  <si>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</si>
  <si>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</si>
  <si>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</si>
  <si>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</si>
  <si>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</si>
  <si>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</si>
  <si>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</si>
  <si>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</si>
  <si>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</si>
  <si>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</si>
  <si>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</si>
  <si>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</si>
  <si>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</si>
  <si>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</si>
  <si>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</si>
  <si>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</si>
  <si>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</si>
  <si>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</si>
  <si>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</si>
  <si>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</si>
  <si>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</si>
  <si>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</si>
  <si>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</si>
  <si>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</si>
  <si>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</si>
  <si>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</si>
  <si>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</si>
  <si>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</si>
  <si>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</si>
  <si>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</si>
  <si>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</si>
  <si>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</si>
  <si>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</si>
  <si>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</si>
  <si>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</si>
  <si>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</si>
  <si>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</si>
  <si>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</si>
  <si>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</si>
  <si>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</si>
  <si>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</si>
  <si>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</si>
  <si>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</si>
  <si>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</si>
  <si>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</si>
  <si>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</si>
  <si>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</si>
  <si>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</si>
  <si>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</si>
  <si>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</si>
  <si>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</si>
  <si>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</si>
  <si>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</si>
  <si>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</si>
  <si>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</si>
  <si>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</si>
  <si>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</si>
  <si>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</si>
  <si>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</si>
  <si>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</si>
  <si>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</si>
  <si>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</si>
  <si>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</si>
  <si>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</si>
  <si>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</si>
  <si>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</si>
  <si>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</si>
  <si>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</si>
  <si>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</si>
  <si>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</si>
  <si>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</si>
  <si>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</si>
  <si>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</si>
  <si>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</si>
  <si>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</si>
  <si>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</si>
  <si>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</si>
  <si>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</si>
  <si>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</si>
  <si>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</si>
  <si>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</si>
  <si>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</si>
  <si>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</si>
  <si>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</si>
  <si>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</si>
  <si>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</si>
  <si>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</si>
  <si>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</si>
  <si>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</si>
  <si>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</si>
  <si>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</si>
  <si>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</si>
  <si>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</si>
  <si>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</si>
  <si>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</si>
  <si>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MaterialType</t>
  </si>
  <si>
    <t>X, m</t>
  </si>
  <si>
    <t>Y, m</t>
  </si>
  <si>
    <t>Area, m2</t>
  </si>
  <si>
    <t>GeometryInterpretationStatus</t>
  </si>
  <si>
    <t>Width, m</t>
  </si>
  <si>
    <t>Height, m</t>
  </si>
  <si>
    <t>Diameter, m</t>
  </si>
  <si>
    <t>Rotation, rad</t>
  </si>
  <si>
    <t>LocalIx, m4</t>
  </si>
  <si>
    <t>LocalIy, m4</t>
  </si>
  <si>
    <t>LocalIxy, m4</t>
  </si>
  <si>
    <t>ExtraData</t>
  </si>
  <si>
    <t>C1</t>
  </si>
  <si>
    <t>Параметрическая бетонная сетка</t>
  </si>
  <si>
    <t>{"schema":"1","SourceName":"Бетонный КЭ 1","SourceHandle":"","MaterialID":"1"}</t>
  </si>
  <si>
    <t>C2</t>
  </si>
  <si>
    <t>{"schema":"1","SourceName":"Бетонный КЭ 2","SourceHandle":"","MaterialID":"1"}</t>
  </si>
  <si>
    <t>C3</t>
  </si>
  <si>
    <t>{"schema":"1","SourceName":"Бетонный КЭ 3","SourceHandle":"","MaterialID":"1"}</t>
  </si>
  <si>
    <t>C4</t>
  </si>
  <si>
    <t>{"schema":"1","SourceName":"Бетонный КЭ 4","SourceHandle":"","MaterialID":"1"}</t>
  </si>
  <si>
    <t>C5</t>
  </si>
  <si>
    <t>{"schema":"1","SourceName":"Бетонный КЭ 5","SourceHandle":"","MaterialID":"1"}</t>
  </si>
  <si>
    <t>C6</t>
  </si>
  <si>
    <t>{"schema":"1","SourceName":"Бетонный КЭ 6","SourceHandle":"","MaterialID":"1"}</t>
  </si>
  <si>
    <t>C7</t>
  </si>
  <si>
    <t>{"schema":"1","SourceName":"Бетонный КЭ 7","SourceHandle":"","MaterialID":"1"}</t>
  </si>
  <si>
    <t>C8</t>
  </si>
  <si>
    <t>{"schema":"1","SourceName":"Бетонный КЭ 8","SourceHandle":"","MaterialID":"1"}</t>
  </si>
  <si>
    <t>C9</t>
  </si>
  <si>
    <t>{"schema":"1","SourceName":"Бетонный КЭ 9","SourceHandle":"","MaterialID":"1"}</t>
  </si>
  <si>
    <t>C10</t>
  </si>
  <si>
    <t>{"schema":"1","SourceName":"Бетонный КЭ 10","SourceHandle":"","MaterialID":"1"}</t>
  </si>
  <si>
    <t>C11</t>
  </si>
  <si>
    <t>{"schema":"1","SourceName":"Бетонный КЭ 11","SourceHandle":"","MaterialID":"1"}</t>
  </si>
  <si>
    <t>C12</t>
  </si>
  <si>
    <t>{"schema":"1","SourceName":"Бетонный КЭ 12","SourceHandle":"","MaterialID":"1"}</t>
  </si>
  <si>
    <t>C13</t>
  </si>
  <si>
    <t>{"schema":"1","SourceName":"Бетонный КЭ 13","SourceHandle":"","MaterialID":"1"}</t>
  </si>
  <si>
    <t>C14</t>
  </si>
  <si>
    <t>{"schema":"1","SourceName":"Бетонный КЭ 14","SourceHandle":"","MaterialID":"1"}</t>
  </si>
  <si>
    <t>C15</t>
  </si>
  <si>
    <t>{"schema":"1","SourceName":"Бетонный КЭ 15","SourceHandle":"","MaterialID":"1"}</t>
  </si>
  <si>
    <t>C16</t>
  </si>
  <si>
    <t>{"schema":"1","SourceName":"Бетонный КЭ 16","SourceHandle":"","MaterialID":"1"}</t>
  </si>
  <si>
    <t>C17</t>
  </si>
  <si>
    <t>{"schema":"1","SourceName":"Бетонный КЭ 17","SourceHandle":"","MaterialID":"1"}</t>
  </si>
  <si>
    <t>C18</t>
  </si>
  <si>
    <t>{"schema":"1","SourceName":"Бетонный КЭ 18","SourceHandle":"","MaterialID":"1"}</t>
  </si>
  <si>
    <t>C19</t>
  </si>
  <si>
    <t>{"schema":"1","SourceName":"Бетонный КЭ 19","SourceHandle":"","MaterialID":"1"}</t>
  </si>
  <si>
    <t>C20</t>
  </si>
  <si>
    <t>{"schema":"1","SourceName":"Бетонный КЭ 20","SourceHandle":"","MaterialID":"1"}</t>
  </si>
  <si>
    <t>C21</t>
  </si>
  <si>
    <t>{"schema":"1","SourceName":"Бетонный КЭ 21","SourceHandle":"","MaterialID":"1"}</t>
  </si>
  <si>
    <t>C22</t>
  </si>
  <si>
    <t>{"schema":"1","SourceName":"Бетонный КЭ 22","SourceHandle":"","MaterialID":"1"}</t>
  </si>
  <si>
    <t>C23</t>
  </si>
  <si>
    <t>{"schema":"1","SourceName":"Бетонный КЭ 23","SourceHandle":"","MaterialID":"1"}</t>
  </si>
  <si>
    <t>C24</t>
  </si>
  <si>
    <t>{"schema":"1","SourceName":"Бетонный КЭ 24","SourceHandle":"","MaterialID":"1"}</t>
  </si>
  <si>
    <t>C25</t>
  </si>
  <si>
    <t>{"schema":"1","SourceName":"Бетонный КЭ 25","SourceHandle":"","MaterialID":"1"}</t>
  </si>
  <si>
    <t>C26</t>
  </si>
  <si>
    <t>{"schema":"1","SourceName":"Бетонный КЭ 26","SourceHandle":"","MaterialID":"1"}</t>
  </si>
  <si>
    <t>C27</t>
  </si>
  <si>
    <t>{"schema":"1","SourceName":"Бетонный КЭ 27","SourceHandle":"","MaterialID":"1"}</t>
  </si>
  <si>
    <t>C28</t>
  </si>
  <si>
    <t>{"schema":"1","SourceName":"Бетонный КЭ 28","SourceHandle":"","MaterialID":"1"}</t>
  </si>
  <si>
    <t>C29</t>
  </si>
  <si>
    <t>{"schema":"1","SourceName":"Бетонный КЭ 29","SourceHandle":"","MaterialID":"1"}</t>
  </si>
  <si>
    <t>C30</t>
  </si>
  <si>
    <t>{"schema":"1","SourceName":"Бетонный КЭ 30","SourceHandle":"","MaterialID":"1"}</t>
  </si>
  <si>
    <t>C31</t>
  </si>
  <si>
    <t>{"schema":"1","SourceName":"Бетонный КЭ 31","SourceHandle":"","MaterialID":"1"}</t>
  </si>
  <si>
    <t>C32</t>
  </si>
  <si>
    <t>{"schema":"1","SourceName":"Бетонный КЭ 32","SourceHandle":"","MaterialID":"1"}</t>
  </si>
  <si>
    <t>C33</t>
  </si>
  <si>
    <t>{"schema":"1","SourceName":"Бетонный КЭ 33","SourceHandle":"","MaterialID":"1"}</t>
  </si>
  <si>
    <t>C34</t>
  </si>
  <si>
    <t>{"schema":"1","SourceName":"Бетонный КЭ 34","SourceHandle":"","MaterialID":"1"}</t>
  </si>
  <si>
    <t>C35</t>
  </si>
  <si>
    <t>{"schema":"1","SourceName":"Бетонный КЭ 35","SourceHandle":"","MaterialID":"1"}</t>
  </si>
  <si>
    <t>C36</t>
  </si>
  <si>
    <t>{"schema":"1","SourceName":"Бетонный КЭ 36","SourceHandle":"","MaterialID":"1"}</t>
  </si>
  <si>
    <t>C37</t>
  </si>
  <si>
    <t>{"schema":"1","SourceName":"Бетонный КЭ 37","SourceHandle":"","MaterialID":"1"}</t>
  </si>
  <si>
    <t>C38</t>
  </si>
  <si>
    <t>{"schema":"1","SourceName":"Бетонный КЭ 38","SourceHandle":"","MaterialID":"1"}</t>
  </si>
  <si>
    <t>C39</t>
  </si>
  <si>
    <t>{"schema":"1","SourceName":"Бетонный КЭ 39","SourceHandle":"","MaterialID":"1"}</t>
  </si>
  <si>
    <t>C40</t>
  </si>
  <si>
    <t>{"schema":"1","SourceName":"Бетонный КЭ 40","SourceHandle":"","MaterialID":"1"}</t>
  </si>
  <si>
    <t>C41</t>
  </si>
  <si>
    <t>{"schema":"1","SourceName":"Бетонный КЭ 41","SourceHandle":"","MaterialID":"1"}</t>
  </si>
  <si>
    <t>C42</t>
  </si>
  <si>
    <t>{"schema":"1","SourceName":"Бетонный КЭ 42","SourceHandle":"","MaterialID":"1"}</t>
  </si>
  <si>
    <t>C43</t>
  </si>
  <si>
    <t>{"schema":"1","SourceName":"Бетонный КЭ 43","SourceHandle":"","MaterialID":"1"}</t>
  </si>
  <si>
    <t>C44</t>
  </si>
  <si>
    <t>{"schema":"1","SourceName":"Бетонный КЭ 44","SourceHandle":"","MaterialID":"1"}</t>
  </si>
  <si>
    <t>C45</t>
  </si>
  <si>
    <t>{"schema":"1","SourceName":"Бетонный КЭ 45","SourceHandle":"","MaterialID":"1"}</t>
  </si>
  <si>
    <t>C46</t>
  </si>
  <si>
    <t>{"schema":"1","SourceName":"Бетонный КЭ 46","SourceHandle":"","MaterialID":"1"}</t>
  </si>
  <si>
    <t>C47</t>
  </si>
  <si>
    <t>{"schema":"1","SourceName":"Бетонный КЭ 47","SourceHandle":"","MaterialID":"1"}</t>
  </si>
  <si>
    <t>C48</t>
  </si>
  <si>
    <t>{"schema":"1","SourceName":"Бетонный КЭ 48","SourceHandle":"","MaterialID":"1"}</t>
  </si>
  <si>
    <t>C49</t>
  </si>
  <si>
    <t>{"schema":"1","SourceName":"Бетонный КЭ 49","SourceHandle":"","MaterialID":"1"}</t>
  </si>
  <si>
    <t>C50</t>
  </si>
  <si>
    <t>{"schema":"1","SourceName":"Бетонный КЭ 50","SourceHandle":"","MaterialID":"1"}</t>
  </si>
  <si>
    <t>C51</t>
  </si>
  <si>
    <t>{"schema":"1","SourceName":"Бетонный КЭ 51","SourceHandle":"","MaterialID":"1"}</t>
  </si>
  <si>
    <t>C52</t>
  </si>
  <si>
    <t>{"schema":"1","SourceName":"Бетонный КЭ 52","SourceHandle":"","MaterialID":"1"}</t>
  </si>
  <si>
    <t>C53</t>
  </si>
  <si>
    <t>{"schema":"1","SourceName":"Бетонный КЭ 53","SourceHandle":"","MaterialID":"1"}</t>
  </si>
  <si>
    <t>C54</t>
  </si>
  <si>
    <t>{"schema":"1","SourceName":"Бетонный КЭ 54","SourceHandle":"","MaterialID":"1"}</t>
  </si>
  <si>
    <t>C55</t>
  </si>
  <si>
    <t>{"schema":"1","SourceName":"Бетонный КЭ 55","SourceHandle":"","MaterialID":"1"}</t>
  </si>
  <si>
    <t>C56</t>
  </si>
  <si>
    <t>{"schema":"1","SourceName":"Бетонный КЭ 56","SourceHandle":"","MaterialID":"1"}</t>
  </si>
  <si>
    <t>C57</t>
  </si>
  <si>
    <t>{"schema":"1","SourceName":"Бетонный КЭ 57","SourceHandle":"","MaterialID":"1"}</t>
  </si>
  <si>
    <t>C58</t>
  </si>
  <si>
    <t>{"schema":"1","SourceName":"Бетонный КЭ 58","SourceHandle":"","MaterialID":"1"}</t>
  </si>
  <si>
    <t>C59</t>
  </si>
  <si>
    <t>{"schema":"1","SourceName":"Бетонный КЭ 59","SourceHandle":"","MaterialID":"1"}</t>
  </si>
  <si>
    <t>C60</t>
  </si>
  <si>
    <t>{"schema":"1","SourceName":"Бетонный КЭ 60","SourceHandle":"","MaterialID":"1"}</t>
  </si>
  <si>
    <t>C61</t>
  </si>
  <si>
    <t>{"schema":"1","SourceName":"Бетонный КЭ 61","SourceHandle":"","MaterialID":"1"}</t>
  </si>
  <si>
    <t>C62</t>
  </si>
  <si>
    <t>{"schema":"1","SourceName":"Бетонный КЭ 62","SourceHandle":"","MaterialID":"1"}</t>
  </si>
  <si>
    <t>C63</t>
  </si>
  <si>
    <t>{"schema":"1","SourceName":"Бетонный КЭ 63","SourceHandle":"","MaterialID":"1"}</t>
  </si>
  <si>
    <t>C64</t>
  </si>
  <si>
    <t>{"schema":"1","SourceName":"Бетонный КЭ 64","SourceHandle":"","MaterialID":"1"}</t>
  </si>
  <si>
    <t>C65</t>
  </si>
  <si>
    <t>{"schema":"1","SourceName":"Бетонный КЭ 65","SourceHandle":"","MaterialID":"1"}</t>
  </si>
  <si>
    <t>C66</t>
  </si>
  <si>
    <t>{"schema":"1","SourceName":"Бетонный КЭ 66","SourceHandle":"","MaterialID":"1"}</t>
  </si>
  <si>
    <t>C67</t>
  </si>
  <si>
    <t>{"schema":"1","SourceName":"Бетонный КЭ 67","SourceHandle":"","MaterialID":"1"}</t>
  </si>
  <si>
    <t>C68</t>
  </si>
  <si>
    <t>{"schema":"1","SourceName":"Бетонный КЭ 68","SourceHandle":"","MaterialID":"1"}</t>
  </si>
  <si>
    <t>C69</t>
  </si>
  <si>
    <t>{"schema":"1","SourceName":"Бетонный КЭ 69","SourceHandle":"","MaterialID":"1"}</t>
  </si>
  <si>
    <t>C70</t>
  </si>
  <si>
    <t>{"schema":"1","SourceName":"Бетонный КЭ 70","SourceHandle":"","MaterialID":"1"}</t>
  </si>
  <si>
    <t>C71</t>
  </si>
  <si>
    <t>{"schema":"1","SourceName":"Бетонный КЭ 71","SourceHandle":"","MaterialID":"1"}</t>
  </si>
  <si>
    <t>C72</t>
  </si>
  <si>
    <t>{"schema":"1","SourceName":"Бетонный КЭ 72","SourceHandle":"","MaterialID":"1"}</t>
  </si>
  <si>
    <t>C73</t>
  </si>
  <si>
    <t>{"schema":"1","SourceName":"Бетонный КЭ 73","SourceHandle":"","MaterialID":"1"}</t>
  </si>
  <si>
    <t>C74</t>
  </si>
  <si>
    <t>{"schema":"1","SourceName":"Бетонный КЭ 74","SourceHandle":"","MaterialID":"1"}</t>
  </si>
  <si>
    <t>C75</t>
  </si>
  <si>
    <t>{"schema":"1","SourceName":"Бетонный КЭ 75","SourceHandle":"","MaterialID":"1"}</t>
  </si>
  <si>
    <t>C76</t>
  </si>
  <si>
    <t>{"schema":"1","SourceName":"Бетонный КЭ 76","SourceHandle":"","MaterialID":"1"}</t>
  </si>
  <si>
    <t>C77</t>
  </si>
  <si>
    <t>{"schema":"1","SourceName":"Бетонный КЭ 77","SourceHandle":"","MaterialID":"1"}</t>
  </si>
  <si>
    <t>C78</t>
  </si>
  <si>
    <t>{"schema":"1","SourceName":"Бетонный КЭ 78","SourceHandle":"","MaterialID":"1"}</t>
  </si>
  <si>
    <t>C79</t>
  </si>
  <si>
    <t>{"schema":"1","SourceName":"Бетонный КЭ 79","SourceHandle":"","MaterialID":"1"}</t>
  </si>
  <si>
    <t>C80</t>
  </si>
  <si>
    <t>{"schema":"1","SourceName":"Бетонный КЭ 80","SourceHandle":"","MaterialID":"1"}</t>
  </si>
  <si>
    <t>C81</t>
  </si>
  <si>
    <t>{"schema":"1","SourceName":"Бетонный КЭ 81","SourceHandle":"","MaterialID":"1"}</t>
  </si>
  <si>
    <t>C82</t>
  </si>
  <si>
    <t>{"schema":"1","SourceName":"Бетонный КЭ 82","SourceHandle":"","MaterialID":"1"}</t>
  </si>
  <si>
    <t>C83</t>
  </si>
  <si>
    <t>{"schema":"1","SourceName":"Бетонный КЭ 83","SourceHandle":"","MaterialID":"1"}</t>
  </si>
  <si>
    <t>C84</t>
  </si>
  <si>
    <t>{"schema":"1","SourceName":"Бетонный КЭ 84","SourceHandle":"","MaterialID":"1"}</t>
  </si>
  <si>
    <t>C85</t>
  </si>
  <si>
    <t>{"schema":"1","SourceName":"Бетонный КЭ 85","SourceHandle":"","MaterialID":"1"}</t>
  </si>
  <si>
    <t>C86</t>
  </si>
  <si>
    <t>{"schema":"1","SourceName":"Бетонный КЭ 86","SourceHandle":"","MaterialID":"1"}</t>
  </si>
  <si>
    <t>C87</t>
  </si>
  <si>
    <t>{"schema":"1","SourceName":"Бетонный КЭ 87","SourceHandle":"","MaterialID":"1"}</t>
  </si>
  <si>
    <t>C88</t>
  </si>
  <si>
    <t>{"schema":"1","SourceName":"Бетонный КЭ 88","SourceHandle":"","MaterialID":"1"}</t>
  </si>
  <si>
    <t>C89</t>
  </si>
  <si>
    <t>{"schema":"1","SourceName":"Бетонный КЭ 89","SourceHandle":"","MaterialID":"1"}</t>
  </si>
  <si>
    <t>C90</t>
  </si>
  <si>
    <t>{"schema":"1","SourceName":"Бетонный КЭ 90","SourceHandle":"","MaterialID":"1"}</t>
  </si>
  <si>
    <t>C91</t>
  </si>
  <si>
    <t>{"schema":"1","SourceName":"Бетонный КЭ 91","SourceHandle":"","MaterialID":"1"}</t>
  </si>
  <si>
    <t>C92</t>
  </si>
  <si>
    <t>{"schema":"1","SourceName":"Бетонный КЭ 92","SourceHandle":"","MaterialID":"1"}</t>
  </si>
  <si>
    <t>C93</t>
  </si>
  <si>
    <t>{"schema":"1","SourceName":"Бетонный КЭ 93","SourceHandle":"","MaterialID":"1"}</t>
  </si>
  <si>
    <t>C94</t>
  </si>
  <si>
    <t>{"schema":"1","SourceName":"Бетонный КЭ 94","SourceHandle":"","MaterialID":"1"}</t>
  </si>
  <si>
    <t>C95</t>
  </si>
  <si>
    <t>{"schema":"1","SourceName":"Бетонный КЭ 95","SourceHandle":"","MaterialID":"1"}</t>
  </si>
  <si>
    <t>R1</t>
  </si>
  <si>
    <t>Rebar</t>
  </si>
  <si>
    <t>Набор прямоугольников: H1 - левая грань, ряд 1</t>
  </si>
  <si>
    <t>{"schema":"1","SourceName":"H1.as_1.Main.3","SourceHandle":"","MaterialID":"1","SteelClass":"Rebar","RecipeTrace":"RuleId=H1.as_1.Main|PathId=H1.as_1|SourcePositionId=H1.as_1.Main.3"}</t>
  </si>
  <si>
    <t>R2</t>
  </si>
  <si>
    <t>{"schema":"1","SourceName":"H1.as_1.Main.2","SourceHandle":"","MaterialID":"1","SteelClass":"Rebar","RecipeTrace":"RuleId=H1.as_1.Main|PathId=H1.as_1|SourcePositionId=H1.as_1.Main.2"}</t>
  </si>
  <si>
    <t>R3</t>
  </si>
  <si>
    <t>{"schema":"1","SourceName":"H1.as_1.Main.4","SourceHandle":"","MaterialID":"1","SteelClass":"Rebar","RecipeTrace":"RuleId=H1.as_1.Main|PathId=H1.as_1|SourcePositionId=H1.as_1.Main.4"}</t>
  </si>
  <si>
    <t>R4</t>
  </si>
  <si>
    <t>{"schema":"1","SourceName":"H1.as_1.Main.1","SourceHandle":"","MaterialID":"1","SteelClass":"Rebar","RecipeTrace":"RuleId=H1.as_1.Main|PathId=H1.as_1|SourcePositionId=H1.as_1.Main.1"}</t>
  </si>
  <si>
    <t>R5</t>
  </si>
  <si>
    <t>{"schema":"1","SourceName":"H1.as_1.Main.5","SourceHandle":"","MaterialID":"1","SteelClass":"Rebar","RecipeTrace":"RuleId=H1.as_1.Main|PathId=H1.as_1|SourcePositionId=H1.as_1.Main.5"}</t>
  </si>
  <si>
    <t>R6</t>
  </si>
  <si>
    <t>Набор прямоугольников: H1 - правая грань, ряд 1</t>
  </si>
  <si>
    <t>{"schema":"1","SourceName":"H1.as_2.Main.3","SourceHandle":"","MaterialID":"1","SteelClass":"Rebar","RecipeTrace":"RuleId=H1.as_2.Main|PathId=H1.as_2|SourcePositionId=H1.as_2.Main.3"}</t>
  </si>
  <si>
    <t>R7</t>
  </si>
  <si>
    <t>{"schema":"1","SourceName":"H1.as_2.Main.2","SourceHandle":"","MaterialID":"1","SteelClass":"Rebar","RecipeTrace":"RuleId=H1.as_2.Main|PathId=H1.as_2|SourcePositionId=H1.as_2.Main.2"}</t>
  </si>
  <si>
    <t>R8</t>
  </si>
  <si>
    <t>{"schema":"1","SourceName":"H1.as_2.Main.4","SourceHandle":"","MaterialID":"1","SteelClass":"Rebar","RecipeTrace":"RuleId=H1.as_2.Main|PathId=H1.as_2|SourcePositionId=H1.as_2.Main.4"}</t>
  </si>
  <si>
    <t>R9</t>
  </si>
  <si>
    <t>{"schema":"1","SourceName":"H1.as_2.Main.1","SourceHandle":"","MaterialID":"1","SteelClass":"Rebar","RecipeTrace":"RuleId=H1.as_2.Main|PathId=H1.as_2|SourcePositionId=H1.as_2.Main.1"}</t>
  </si>
  <si>
    <t>R10</t>
  </si>
  <si>
    <t>{"schema":"1","SourceName":"H1.as_2.Main.5","SourceHandle":"","MaterialID":"1","SteelClass":"Rebar","RecipeTrace":"RuleId=H1.as_2.Main|PathId=H1.as_2|SourcePositionId=H1.as_2.Main.5"}</t>
  </si>
  <si>
    <t>R11</t>
  </si>
  <si>
    <t>Набор прямоугольников: B1 - верхняя грань, ряд 1</t>
  </si>
  <si>
    <t>{"schema":"1","SourceName":"B1.as_1.Main.1","SourceHandle":"","MaterialID":"1","SteelClass":"Rebar","RecipeTrace":"RuleId=B1.as_1.Main|PathId=B1.as_1|SourcePositionId=B1.as_1.Main.1"}</t>
  </si>
  <si>
    <t>R12</t>
  </si>
  <si>
    <t>{"schema":"1","SourceName":"B1.as_1.Main.2","SourceHandle":"","MaterialID":"1","SteelClass":"Rebar","RecipeTrace":"RuleId=B1.as_1.Main|PathId=B1.as_1|SourcePositionId=B1.as_1.Main.2"}</t>
  </si>
  <si>
    <t>R13</t>
  </si>
  <si>
    <t>Набор прямоугольников: B1 - нижняя грань, ряд 1</t>
  </si>
  <si>
    <t>{"schema":"1","SourceName":"B1.as_2.Main.1","SourceHandle":"","MaterialID":"1","SteelClass":"Rebar","RecipeTrace":"RuleId=B1.as_2.Main|PathId=B1.as_2|SourcePositionId=B1.as_2.Main.1"}</t>
  </si>
  <si>
    <t>R14</t>
  </si>
  <si>
    <t>{"schema":"1","SourceName":"B1.as_2.Main.2","SourceHandle":"","MaterialID":"1","SteelClass":"Rebar","RecipeTrace":"RuleId=B1.as_2.Main|PathId=B1.as_2|SourcePositionId=B1.as_2.Main.2"}</t>
  </si>
  <si>
    <t>R15</t>
  </si>
  <si>
    <t>Набор прямоугольников: H2 - левая грань, ряд 1</t>
  </si>
  <si>
    <t>{"schema":"1","SourceName":"H2.as_1.Main.1","SourceHandle":"","MaterialID":"1","SteelClass":"Rebar","RecipeTrace":"RuleId=H2.as_1.Main|PathId=H2.as_1|SourcePositionId=H2.as_1.Main.1"}</t>
  </si>
  <si>
    <t>R16</t>
  </si>
  <si>
    <t>{"schema":"1","SourceName":"H2.as_1.Main.2","SourceHandle":"","MaterialID":"1","SteelClass":"Rebar","RecipeTrace":"RuleId=H2.as_1.Main|PathId=H2.as_1|SourcePositionId=H2.as_1.Main.2"}</t>
  </si>
  <si>
    <t>R17</t>
  </si>
  <si>
    <t>Набор прямоугольников: H2 - правая грань, ряд 1</t>
  </si>
  <si>
    <t>{"schema":"1","SourceName":"H2.as_2.Main.1","SourceHandle":"","MaterialID":"1","SteelClass":"Rebar","RecipeTrace":"RuleId=H2.as_2.Main|PathId=H2.as_2|SourcePositionId=H2.as_2.Main.1"}</t>
  </si>
  <si>
    <t>R18</t>
  </si>
  <si>
    <t>{"schema":"1","SourceName":"H2.as_2.Main.2","SourceHandle":"","MaterialID":"1","SteelClass":"Rebar","RecipeTrace":"RuleId=H2.as_2.Main|PathId=H2.as_2|SourcePositionId=H2.as_2.Main.2"}</t>
  </si>
  <si>
    <t>R19</t>
  </si>
  <si>
    <t>Набор прямоугольников: B2 - верхняя грань, ряд 1</t>
  </si>
  <si>
    <t>{"schema":"1","SourceName":"B2.as_1.Main.3","SourceHandle":"","MaterialID":"1","SteelClass":"Rebar","RecipeTrace":"RuleId=B2.as_1.Main|PathId=B2.as_1|SourcePositionId=B2.as_1.Main.3"}</t>
  </si>
  <si>
    <t>R20</t>
  </si>
  <si>
    <t>{"schema":"1","SourceName":"B2.as_1.Main.2","SourceHandle":"","MaterialID":"1","SteelClass":"Rebar","RecipeTrace":"RuleId=B2.as_1.Main|PathId=B2.as_1|SourcePositionId=B2.as_1.Main.2"}</t>
  </si>
  <si>
    <t>R21</t>
  </si>
  <si>
    <t>{"schema":"1","SourceName":"B2.as_1.Main.4","SourceHandle":"","MaterialID":"1","SteelClass":"Rebar","RecipeTrace":"RuleId=B2.as_1.Main|PathId=B2.as_1|SourcePositionId=B2.as_1.Main.4"}</t>
  </si>
  <si>
    <t>R22</t>
  </si>
  <si>
    <t>{"schema":"1","SourceName":"B2.as_1.Main.1","SourceHandle":"","MaterialID":"1","SteelClass":"Rebar","RecipeTrace":"RuleId=B2.as_1.Main|PathId=B2.as_1|SourcePositionId=B2.as_1.Main.1"}</t>
  </si>
  <si>
    <t>R23</t>
  </si>
  <si>
    <t>{"schema":"1","SourceName":"B2.as_1.Main.5","SourceHandle":"","MaterialID":"1","SteelClass":"Rebar","RecipeTrace":"RuleId=B2.as_1.Main|PathId=B2.as_1|SourcePositionId=B2.as_1.Main.5"}</t>
  </si>
  <si>
    <t>R24</t>
  </si>
  <si>
    <t>Набор прямоугольников: B2 - нижняя грань, ряд 1</t>
  </si>
  <si>
    <t>{"schema":"1","SourceName":"B2.as_2.Main.3","SourceHandle":"","MaterialID":"1","SteelClass":"Rebar","RecipeTrace":"RuleId=B2.as_2.Main|PathId=B2.as_2|SourcePositionId=B2.as_2.Main.3"}</t>
  </si>
  <si>
    <t>R25</t>
  </si>
  <si>
    <t>{"schema":"1","SourceName":"B2.as_2.Main.2","SourceHandle":"","MaterialID":"1","SteelClass":"Rebar","RecipeTrace":"RuleId=B2.as_2.Main|PathId=B2.as_2|SourcePositionId=B2.as_2.Main.2"}</t>
  </si>
  <si>
    <t>R26</t>
  </si>
  <si>
    <t>{"schema":"1","SourceName":"B2.as_2.Main.4","SourceHandle":"","MaterialID":"1","SteelClass":"Rebar","RecipeTrace":"RuleId=B2.as_2.Main|PathId=B2.as_2|SourcePositionId=B2.as_2.Main.4"}</t>
  </si>
  <si>
    <t>R27</t>
  </si>
  <si>
    <t>{"schema":"1","SourceName":"B2.as_2.Main.1","SourceHandle":"","MaterialID":"1","SteelClass":"Rebar","RecipeTrace":"RuleId=B2.as_2.Main|PathId=B2.as_2|SourcePositionId=B2.as_2.Main.1"}</t>
  </si>
  <si>
    <t>R28</t>
  </si>
  <si>
    <t>{"schema":"1","SourceName":"B2.as_2.Main.5","SourceHandle":"","MaterialID":"1","SteelClass":"Rebar","RecipeTrace":"RuleId=B2.as_2.Main|PathId=B2.as_2|SourcePositionId=B2.as_2.Main.5"}</t>
  </si>
  <si>
    <t>OUTER</t>
  </si>
  <si>
    <t>CONTOUR_LINE_1</t>
  </si>
  <si>
    <t>Outer</t>
  </si>
  <si>
    <t>CONTOUR_LINE</t>
  </si>
  <si>
    <t>Сегмент контура сечения.</t>
  </si>
  <si>
    <t>CONTOUR_LINE_2</t>
  </si>
  <si>
    <t>CONTOUR_LINE_3</t>
  </si>
  <si>
    <t>CONTOUR_LINE_4</t>
  </si>
  <si>
    <t>CONTOUR_LINE_5</t>
  </si>
  <si>
    <t>CONTOUR_LINE_6</t>
  </si>
  <si>
    <t>CONTOUR_LINE_7</t>
  </si>
  <si>
    <t>C1_1</t>
  </si>
  <si>
    <t>CAD_OUTER_C1_1_1</t>
  </si>
  <si>
    <t>CAD_OUTER_C1_1_2</t>
  </si>
  <si>
    <t>CAD_OUTER_C1_1_3</t>
  </si>
  <si>
    <t>CAD_OUTER_C1_1_4</t>
  </si>
  <si>
    <t>C2_1</t>
  </si>
  <si>
    <t>CAD_OUTER_C2_1_1</t>
  </si>
  <si>
    <t>CAD_OUTER_C2_1_2</t>
  </si>
  <si>
    <t>CAD_OUTER_C2_1_3</t>
  </si>
  <si>
    <t>CAD_OUTER_C2_1_4</t>
  </si>
  <si>
    <t>C3_1</t>
  </si>
  <si>
    <t>CAD_OUTER_C3_1_1</t>
  </si>
  <si>
    <t>CAD_OUTER_C3_1_2</t>
  </si>
  <si>
    <t>CAD_OUTER_C3_1_3</t>
  </si>
  <si>
    <t>CAD_OUTER_C3_1_4</t>
  </si>
  <si>
    <t>C4_1</t>
  </si>
  <si>
    <t>CAD_OUTER_C4_1_1</t>
  </si>
  <si>
    <t>CAD_OUTER_C4_1_2</t>
  </si>
  <si>
    <t>CAD_OUTER_C4_1_3</t>
  </si>
  <si>
    <t>CAD_OUTER_C4_1_4</t>
  </si>
  <si>
    <t>C5_1</t>
  </si>
  <si>
    <t>CAD_OUTER_C5_1_1</t>
  </si>
  <si>
    <t>CAD_OUTER_C5_1_2</t>
  </si>
  <si>
    <t>CAD_OUTER_C5_1_3</t>
  </si>
  <si>
    <t>CAD_OUTER_C5_1_4</t>
  </si>
  <si>
    <t>C6_1</t>
  </si>
  <si>
    <t>CAD_OUTER_C6_1_1</t>
  </si>
  <si>
    <t>CAD_OUTER_C6_1_2</t>
  </si>
  <si>
    <t>CAD_OUTER_C6_1_3</t>
  </si>
  <si>
    <t>CAD_OUTER_C6_1_4</t>
  </si>
  <si>
    <t>C7_1</t>
  </si>
  <si>
    <t>CAD_OUTER_C7_1_1</t>
  </si>
  <si>
    <t>CAD_OUTER_C7_1_2</t>
  </si>
  <si>
    <t>CAD_OUTER_C7_1_3</t>
  </si>
  <si>
    <t>CAD_OUTER_C7_1_4</t>
  </si>
  <si>
    <t>C8_1</t>
  </si>
  <si>
    <t>CAD_OUTER_C8_1_1</t>
  </si>
  <si>
    <t>CAD_OUTER_C8_1_2</t>
  </si>
  <si>
    <t>CAD_OUTER_C8_1_3</t>
  </si>
  <si>
    <t>CAD_OUTER_C8_1_4</t>
  </si>
  <si>
    <t>C9_1</t>
  </si>
  <si>
    <t>CAD_OUTER_C9_1_1</t>
  </si>
  <si>
    <t>CAD_OUTER_C9_1_2</t>
  </si>
  <si>
    <t>CAD_OUTER_C9_1_3</t>
  </si>
  <si>
    <t>CAD_OUTER_C9_1_4</t>
  </si>
  <si>
    <t>C10_1</t>
  </si>
  <si>
    <t>CAD_OUTER_C10_1_1</t>
  </si>
  <si>
    <t>CAD_OUTER_C10_1_2</t>
  </si>
  <si>
    <t>CAD_OUTER_C10_1_3</t>
  </si>
  <si>
    <t>CAD_OUTER_C10_1_4</t>
  </si>
  <si>
    <t>C11_1</t>
  </si>
  <si>
    <t>CAD_OUTER_C11_1_1</t>
  </si>
  <si>
    <t>CAD_OUTER_C11_1_2</t>
  </si>
  <si>
    <t>CAD_OUTER_C11_1_3</t>
  </si>
  <si>
    <t>CAD_OUTER_C11_1_4</t>
  </si>
  <si>
    <t>C12_1</t>
  </si>
  <si>
    <t>CAD_OUTER_C12_1_1</t>
  </si>
  <si>
    <t>CAD_OUTER_C12_1_2</t>
  </si>
  <si>
    <t>CAD_OUTER_C12_1_3</t>
  </si>
  <si>
    <t>CAD_OUTER_C12_1_4</t>
  </si>
  <si>
    <t>C13_1</t>
  </si>
  <si>
    <t>CAD_OUTER_C13_1_1</t>
  </si>
  <si>
    <t>CAD_OUTER_C13_1_2</t>
  </si>
  <si>
    <t>CAD_OUTER_C13_1_3</t>
  </si>
  <si>
    <t>CAD_OUTER_C13_1_4</t>
  </si>
  <si>
    <t>C14_1</t>
  </si>
  <si>
    <t>CAD_OUTER_C14_1_1</t>
  </si>
  <si>
    <t>CAD_OUTER_C14_1_2</t>
  </si>
  <si>
    <t>CAD_OUTER_C14_1_3</t>
  </si>
  <si>
    <t>CAD_OUTER_C14_1_4</t>
  </si>
  <si>
    <t>C15_1</t>
  </si>
  <si>
    <t>CAD_OUTER_C15_1_1</t>
  </si>
  <si>
    <t>CAD_OUTER_C15_1_2</t>
  </si>
  <si>
    <t>CAD_OUTER_C15_1_3</t>
  </si>
  <si>
    <t>CAD_OUTER_C15_1_4</t>
  </si>
  <si>
    <t>C16_1</t>
  </si>
  <si>
    <t>CAD_OUTER_C16_1_1</t>
  </si>
  <si>
    <t>CAD_OUTER_C16_1_2</t>
  </si>
  <si>
    <t>CAD_OUTER_C16_1_3</t>
  </si>
  <si>
    <t>CAD_OUTER_C16_1_4</t>
  </si>
  <si>
    <t>C17_1</t>
  </si>
  <si>
    <t>CAD_OUTER_C17_1_1</t>
  </si>
  <si>
    <t>CAD_OUTER_C17_1_2</t>
  </si>
  <si>
    <t>CAD_OUTER_C17_1_3</t>
  </si>
  <si>
    <t>CAD_OUTER_C17_1_4</t>
  </si>
  <si>
    <t>C18_1</t>
  </si>
  <si>
    <t>CAD_OUTER_C18_1_1</t>
  </si>
  <si>
    <t>CAD_OUTER_C18_1_2</t>
  </si>
  <si>
    <t>CAD_OUTER_C18_1_3</t>
  </si>
  <si>
    <t>CAD_OUTER_C18_1_4</t>
  </si>
  <si>
    <t>C19_1</t>
  </si>
  <si>
    <t>CAD_OUTER_C19_1_1</t>
  </si>
  <si>
    <t>CAD_OUTER_C19_1_2</t>
  </si>
  <si>
    <t>CAD_OUTER_C19_1_3</t>
  </si>
  <si>
    <t>CAD_OUTER_C19_1_4</t>
  </si>
  <si>
    <t>C20_1</t>
  </si>
  <si>
    <t>CAD_OUTER_C20_1_1</t>
  </si>
  <si>
    <t>CAD_OUTER_C20_1_2</t>
  </si>
  <si>
    <t>CAD_OUTER_C20_1_3</t>
  </si>
  <si>
    <t>CAD_OUTER_C20_1_4</t>
  </si>
  <si>
    <t>C21_1</t>
  </si>
  <si>
    <t>CAD_OUTER_C21_1_1</t>
  </si>
  <si>
    <t>CAD_OUTER_C21_1_2</t>
  </si>
  <si>
    <t>CAD_OUTER_C21_1_3</t>
  </si>
  <si>
    <t>CAD_OUTER_C21_1_4</t>
  </si>
  <si>
    <t>C22_1</t>
  </si>
  <si>
    <t>CAD_OUTER_C22_1_1</t>
  </si>
  <si>
    <t>CAD_OUTER_C22_1_2</t>
  </si>
  <si>
    <t>CAD_OUTER_C22_1_3</t>
  </si>
  <si>
    <t>CAD_OUTER_C22_1_4</t>
  </si>
  <si>
    <t>C23_1</t>
  </si>
  <si>
    <t>CAD_OUTER_C23_1_1</t>
  </si>
  <si>
    <t>CAD_OUTER_C23_1_2</t>
  </si>
  <si>
    <t>CAD_OUTER_C23_1_3</t>
  </si>
  <si>
    <t>CAD_OUTER_C23_1_4</t>
  </si>
  <si>
    <t>C24_1</t>
  </si>
  <si>
    <t>CAD_OUTER_C24_1_1</t>
  </si>
  <si>
    <t>CAD_OUTER_C24_1_2</t>
  </si>
  <si>
    <t>CAD_OUTER_C24_1_3</t>
  </si>
  <si>
    <t>CAD_OUTER_C24_1_4</t>
  </si>
  <si>
    <t>C25_1</t>
  </si>
  <si>
    <t>CAD_OUTER_C25_1_1</t>
  </si>
  <si>
    <t>CAD_OUTER_C25_1_2</t>
  </si>
  <si>
    <t>CAD_OUTER_C25_1_3</t>
  </si>
  <si>
    <t>CAD_OUTER_C25_1_4</t>
  </si>
  <si>
    <t>C26_1</t>
  </si>
  <si>
    <t>CAD_OUTER_C26_1_1</t>
  </si>
  <si>
    <t>CAD_OUTER_C26_1_2</t>
  </si>
  <si>
    <t>CAD_OUTER_C26_1_3</t>
  </si>
  <si>
    <t>CAD_OUTER_C26_1_4</t>
  </si>
  <si>
    <t>C27_1</t>
  </si>
  <si>
    <t>CAD_OUTER_C27_1_1</t>
  </si>
  <si>
    <t>CAD_OUTER_C27_1_2</t>
  </si>
  <si>
    <t>CAD_OUTER_C27_1_3</t>
  </si>
  <si>
    <t>CAD_OUTER_C27_1_4</t>
  </si>
  <si>
    <t>C28_1</t>
  </si>
  <si>
    <t>CAD_OUTER_C28_1_1</t>
  </si>
  <si>
    <t>CAD_OUTER_C28_1_2</t>
  </si>
  <si>
    <t>CAD_OUTER_C28_1_3</t>
  </si>
  <si>
    <t>CAD_OUTER_C28_1_4</t>
  </si>
  <si>
    <t>C29_1</t>
  </si>
  <si>
    <t>CAD_OUTER_C29_1_1</t>
  </si>
  <si>
    <t>CAD_OUTER_C29_1_2</t>
  </si>
  <si>
    <t>CAD_OUTER_C29_1_3</t>
  </si>
  <si>
    <t>CAD_OUTER_C29_1_4</t>
  </si>
  <si>
    <t>C30_1</t>
  </si>
  <si>
    <t>CAD_OUTER_C30_1_1</t>
  </si>
  <si>
    <t>CAD_OUTER_C30_1_2</t>
  </si>
  <si>
    <t>CAD_OUTER_C30_1_3</t>
  </si>
  <si>
    <t>CAD_OUTER_C30_1_4</t>
  </si>
  <si>
    <t>C31_1</t>
  </si>
  <si>
    <t>CAD_OUTER_C31_1_1</t>
  </si>
  <si>
    <t>CAD_OUTER_C31_1_2</t>
  </si>
  <si>
    <t>CAD_OUTER_C31_1_3</t>
  </si>
  <si>
    <t>CAD_OUTER_C31_1_4</t>
  </si>
  <si>
    <t>C32_1</t>
  </si>
  <si>
    <t>CAD_OUTER_C32_1_1</t>
  </si>
  <si>
    <t>CAD_OUTER_C32_1_2</t>
  </si>
  <si>
    <t>CAD_OUTER_C32_1_3</t>
  </si>
  <si>
    <t>CAD_OUTER_C32_1_4</t>
  </si>
  <si>
    <t>C33_1</t>
  </si>
  <si>
    <t>CAD_OUTER_C33_1_1</t>
  </si>
  <si>
    <t>CAD_OUTER_C33_1_2</t>
  </si>
  <si>
    <t>CAD_OUTER_C33_1_3</t>
  </si>
  <si>
    <t>CAD_OUTER_C33_1_4</t>
  </si>
  <si>
    <t>C34_1</t>
  </si>
  <si>
    <t>CAD_OUTER_C34_1_1</t>
  </si>
  <si>
    <t>CAD_OUTER_C34_1_2</t>
  </si>
  <si>
    <t>CAD_OUTER_C34_1_3</t>
  </si>
  <si>
    <t>CAD_OUTER_C34_1_4</t>
  </si>
  <si>
    <t>C35_1</t>
  </si>
  <si>
    <t>CAD_OUTER_C35_1_1</t>
  </si>
  <si>
    <t>CAD_OUTER_C35_1_2</t>
  </si>
  <si>
    <t>CAD_OUTER_C35_1_3</t>
  </si>
  <si>
    <t>CAD_OUTER_C35_1_4</t>
  </si>
  <si>
    <t>C36_1</t>
  </si>
  <si>
    <t>CAD_OUTER_C36_1_1</t>
  </si>
  <si>
    <t>CAD_OUTER_C36_1_2</t>
  </si>
  <si>
    <t>CAD_OUTER_C36_1_3</t>
  </si>
  <si>
    <t>CAD_OUTER_C36_1_4</t>
  </si>
  <si>
    <t>C37_1</t>
  </si>
  <si>
    <t>CAD_OUTER_C37_1_1</t>
  </si>
  <si>
    <t>CAD_OUTER_C37_1_2</t>
  </si>
  <si>
    <t>CAD_OUTER_C37_1_3</t>
  </si>
  <si>
    <t>CAD_OUTER_C37_1_4</t>
  </si>
  <si>
    <t>C38_1</t>
  </si>
  <si>
    <t>CAD_OUTER_C38_1_1</t>
  </si>
  <si>
    <t>CAD_OUTER_C38_1_2</t>
  </si>
  <si>
    <t>CAD_OUTER_C38_1_3</t>
  </si>
  <si>
    <t>CAD_OUTER_C38_1_4</t>
  </si>
  <si>
    <t>C39_1</t>
  </si>
  <si>
    <t>CAD_OUTER_C39_1_1</t>
  </si>
  <si>
    <t>CAD_OUTER_C39_1_2</t>
  </si>
  <si>
    <t>CAD_OUTER_C39_1_3</t>
  </si>
  <si>
    <t>CAD_OUTER_C39_1_4</t>
  </si>
  <si>
    <t>C40_1</t>
  </si>
  <si>
    <t>CAD_OUTER_C40_1_1</t>
  </si>
  <si>
    <t>CAD_OUTER_C40_1_2</t>
  </si>
  <si>
    <t>CAD_OUTER_C40_1_3</t>
  </si>
  <si>
    <t>CAD_OUTER_C40_1_4</t>
  </si>
  <si>
    <t>C41_1</t>
  </si>
  <si>
    <t>CAD_OUTER_C41_1_1</t>
  </si>
  <si>
    <t>CAD_OUTER_C41_1_2</t>
  </si>
  <si>
    <t>CAD_OUTER_C41_1_3</t>
  </si>
  <si>
    <t>CAD_OUTER_C41_1_4</t>
  </si>
  <si>
    <t>C42_1</t>
  </si>
  <si>
    <t>CAD_OUTER_C42_1_1</t>
  </si>
  <si>
    <t>CAD_OUTER_C42_1_2</t>
  </si>
  <si>
    <t>CAD_OUTER_C42_1_3</t>
  </si>
  <si>
    <t>CAD_OUTER_C42_1_4</t>
  </si>
  <si>
    <t>C43_1</t>
  </si>
  <si>
    <t>CAD_OUTER_C43_1_1</t>
  </si>
  <si>
    <t>CAD_OUTER_C43_1_2</t>
  </si>
  <si>
    <t>CAD_OUTER_C43_1_3</t>
  </si>
  <si>
    <t>CAD_OUTER_C43_1_4</t>
  </si>
  <si>
    <t>C44_1</t>
  </si>
  <si>
    <t>CAD_OUTER_C44_1_1</t>
  </si>
  <si>
    <t>CAD_OUTER_C44_1_2</t>
  </si>
  <si>
    <t>CAD_OUTER_C44_1_3</t>
  </si>
  <si>
    <t>CAD_OUTER_C44_1_4</t>
  </si>
  <si>
    <t>C45_1</t>
  </si>
  <si>
    <t>CAD_OUTER_C45_1_1</t>
  </si>
  <si>
    <t>CAD_OUTER_C45_1_2</t>
  </si>
  <si>
    <t>CAD_OUTER_C45_1_3</t>
  </si>
  <si>
    <t>CAD_OUTER_C45_1_4</t>
  </si>
  <si>
    <t>C46_1</t>
  </si>
  <si>
    <t>CAD_OUTER_C46_1_1</t>
  </si>
  <si>
    <t>CAD_OUTER_C46_1_2</t>
  </si>
  <si>
    <t>CAD_OUTER_C46_1_3</t>
  </si>
  <si>
    <t>CAD_OUTER_C46_1_4</t>
  </si>
  <si>
    <t>C47_1</t>
  </si>
  <si>
    <t>CAD_OUTER_C47_1_1</t>
  </si>
  <si>
    <t>CAD_OUTER_C47_1_2</t>
  </si>
  <si>
    <t>CAD_OUTER_C47_1_3</t>
  </si>
  <si>
    <t>CAD_OUTER_C47_1_4</t>
  </si>
  <si>
    <t>C48_1</t>
  </si>
  <si>
    <t>CAD_OUTER_C48_1_1</t>
  </si>
  <si>
    <t>CAD_OUTER_C48_1_2</t>
  </si>
  <si>
    <t>CAD_OUTER_C48_1_3</t>
  </si>
  <si>
    <t>CAD_OUTER_C48_1_4</t>
  </si>
  <si>
    <t>C49_1</t>
  </si>
  <si>
    <t>CAD_OUTER_C49_1_1</t>
  </si>
  <si>
    <t>CAD_OUTER_C49_1_2</t>
  </si>
  <si>
    <t>CAD_OUTER_C49_1_3</t>
  </si>
  <si>
    <t>CAD_OUTER_C49_1_4</t>
  </si>
  <si>
    <t>C50_1</t>
  </si>
  <si>
    <t>CAD_OUTER_C50_1_1</t>
  </si>
  <si>
    <t>CAD_OUTER_C50_1_2</t>
  </si>
  <si>
    <t>CAD_OUTER_C50_1_3</t>
  </si>
  <si>
    <t>CAD_OUTER_C50_1_4</t>
  </si>
  <si>
    <t>C51_1</t>
  </si>
  <si>
    <t>CAD_OUTER_C51_1_1</t>
  </si>
  <si>
    <t>CAD_OUTER_C51_1_2</t>
  </si>
  <si>
    <t>CAD_OUTER_C51_1_3</t>
  </si>
  <si>
    <t>CAD_OUTER_C51_1_4</t>
  </si>
  <si>
    <t>C52_1</t>
  </si>
  <si>
    <t>CAD_OUTER_C52_1_1</t>
  </si>
  <si>
    <t>CAD_OUTER_C52_1_2</t>
  </si>
  <si>
    <t>CAD_OUTER_C52_1_3</t>
  </si>
  <si>
    <t>CAD_OUTER_C52_1_4</t>
  </si>
  <si>
    <t>C53_1</t>
  </si>
  <si>
    <t>CAD_OUTER_C53_1_1</t>
  </si>
  <si>
    <t>CAD_OUTER_C53_1_2</t>
  </si>
  <si>
    <t>CAD_OUTER_C53_1_3</t>
  </si>
  <si>
    <t>CAD_OUTER_C53_1_4</t>
  </si>
  <si>
    <t>C54_1</t>
  </si>
  <si>
    <t>CAD_OUTER_C54_1_1</t>
  </si>
  <si>
    <t>CAD_OUTER_C54_1_2</t>
  </si>
  <si>
    <t>CAD_OUTER_C54_1_3</t>
  </si>
  <si>
    <t>CAD_OUTER_C54_1_4</t>
  </si>
  <si>
    <t>C55_1</t>
  </si>
  <si>
    <t>CAD_OUTER_C55_1_1</t>
  </si>
  <si>
    <t>CAD_OUTER_C55_1_2</t>
  </si>
  <si>
    <t>CAD_OUTER_C55_1_3</t>
  </si>
  <si>
    <t>CAD_OUTER_C55_1_4</t>
  </si>
  <si>
    <t>C56_1</t>
  </si>
  <si>
    <t>CAD_OUTER_C56_1_1</t>
  </si>
  <si>
    <t>CAD_OUTER_C56_1_2</t>
  </si>
  <si>
    <t>CAD_OUTER_C56_1_3</t>
  </si>
  <si>
    <t>CAD_OUTER_C56_1_4</t>
  </si>
  <si>
    <t>C57_1</t>
  </si>
  <si>
    <t>CAD_OUTER_C57_1_1</t>
  </si>
  <si>
    <t>CAD_OUTER_C57_1_2</t>
  </si>
  <si>
    <t>CAD_OUTER_C57_1_3</t>
  </si>
  <si>
    <t>CAD_OUTER_C57_1_4</t>
  </si>
  <si>
    <t>C58_1</t>
  </si>
  <si>
    <t>CAD_OUTER_C58_1_1</t>
  </si>
  <si>
    <t>CAD_OUTER_C58_1_2</t>
  </si>
  <si>
    <t>CAD_OUTER_C58_1_3</t>
  </si>
  <si>
    <t>CAD_OUTER_C58_1_4</t>
  </si>
  <si>
    <t>C59_1</t>
  </si>
  <si>
    <t>CAD_OUTER_C59_1_1</t>
  </si>
  <si>
    <t>CAD_OUTER_C59_1_2</t>
  </si>
  <si>
    <t>CAD_OUTER_C59_1_3</t>
  </si>
  <si>
    <t>CAD_OUTER_C59_1_4</t>
  </si>
  <si>
    <t>C60_1</t>
  </si>
  <si>
    <t>CAD_OUTER_C60_1_1</t>
  </si>
  <si>
    <t>CAD_OUTER_C60_1_2</t>
  </si>
  <si>
    <t>CAD_OUTER_C60_1_3</t>
  </si>
  <si>
    <t>CAD_OUTER_C60_1_4</t>
  </si>
  <si>
    <t>C61_1</t>
  </si>
  <si>
    <t>CAD_OUTER_C61_1_1</t>
  </si>
  <si>
    <t>CAD_OUTER_C61_1_2</t>
  </si>
  <si>
    <t>CAD_OUTER_C61_1_3</t>
  </si>
  <si>
    <t>CAD_OUTER_C61_1_4</t>
  </si>
  <si>
    <t>C62_1</t>
  </si>
  <si>
    <t>CAD_OUTER_C62_1_1</t>
  </si>
  <si>
    <t>CAD_OUTER_C62_1_2</t>
  </si>
  <si>
    <t>CAD_OUTER_C62_1_3</t>
  </si>
  <si>
    <t>CAD_OUTER_C62_1_4</t>
  </si>
  <si>
    <t>C63_1</t>
  </si>
  <si>
    <t>CAD_OUTER_C63_1_1</t>
  </si>
  <si>
    <t>CAD_OUTER_C63_1_2</t>
  </si>
  <si>
    <t>CAD_OUTER_C63_1_3</t>
  </si>
  <si>
    <t>CAD_OUTER_C63_1_4</t>
  </si>
  <si>
    <t>C64_1</t>
  </si>
  <si>
    <t>CAD_OUTER_C64_1_1</t>
  </si>
  <si>
    <t>CAD_OUTER_C64_1_2</t>
  </si>
  <si>
    <t>CAD_OUTER_C64_1_3</t>
  </si>
  <si>
    <t>CAD_OUTER_C64_1_4</t>
  </si>
  <si>
    <t>C65_1</t>
  </si>
  <si>
    <t>CAD_OUTER_C65_1_1</t>
  </si>
  <si>
    <t>CAD_OUTER_C65_1_2</t>
  </si>
  <si>
    <t>CAD_OUTER_C65_1_3</t>
  </si>
  <si>
    <t>CAD_OUTER_C65_1_4</t>
  </si>
  <si>
    <t>C66_1</t>
  </si>
  <si>
    <t>CAD_OUTER_C66_1_1</t>
  </si>
  <si>
    <t>CAD_OUTER_C66_1_2</t>
  </si>
  <si>
    <t>CAD_OUTER_C66_1_3</t>
  </si>
  <si>
    <t>CAD_OUTER_C66_1_4</t>
  </si>
  <si>
    <t>C67_1</t>
  </si>
  <si>
    <t>CAD_OUTER_C67_1_1</t>
  </si>
  <si>
    <t>CAD_OUTER_C67_1_2</t>
  </si>
  <si>
    <t>CAD_OUTER_C67_1_3</t>
  </si>
  <si>
    <t>CAD_OUTER_C67_1_4</t>
  </si>
  <si>
    <t>C68_1</t>
  </si>
  <si>
    <t>CAD_OUTER_C68_1_1</t>
  </si>
  <si>
    <t>CAD_OUTER_C68_1_2</t>
  </si>
  <si>
    <t>CAD_OUTER_C68_1_3</t>
  </si>
  <si>
    <t>CAD_OUTER_C68_1_4</t>
  </si>
  <si>
    <t>C69_1</t>
  </si>
  <si>
    <t>CAD_OUTER_C69_1_1</t>
  </si>
  <si>
    <t>CAD_OUTER_C69_1_2</t>
  </si>
  <si>
    <t>CAD_OUTER_C69_1_3</t>
  </si>
  <si>
    <t>CAD_OUTER_C69_1_4</t>
  </si>
  <si>
    <t>C70_1</t>
  </si>
  <si>
    <t>CAD_OUTER_C70_1_1</t>
  </si>
  <si>
    <t>CAD_OUTER_C70_1_2</t>
  </si>
  <si>
    <t>CAD_OUTER_C70_1_3</t>
  </si>
  <si>
    <t>CAD_OUTER_C70_1_4</t>
  </si>
  <si>
    <t>C71_1</t>
  </si>
  <si>
    <t>CAD_OUTER_C71_1_1</t>
  </si>
  <si>
    <t>CAD_OUTER_C71_1_2</t>
  </si>
  <si>
    <t>CAD_OUTER_C71_1_3</t>
  </si>
  <si>
    <t>CAD_OUTER_C71_1_4</t>
  </si>
  <si>
    <t>C72_1</t>
  </si>
  <si>
    <t>CAD_OUTER_C72_1_1</t>
  </si>
  <si>
    <t>CAD_OUTER_C72_1_2</t>
  </si>
  <si>
    <t>CAD_OUTER_C72_1_3</t>
  </si>
  <si>
    <t>CAD_OUTER_C72_1_4</t>
  </si>
  <si>
    <t>C73_1</t>
  </si>
  <si>
    <t>CAD_OUTER_C73_1_1</t>
  </si>
  <si>
    <t>CAD_OUTER_C73_1_2</t>
  </si>
  <si>
    <t>CAD_OUTER_C73_1_3</t>
  </si>
  <si>
    <t>CAD_OUTER_C73_1_4</t>
  </si>
  <si>
    <t>C74_1</t>
  </si>
  <si>
    <t>CAD_OUTER_C74_1_1</t>
  </si>
  <si>
    <t>CAD_OUTER_C74_1_2</t>
  </si>
  <si>
    <t>CAD_OUTER_C74_1_3</t>
  </si>
  <si>
    <t>CAD_OUTER_C74_1_4</t>
  </si>
  <si>
    <t>C75_1</t>
  </si>
  <si>
    <t>CAD_OUTER_C75_1_1</t>
  </si>
  <si>
    <t>CAD_OUTER_C75_1_2</t>
  </si>
  <si>
    <t>CAD_OUTER_C75_1_3</t>
  </si>
  <si>
    <t>CAD_OUTER_C75_1_4</t>
  </si>
  <si>
    <t>C76_1</t>
  </si>
  <si>
    <t>CAD_OUTER_C76_1_1</t>
  </si>
  <si>
    <t>CAD_OUTER_C76_1_2</t>
  </si>
  <si>
    <t>CAD_OUTER_C76_1_3</t>
  </si>
  <si>
    <t>CAD_OUTER_C76_1_4</t>
  </si>
  <si>
    <t>C77_1</t>
  </si>
  <si>
    <t>CAD_OUTER_C77_1_1</t>
  </si>
  <si>
    <t>CAD_OUTER_C77_1_2</t>
  </si>
  <si>
    <t>CAD_OUTER_C77_1_3</t>
  </si>
  <si>
    <t>CAD_OUTER_C77_1_4</t>
  </si>
  <si>
    <t>C78_1</t>
  </si>
  <si>
    <t>CAD_OUTER_C78_1_1</t>
  </si>
  <si>
    <t>CAD_OUTER_C78_1_2</t>
  </si>
  <si>
    <t>CAD_OUTER_C78_1_3</t>
  </si>
  <si>
    <t>CAD_OUTER_C78_1_4</t>
  </si>
  <si>
    <t>C79_1</t>
  </si>
  <si>
    <t>CAD_OUTER_C79_1_1</t>
  </si>
  <si>
    <t>CAD_OUTER_C79_1_2</t>
  </si>
  <si>
    <t>CAD_OUTER_C79_1_3</t>
  </si>
  <si>
    <t>CAD_OUTER_C79_1_4</t>
  </si>
  <si>
    <t>C80_1</t>
  </si>
  <si>
    <t>CAD_OUTER_C80_1_1</t>
  </si>
  <si>
    <t>CAD_OUTER_C80_1_2</t>
  </si>
  <si>
    <t>CAD_OUTER_C80_1_3</t>
  </si>
  <si>
    <t>CAD_OUTER_C80_1_4</t>
  </si>
  <si>
    <t>C81_1</t>
  </si>
  <si>
    <t>CAD_OUTER_C81_1_1</t>
  </si>
  <si>
    <t>CAD_OUTER_C81_1_2</t>
  </si>
  <si>
    <t>CAD_OUTER_C81_1_3</t>
  </si>
  <si>
    <t>CAD_OUTER_C81_1_4</t>
  </si>
  <si>
    <t>C82_1</t>
  </si>
  <si>
    <t>CAD_OUTER_C82_1_1</t>
  </si>
  <si>
    <t>CAD_OUTER_C82_1_2</t>
  </si>
  <si>
    <t>CAD_OUTER_C82_1_3</t>
  </si>
  <si>
    <t>CAD_OUTER_C82_1_4</t>
  </si>
  <si>
    <t>C83_1</t>
  </si>
  <si>
    <t>CAD_OUTER_C83_1_1</t>
  </si>
  <si>
    <t>CAD_OUTER_C83_1_2</t>
  </si>
  <si>
    <t>CAD_OUTER_C83_1_3</t>
  </si>
  <si>
    <t>CAD_OUTER_C83_1_4</t>
  </si>
  <si>
    <t>C84_1</t>
  </si>
  <si>
    <t>CAD_OUTER_C84_1_1</t>
  </si>
  <si>
    <t>CAD_OUTER_C84_1_2</t>
  </si>
  <si>
    <t>CAD_OUTER_C84_1_3</t>
  </si>
  <si>
    <t>CAD_OUTER_C84_1_4</t>
  </si>
  <si>
    <t>C85_1</t>
  </si>
  <si>
    <t>CAD_OUTER_C85_1_1</t>
  </si>
  <si>
    <t>CAD_OUTER_C85_1_2</t>
  </si>
  <si>
    <t>CAD_OUTER_C85_1_3</t>
  </si>
  <si>
    <t>CAD_OUTER_C85_1_4</t>
  </si>
  <si>
    <t>C86_1</t>
  </si>
  <si>
    <t>CAD_OUTER_C86_1_1</t>
  </si>
  <si>
    <t>CAD_OUTER_C86_1_2</t>
  </si>
  <si>
    <t>CAD_OUTER_C86_1_3</t>
  </si>
  <si>
    <t>CAD_OUTER_C86_1_4</t>
  </si>
  <si>
    <t>C87_1</t>
  </si>
  <si>
    <t>CAD_OUTER_C87_1_1</t>
  </si>
  <si>
    <t>CAD_OUTER_C87_1_2</t>
  </si>
  <si>
    <t>CAD_OUTER_C87_1_3</t>
  </si>
  <si>
    <t>CAD_OUTER_C87_1_4</t>
  </si>
  <si>
    <t>C88_1</t>
  </si>
  <si>
    <t>CAD_OUTER_C88_1_1</t>
  </si>
  <si>
    <t>CAD_OUTER_C88_1_2</t>
  </si>
  <si>
    <t>CAD_OUTER_C88_1_3</t>
  </si>
  <si>
    <t>CAD_OUTER_C88_1_4</t>
  </si>
  <si>
    <t>C89_1</t>
  </si>
  <si>
    <t>CAD_OUTER_C89_1_1</t>
  </si>
  <si>
    <t>CAD_OUTER_C89_1_2</t>
  </si>
  <si>
    <t>CAD_OUTER_C89_1_3</t>
  </si>
  <si>
    <t>CAD_OUTER_C89_1_4</t>
  </si>
  <si>
    <t>C90_1</t>
  </si>
  <si>
    <t>CAD_OUTER_C90_1_1</t>
  </si>
  <si>
    <t>CAD_OUTER_C90_1_2</t>
  </si>
  <si>
    <t>CAD_OUTER_C90_1_3</t>
  </si>
  <si>
    <t>CAD_OUTER_C90_1_4</t>
  </si>
  <si>
    <t>C91_1</t>
  </si>
  <si>
    <t>CAD_OUTER_C91_1_1</t>
  </si>
  <si>
    <t>CAD_OUTER_C91_1_2</t>
  </si>
  <si>
    <t>CAD_OUTER_C91_1_3</t>
  </si>
  <si>
    <t>CAD_OUTER_C91_1_4</t>
  </si>
  <si>
    <t>C92_1</t>
  </si>
  <si>
    <t>CAD_OUTER_C92_1_1</t>
  </si>
  <si>
    <t>CAD_OUTER_C92_1_2</t>
  </si>
  <si>
    <t>CAD_OUTER_C92_1_3</t>
  </si>
  <si>
    <t>CAD_OUTER_C92_1_4</t>
  </si>
  <si>
    <t>C93_1</t>
  </si>
  <si>
    <t>CAD_OUTER_C93_1_1</t>
  </si>
  <si>
    <t>CAD_OUTER_C93_1_2</t>
  </si>
  <si>
    <t>CAD_OUTER_C93_1_3</t>
  </si>
  <si>
    <t>CAD_OUTER_C93_1_4</t>
  </si>
  <si>
    <t>C94_1</t>
  </si>
  <si>
    <t>CAD_OUTER_C94_1_1</t>
  </si>
  <si>
    <t>CAD_OUTER_C94_1_2</t>
  </si>
  <si>
    <t>CAD_OUTER_C94_1_3</t>
  </si>
  <si>
    <t>CAD_OUTER_C94_1_4</t>
  </si>
  <si>
    <t>C95_1</t>
  </si>
  <si>
    <t>CAD_OUTER_C95_1_1</t>
  </si>
  <si>
    <t>CAD_OUTER_C95_1_2</t>
  </si>
  <si>
    <t>CAD_OUTER_C95_1_3</t>
  </si>
  <si>
    <t>CAD_OUTER_C95_1_4</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</si>
  <si>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</si>
  <si>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</si>
  <si>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</si>
  <si>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</si>
  <si>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</si>
  <si>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</si>
  <si>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</si>
  <si>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</si>
  <si>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</si>
  <si>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</si>
  <si>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</si>
  <si>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</si>
  <si>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</si>
  <si>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</si>
  <si>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</si>
  <si>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</si>
  <si>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</si>
  <si>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</si>
  <si>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</si>
  <si>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</si>
  <si>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</si>
  <si>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Geometry.RecipeDiagnostics</t>
  </si>
  <si>
    <t xml:space="preserve">Requested=28; Created=28; Merged=0; Skipped=0; FilteredArea=0; Conflicts=0; BarOverlaps=0; DiagnosticRecordsOmitted=0_x000D_
Rule=H1.as_1.Main; Requested=5; Created=5; Merged=0; Skipped=0; FilteredArea=0; StationSteps=4; StationStepMin=97.5; StationStepMax=97.5; CenterStepMin=97.5; CenterStepMax=97.5_x000D_
Rule=H1.as_2.Main; Requested=5; Created=5; Merged=0; Skipped=0; FilteredArea=0; StationSteps=4; StationStepMin=97.5; StationStepMax=97.5; CenterStepMin=97.5; CenterStepMax=97.5_x000D_
Rule=B1.as_1.Main; Requested=2; Created=2; Merged=0; Skipped=0; FilteredArea=0; StationSteps=1; StationStepMin=90; StationStepMax=90; CenterStepMin=90; CenterStepMax=90_x000D_
Rule=B1.as_2.Main; Requested=2; Created=2; Merged=0; Skipped=0; FilteredArea=0; StationSteps=1; StationStepMin=90; StationStepMax=90; CenterStepMin=90; CenterStepMax=90_x000D_
Rule=H2.as_1.Main; Requested=2; Created=2; Merged=0; Skipped=0; FilteredArea=0; StationSteps=1; StationStepMin=90; StationStepMax=90; CenterStepMin=90; CenterStepMax=90_x000D_
Rule=H2.as_2.Main; Requested=2; Created=2; Merged=0; Skipped=0; FilteredArea=0; StationSteps=1; StationStepMin=90; StationStepMax=90; CenterStepMin=90; CenterStepMax=90_x000D_
Rule=B2.as_1.Main; Requested=5; Created=5; Merged=0; Skipped=0; FilteredArea=0; StationSteps=4; StationStepMin=110; StationStepMax=110; CenterStepMin=110; CenterStepMax=110_x000D_
Rule=B2.as_2.Main; Requested=5; Created=5; Merged=0; Skipped=0; FilteredArea=0; StationSteps=4; StationStepMin=110; StationStepMax=110; CenterStepMin=110; CenterStepMax=110_x000D_
</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</si>
  <si>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</si>
  <si>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</si>
  <si>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</si>
  <si>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</si>
  <si>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</si>
  <si>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Output.AreaUnit</t>
  </si>
  <si>
    <t>Output.StressUnit</t>
  </si>
  <si>
    <t>Output.CurvatureUnit</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</si>
  <si>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</si>
  <si>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</si>
  <si>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</si>
  <si>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</si>
  <si>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</si>
  <si>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</si>
  <si>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</si>
  <si>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</si>
  <si>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</si>
  <si>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</si>
  <si>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</si>
  <si>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</si>
  <si>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</si>
  <si>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</si>
  <si>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</si>
  <si>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</si>
  <si>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</si>
  <si>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</si>
  <si>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</si>
  <si>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</si>
  <si>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</si>
  <si>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</si>
  <si>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</si>
  <si>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</si>
  <si>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</si>
  <si>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</si>
  <si>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</si>
  <si>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</si>
  <si>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</si>
  <si>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</si>
  <si>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</si>
  <si>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</si>
  <si>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</si>
  <si>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</si>
  <si>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</si>
  <si>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</si>
  <si>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</si>
  <si>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</si>
  <si>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</si>
  <si>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</si>
  <si>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</si>
  <si>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</si>
  <si>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</si>
  <si>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</si>
  <si>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</si>
  <si>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</si>
  <si>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</si>
  <si>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</si>
  <si>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</si>
  <si>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</si>
  <si>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</si>
  <si>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</si>
  <si>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</si>
  <si>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</si>
  <si>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</si>
  <si>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</si>
  <si>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</si>
  <si>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</si>
  <si>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</si>
  <si>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</si>
  <si>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</si>
  <si>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CoordinateUnit</t>
  </si>
  <si>
    <t>DIMENSION</t>
  </si>
  <si>
    <t>DIM_B</t>
  </si>
  <si>
    <t>B=0.6 m</t>
  </si>
  <si>
    <t>Общая ширина Rectangles-сечения.</t>
  </si>
  <si>
    <t>{"schema":"1","OriginalText":"B","OriginalValue":"6.0000000000000000E+02","OriginalUnit":"Length","OriginalComment":"Общая ширина Rectangles-сечения."}</t>
  </si>
  <si>
    <t>DIM_H</t>
  </si>
  <si>
    <t>H=0.8 m</t>
  </si>
  <si>
    <t>Общая высота Rectangles-сечения.</t>
  </si>
  <si>
    <t>{"schema":"1","OriginalText":"H","OriginalValue":"8.0000000000000000E+02","OriginalUnit":"Length","OriginalComment":"Общая высота Rectangles-сечения."}</t>
  </si>
  <si>
    <t>DIM_TOP_WIDTH</t>
  </si>
  <si>
    <t>B1=0.25 m</t>
  </si>
  <si>
    <t>Ширина верхнего прямоугольника Rectangles-сечения.</t>
  </si>
  <si>
    <t>{"schema":"1","OriginalText":"B1","OriginalValue":"2.5000000000000000E+02","OriginalUnit":"Length","OriginalComment":"Ширина верхнего прямоугольника Rectangles-сечения."}</t>
  </si>
  <si>
    <t>DIM_RIGHT_HEIGHT</t>
  </si>
  <si>
    <t>H2=0.25 m</t>
  </si>
  <si>
    <t>Высота нижнего прямоугольника Rectangles-сечения.</t>
  </si>
  <si>
    <t>{"schema":"1","OriginalText":"H2","OriginalValue":"2.5000000000000000E+02","OriginalUnit":"Length","OriginalComment":"Высота нижнего прямоугольника Rectangles-сечения."}</t>
  </si>
  <si>
    <t>REBAR_ANNOTATION</t>
  </si>
  <si>
    <t>REBAR_H1.as_1</t>
  </si>
  <si>
    <t>5Ø32</t>
  </si>
  <si>
    <t>Подпись общего количества и диаметров арматуры у выбранного участка контура.</t>
  </si>
  <si>
    <t>{"schema":"1","OriginalText":"5Ø32","OriginalValue":"0.0000000000000000E+00","OriginalUnit":"","OriginalComment":"Подпись общего количества и диаметров арматуры у выбранного участка контура."}</t>
  </si>
  <si>
    <t>REBAR_H1.as_2</t>
  </si>
  <si>
    <t>REBAR_B1.as_1</t>
  </si>
  <si>
    <t>2Ø32</t>
  </si>
  <si>
    <t>{"schema":"1","OriginalText":"2Ø32","OriginalValue":"0.0000000000000000E+00","OriginalUnit":"","OriginalComment":"Подпись общего количества и диаметров арматуры у выбранного участка контура."}</t>
  </si>
  <si>
    <t>REBAR_B1.as_2</t>
  </si>
  <si>
    <t>REBAR_H2.as_1</t>
  </si>
  <si>
    <t>REBAR_H2.as_2</t>
  </si>
  <si>
    <t>REBAR_B2.as_1</t>
  </si>
  <si>
    <t>REBAR_B2.as_2</t>
  </si>
  <si>
    <t>Аннотации схемы</t>
  </si>
  <si>
    <t>CapacityState</t>
  </si>
  <si>
    <t>InactiveTensionConcrete</t>
  </si>
  <si>
    <t>Сформированная сетка и арматура</t>
  </si>
  <si>
    <t>Сохранённые контуры сечения</t>
  </si>
  <si>
    <t>Версия геометрии, к которой относятся состояния и расчетные области этого снимка.</t>
  </si>
  <si>
    <t>Запрошенные/созданные позиции, совпадения, пропуски и конфликты. StationStep и CenterStep в мм; для связанного ряда StationStep относится к исходному пути.</t>
  </si>
  <si>
    <t>Единица вывода длины на момент расчета.</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</si>
  <si>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</si>
  <si>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</si>
  <si>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</si>
  <si>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</si>
  <si>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</si>
  <si>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Единица вывода напряжения на момент расчета.</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</si>
  <si>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</si>
  <si>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</si>
  <si>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</si>
  <si>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</si>
  <si>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</si>
  <si>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</si>
  <si>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</si>
  <si>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</si>
  <si>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</si>
  <si>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</si>
  <si>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</si>
  <si>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</si>
  <si>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</si>
  <si>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</si>
  <si>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</si>
  <si>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</si>
  <si>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</si>
  <si>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</si>
  <si>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</si>
  <si>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</si>
  <si>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</si>
  <si>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</si>
  <si>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</si>
  <si>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</si>
  <si>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</si>
  <si>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</si>
  <si>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</si>
  <si>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</si>
  <si>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</si>
  <si>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</si>
  <si>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</si>
  <si>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</si>
  <si>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</si>
  <si>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</si>
  <si>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</si>
  <si>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</si>
  <si>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</si>
  <si>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</si>
  <si>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</si>
  <si>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</si>
  <si>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</si>
  <si>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</si>
  <si>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</si>
  <si>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</si>
  <si>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</si>
  <si>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</si>
  <si>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</si>
  <si>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</si>
  <si>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</si>
  <si>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</si>
  <si>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</si>
  <si>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</si>
  <si>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</si>
  <si>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</si>
  <si>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</si>
  <si>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</si>
  <si>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</si>
  <si>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</si>
  <si>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</si>
  <si>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</si>
  <si>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</si>
  <si>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</si>
  <si>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</si>
  <si>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</si>
  <si>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</si>
  <si>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</si>
  <si>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</si>
  <si>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</si>
  <si>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</si>
  <si>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</si>
  <si>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</si>
  <si>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</si>
  <si>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</si>
  <si>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</si>
  <si>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</si>
  <si>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</si>
  <si>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</si>
  <si>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</si>
  <si>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</si>
  <si>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</si>
  <si>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</si>
  <si>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</si>
  <si>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</si>
  <si>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</si>
  <si>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</si>
  <si>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</si>
  <si>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UltimateStrain</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</si>
  <si>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</si>
  <si>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</si>
  <si>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</si>
  <si>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</si>
  <si>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</si>
  <si>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</si>
  <si>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</si>
  <si>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</si>
  <si>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</si>
  <si>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</si>
  <si>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</si>
  <si>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</si>
  <si>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</si>
  <si>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</si>
  <si>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</si>
  <si>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</si>
  <si>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</si>
  <si>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</si>
  <si>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</si>
  <si>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</si>
  <si>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</si>
  <si>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</si>
  <si>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</si>
  <si>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</si>
  <si>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</si>
  <si>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</si>
  <si>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</si>
  <si>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</si>
  <si>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</si>
  <si>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</si>
  <si>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</si>
  <si>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</si>
  <si>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</si>
  <si>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</si>
  <si>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</si>
  <si>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</si>
  <si>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</si>
  <si>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</si>
  <si>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</si>
  <si>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</si>
  <si>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</si>
  <si>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</si>
  <si>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</si>
  <si>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</si>
  <si>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</si>
  <si>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</si>
  <si>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</si>
  <si>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</si>
  <si>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</si>
  <si>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</si>
  <si>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</si>
  <si>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</si>
  <si>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</si>
  <si>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</si>
  <si>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</si>
  <si>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</si>
  <si>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</si>
  <si>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</si>
  <si>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</si>
  <si>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</si>
  <si>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</si>
  <si>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</si>
  <si>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</si>
  <si>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</si>
  <si>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</si>
  <si>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</si>
  <si>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</si>
  <si>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</si>
  <si>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Сочетание 1: Равновесие найдено методом Newton со ступенчатым приложением нагрузки. Исходная строка сочетания: Config!H71:N71.</t>
  </si>
  <si>
    <t>State.StrengthState.StopReason</t>
  </si>
  <si>
    <t>Равновесие найдено методом Newton со ступенчатым приложением нагрузки.</t>
  </si>
  <si>
    <t>Характеристики сечения и сочетаний</t>
  </si>
  <si>
    <t>DiagramId</t>
  </si>
  <si>
    <t>MaterialModelRole</t>
  </si>
  <si>
    <t>MaterialModelSpec</t>
  </si>
  <si>
    <t>DiagramMode</t>
  </si>
  <si>
    <t>Material</t>
  </si>
  <si>
    <t>PointIndex</t>
  </si>
  <si>
    <t>StateExtension</t>
  </si>
  <si>
    <t>Фактически использованные диаграммы материалов</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</si>
  <si>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</si>
  <si>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</si>
  <si>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</si>
  <si>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</si>
  <si>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</si>
  <si>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</si>
  <si>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</si>
  <si>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Combination ID</t>
  </si>
  <si>
    <t>ResultComment</t>
  </si>
  <si>
    <t>общий статус</t>
  </si>
  <si>
    <t>статус проверки</t>
  </si>
  <si>
    <t>минимальные коэффициенты запаса</t>
  </si>
  <si>
    <t>Нагрузки в точке приложения</t>
  </si>
  <si>
    <t>прочность</t>
  </si>
  <si>
    <t>трещины</t>
  </si>
  <si>
    <t>устойчивость по СП35</t>
  </si>
  <si>
    <t>устойчивость по СП63</t>
  </si>
  <si>
    <t>по деформациям ε</t>
  </si>
  <si>
    <t>по предельным усилиям</t>
  </si>
  <si>
    <t>нормальные трещины</t>
  </si>
  <si>
    <t>продольные трещины</t>
  </si>
  <si>
    <t>Плоскость 1</t>
  </si>
  <si>
    <t>Плоскость 2</t>
  </si>
  <si>
    <t>Исходные заданные нагрузки</t>
  </si>
  <si>
    <t>Нагрузки с учётом продольного изгиба
(если применимо)</t>
  </si>
  <si>
    <t>ec&gt;r</t>
  </si>
  <si>
    <t>ec&lt;=r</t>
  </si>
  <si>
    <t>0.7*Ncr/N</t>
  </si>
  <si>
    <t>Nult/N</t>
  </si>
  <si>
    <t>Ncr/N</t>
  </si>
  <si>
    <t>N, tf</t>
  </si>
  <si>
    <t>Mx, tf*m</t>
  </si>
  <si>
    <t>My, tf*m</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</si>
  <si>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</si>
  <si>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</si>
  <si>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</si>
  <si>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</si>
  <si>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</si>
  <si>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</si>
  <si>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</si>
  <si>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</si>
  <si>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</si>
  <si>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</si>
  <si>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</si>
  <si>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</si>
  <si>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</si>
  <si>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</si>
  <si>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</si>
  <si>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</si>
  <si>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</si>
  <si>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</si>
  <si>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</si>
  <si>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</si>
  <si>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</si>
  <si>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</si>
  <si>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</si>
  <si>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</si>
  <si>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Исходная продольная сила</t>
  </si>
  <si>
    <t>Исходный изгибающий момент Mx</t>
  </si>
  <si>
    <t>Исходный изгибающий момент My</t>
  </si>
  <si>
    <t>Продольная сила</t>
  </si>
  <si>
    <t>Изгибающий момент Mx с учётом η от продольного изгиба (если применимо)</t>
  </si>
  <si>
    <t>Изгибающий момент My с учётом η от продольного изгиба (если применимо)</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</si>
  <si>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</si>
  <si>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</si>
  <si>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</si>
  <si>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</si>
  <si>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</si>
  <si>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</si>
  <si>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</si>
  <si>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</si>
  <si>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</si>
  <si>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</si>
  <si>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</si>
  <si>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</si>
  <si>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</si>
  <si>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</si>
  <si>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</si>
  <si>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</si>
  <si>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</si>
  <si>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</si>
  <si>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</si>
  <si>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</si>
  <si>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</si>
  <si>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</si>
  <si>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</si>
  <si>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</si>
  <si>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</si>
  <si>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</si>
  <si>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</si>
  <si>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</si>
  <si>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</si>
  <si>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</si>
  <si>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</si>
  <si>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</si>
  <si>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</si>
  <si>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</si>
  <si>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</si>
  <si>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</si>
  <si>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</si>
  <si>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</si>
  <si>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</si>
  <si>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</si>
  <si>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</si>
  <si>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</si>
  <si>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</si>
  <si>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</si>
  <si>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</si>
  <si>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</si>
  <si>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</si>
  <si>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</si>
  <si>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</si>
  <si>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</si>
  <si>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</si>
  <si>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</si>
  <si>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</si>
  <si>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</si>
  <si>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</si>
  <si>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</si>
  <si>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</si>
  <si>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</si>
  <si>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</si>
  <si>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</si>
  <si>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</si>
  <si>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</si>
  <si>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h, m</t>
  </si>
  <si>
    <t>x, m</t>
  </si>
  <si>
    <t>ExtUsed</t>
  </si>
  <si>
    <t>запас (ε)</t>
  </si>
  <si>
    <t>статус</t>
  </si>
  <si>
    <t>LimitState</t>
  </si>
  <si>
    <t>Method</t>
  </si>
  <si>
    <t>запас (λ)</t>
  </si>
  <si>
    <t>Расчет НДС и несущей способности по модели прочности</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</si>
  <si>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</si>
  <si>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</si>
  <si>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</si>
  <si>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</si>
  <si>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</si>
  <si>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</si>
  <si>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</si>
  <si>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</si>
  <si>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</si>
  <si>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</si>
  <si>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</si>
  <si>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</si>
  <si>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</si>
  <si>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</si>
  <si>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</si>
  <si>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</si>
  <si>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</si>
  <si>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</si>
  <si>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</si>
  <si>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</si>
  <si>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</si>
  <si>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</si>
  <si>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</si>
  <si>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</si>
  <si>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</si>
  <si>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</si>
  <si>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</si>
  <si>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</si>
  <si>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</si>
  <si>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</si>
  <si>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</si>
  <si>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</si>
  <si>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</si>
  <si>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</si>
  <si>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</si>
  <si>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</si>
  <si>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</si>
  <si>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</si>
  <si>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</si>
  <si>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</si>
  <si>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</si>
  <si>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</si>
  <si>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</si>
  <si>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</si>
  <si>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</si>
  <si>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</si>
  <si>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</si>
  <si>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</si>
  <si>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</si>
  <si>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</si>
  <si>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</si>
  <si>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</si>
  <si>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</si>
  <si>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</si>
  <si>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</si>
  <si>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</si>
  <si>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</si>
  <si>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</si>
  <si>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</si>
  <si>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</si>
  <si>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</si>
  <si>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</si>
  <si>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</si>
  <si>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</si>
  <si>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</si>
  <si>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</si>
  <si>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</si>
  <si>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</si>
  <si>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</si>
  <si>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</si>
  <si>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</si>
  <si>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</si>
  <si>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</si>
  <si>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</si>
  <si>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</si>
  <si>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</si>
  <si>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</si>
  <si>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</si>
  <si>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</si>
  <si>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</si>
  <si>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</si>
  <si>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</si>
  <si>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</si>
  <si>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</si>
  <si>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</si>
  <si>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</si>
  <si>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</si>
  <si>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</si>
  <si>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</si>
  <si>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</si>
  <si>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</si>
  <si>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</si>
  <si>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</si>
  <si>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</si>
  <si>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</si>
  <si>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</si>
  <si>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</si>
  <si>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</si>
  <si>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</si>
  <si>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</si>
  <si>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</si>
  <si>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</si>
  <si>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Расчет нормальных и продольных трещин</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</si>
  <si>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</si>
  <si>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</si>
  <si>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</si>
  <si>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</si>
  <si>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</si>
  <si>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</si>
  <si>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</si>
  <si>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</si>
  <si>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</si>
  <si>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</si>
  <si>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</si>
  <si>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</si>
  <si>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</si>
  <si>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</si>
  <si>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</si>
  <si>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</si>
  <si>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</si>
  <si>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</si>
  <si>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</si>
  <si>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</si>
  <si>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</si>
  <si>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</si>
  <si>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</si>
  <si>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</si>
  <si>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</si>
  <si>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</si>
  <si>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</si>
  <si>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</si>
  <si>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</si>
  <si>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</si>
  <si>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</si>
  <si>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</si>
  <si>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</si>
  <si>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</si>
  <si>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</si>
  <si>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</si>
  <si>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</si>
  <si>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</si>
  <si>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</si>
  <si>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</si>
  <si>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</si>
  <si>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</si>
  <si>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</si>
  <si>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</si>
  <si>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</si>
  <si>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</si>
  <si>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</si>
  <si>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</si>
  <si>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</si>
  <si>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</si>
  <si>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</si>
  <si>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</si>
  <si>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</si>
  <si>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</si>
  <si>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</si>
  <si>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</si>
  <si>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</si>
  <si>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</si>
  <si>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</si>
  <si>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</si>
  <si>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</si>
  <si>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</si>
  <si>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</si>
  <si>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</si>
  <si>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</si>
  <si>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</si>
  <si>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</si>
  <si>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</si>
  <si>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</si>
  <si>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</si>
  <si>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</si>
  <si>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</si>
  <si>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</si>
  <si>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</si>
  <si>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</si>
  <si>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</si>
  <si>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</si>
  <si>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</si>
  <si>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</si>
  <si>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</si>
  <si>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</si>
  <si>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</si>
  <si>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</si>
  <si>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</si>
  <si>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</si>
  <si>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</si>
  <si>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</si>
  <si>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</si>
  <si>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</si>
  <si>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</si>
  <si>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</si>
  <si>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</si>
  <si>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</si>
  <si>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</si>
  <si>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δ</t>
  </si>
  <si>
    <t>η</t>
  </si>
  <si>
    <t>φ</t>
  </si>
  <si>
    <t>Nₗ, tf</t>
  </si>
  <si>
    <t>h1, m</t>
  </si>
  <si>
    <t>h2, m</t>
  </si>
  <si>
    <t>i1, m</t>
  </si>
  <si>
    <t>i2, m</t>
  </si>
  <si>
    <t>r, m</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</si>
  <si>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</si>
  <si>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</si>
  <si>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</si>
  <si>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</si>
  <si>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</si>
  <si>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</si>
  <si>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</si>
  <si>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</si>
  <si>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</si>
  <si>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</si>
  <si>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</si>
  <si>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</si>
  <si>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</si>
  <si>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</si>
  <si>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</si>
  <si>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</si>
  <si>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</si>
  <si>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</si>
  <si>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</si>
  <si>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</si>
  <si>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</si>
  <si>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</si>
  <si>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</si>
  <si>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</si>
  <si>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Auto 0.05</t>
  </si>
  <si>
    <t>C96</t>
  </si>
  <si>
    <t>{"schema":"1","SourceName":"Бетонный КЭ 96","SourceHandle":"","MaterialID":"1"}</t>
  </si>
  <si>
    <t>C97</t>
  </si>
  <si>
    <t>{"schema":"1","SourceName":"Бетонный КЭ 97","SourceHandle":"","MaterialID":"1"}</t>
  </si>
  <si>
    <t>C98</t>
  </si>
  <si>
    <t>{"schema":"1","SourceName":"Бетонный КЭ 98","SourceHandle":"","MaterialID":"1"}</t>
  </si>
  <si>
    <t>C99</t>
  </si>
  <si>
    <t>{"schema":"1","SourceName":"Бетонный КЭ 99","SourceHandle":"","MaterialID":"1"}</t>
  </si>
  <si>
    <t>C100</t>
  </si>
  <si>
    <t>{"schema":"1","SourceName":"Бетонный КЭ 100","SourceHandle":"","MaterialID":"1"}</t>
  </si>
  <si>
    <t>C101</t>
  </si>
  <si>
    <t>{"schema":"1","SourceName":"Бетонный КЭ 101","SourceHandle":"","MaterialID":"1"}</t>
  </si>
  <si>
    <t>C102</t>
  </si>
  <si>
    <t>{"schema":"1","SourceName":"Бетонный КЭ 102","SourceHandle":"","MaterialID":"1"}</t>
  </si>
  <si>
    <t>C103</t>
  </si>
  <si>
    <t>{"schema":"1","SourceName":"Бетонный КЭ 103","SourceHandle":"","MaterialID":"1"}</t>
  </si>
  <si>
    <t>C104</t>
  </si>
  <si>
    <t>{"schema":"1","SourceName":"Бетонный КЭ 104","SourceHandle":"","MaterialID":"1"}</t>
  </si>
  <si>
    <t>C105</t>
  </si>
  <si>
    <t>{"schema":"1","SourceName":"Бетонный КЭ 105","SourceHandle":"","MaterialID":"1"}</t>
  </si>
  <si>
    <t>C106</t>
  </si>
  <si>
    <t>{"schema":"1","SourceName":"Бетонный КЭ 106","SourceHandle":"","MaterialID":"1"}</t>
  </si>
  <si>
    <t>C107</t>
  </si>
  <si>
    <t>{"schema":"1","SourceName":"Бетонный КЭ 107","SourceHandle":"","MaterialID":"1"}</t>
  </si>
  <si>
    <t>C108</t>
  </si>
  <si>
    <t>{"schema":"1","SourceName":"Бетонный КЭ 108","SourceHandle":"","MaterialID":"1"}</t>
  </si>
  <si>
    <t>C109</t>
  </si>
  <si>
    <t>{"schema":"1","SourceName":"Бетонный КЭ 109","SourceHandle":"","MaterialID":"1"}</t>
  </si>
  <si>
    <t>C110</t>
  </si>
  <si>
    <t>{"schema":"1","SourceName":"Бетонный КЭ 110","SourceHandle":"","MaterialID":"1"}</t>
  </si>
  <si>
    <t>C111</t>
  </si>
  <si>
    <t>{"schema":"1","SourceName":"Бетонный КЭ 111","SourceHandle":"","MaterialID":"1"}</t>
  </si>
  <si>
    <t>C112</t>
  </si>
  <si>
    <t>{"schema":"1","SourceName":"Бетонный КЭ 112","SourceHandle":"","MaterialID":"1"}</t>
  </si>
  <si>
    <t>C113</t>
  </si>
  <si>
    <t>{"schema":"1","SourceName":"Бетонный КЭ 113","SourceHandle":"","MaterialID":"1"}</t>
  </si>
  <si>
    <t>C114</t>
  </si>
  <si>
    <t>{"schema":"1","SourceName":"Бетонный КЭ 114","SourceHandle":"","MaterialID":"1"}</t>
  </si>
  <si>
    <t>C115</t>
  </si>
  <si>
    <t>{"schema":"1","SourceName":"Бетонный КЭ 115","SourceHandle":"","MaterialID":"1"}</t>
  </si>
  <si>
    <t>C116</t>
  </si>
  <si>
    <t>{"schema":"1","SourceName":"Бетонный КЭ 116","SourceHandle":"","MaterialID":"1"}</t>
  </si>
  <si>
    <t>C117</t>
  </si>
  <si>
    <t>{"schema":"1","SourceName":"Бетонный КЭ 117","SourceHandle":"","MaterialID":"1"}</t>
  </si>
  <si>
    <t>C118</t>
  </si>
  <si>
    <t>{"schema":"1","SourceName":"Бетонный КЭ 118","SourceHandle":"","MaterialID":"1"}</t>
  </si>
  <si>
    <t>C119</t>
  </si>
  <si>
    <t>{"schema":"1","SourceName":"Бетонный КЭ 119","SourceHandle":"","MaterialID":"1"}</t>
  </si>
  <si>
    <t>C120</t>
  </si>
  <si>
    <t>{"schema":"1","SourceName":"Бетонный КЭ 120","SourceHandle":"","MaterialID":"1"}</t>
  </si>
  <si>
    <t>C121</t>
  </si>
  <si>
    <t>{"schema":"1","SourceName":"Бетонный КЭ 121","SourceHandle":"","MaterialID":"1"}</t>
  </si>
  <si>
    <t>C122</t>
  </si>
  <si>
    <t>{"schema":"1","SourceName":"Бетонный КЭ 122","SourceHandle":"","MaterialID":"1"}</t>
  </si>
  <si>
    <t>C123</t>
  </si>
  <si>
    <t>{"schema":"1","SourceName":"Бетонный КЭ 123","SourceHandle":"","MaterialID":"1"}</t>
  </si>
  <si>
    <t>C124</t>
  </si>
  <si>
    <t>{"schema":"1","SourceName":"Бетонный КЭ 124","SourceHandle":"","MaterialID":"1"}</t>
  </si>
  <si>
    <t>C125</t>
  </si>
  <si>
    <t>{"schema":"1","SourceName":"Бетонный КЭ 125","SourceHandle":"","MaterialID":"1"}</t>
  </si>
  <si>
    <t>C126</t>
  </si>
  <si>
    <t>{"schema":"1","SourceName":"Бетонный КЭ 126","SourceHandle":"","MaterialID":"1"}</t>
  </si>
  <si>
    <t>C127</t>
  </si>
  <si>
    <t>{"schema":"1","SourceName":"Бетонный КЭ 127","SourceHandle":"","MaterialID":"1"}</t>
  </si>
  <si>
    <t>C128</t>
  </si>
  <si>
    <t>{"schema":"1","SourceName":"Бетонный КЭ 128","SourceHandle":"","MaterialID":"1"}</t>
  </si>
  <si>
    <t>C129</t>
  </si>
  <si>
    <t>{"schema":"1","SourceName":"Бетонный КЭ 129","SourceHandle":"","MaterialID":"1"}</t>
  </si>
  <si>
    <t>C130</t>
  </si>
  <si>
    <t>{"schema":"1","SourceName":"Бетонный КЭ 130","SourceHandle":"","MaterialID":"1"}</t>
  </si>
  <si>
    <t>C131</t>
  </si>
  <si>
    <t>{"schema":"1","SourceName":"Бетонный КЭ 131","SourceHandle":"","MaterialID":"1"}</t>
  </si>
  <si>
    <t>C132</t>
  </si>
  <si>
    <t>{"schema":"1","SourceName":"Бетонный КЭ 132","SourceHandle":"","MaterialID":"1"}</t>
  </si>
  <si>
    <t>C133</t>
  </si>
  <si>
    <t>{"schema":"1","SourceName":"Бетонный КЭ 133","SourceHandle":"","MaterialID":"1"}</t>
  </si>
  <si>
    <t>C134</t>
  </si>
  <si>
    <t>{"schema":"1","SourceName":"Бетонный КЭ 134","SourceHandle":"","MaterialID":"1"}</t>
  </si>
  <si>
    <t>C135</t>
  </si>
  <si>
    <t>{"schema":"1","SourceName":"Бетонный КЭ 135","SourceHandle":"","MaterialID":"1"}</t>
  </si>
  <si>
    <t>C136</t>
  </si>
  <si>
    <t>{"schema":"1","SourceName":"Бетонный КЭ 136","SourceHandle":"","MaterialID":"1"}</t>
  </si>
  <si>
    <t>C137</t>
  </si>
  <si>
    <t>{"schema":"1","SourceName":"Бетонный КЭ 137","SourceHandle":"","MaterialID":"1"}</t>
  </si>
  <si>
    <t>C138</t>
  </si>
  <si>
    <t>{"schema":"1","SourceName":"Бетонный КЭ 138","SourceHandle":"","MaterialID":"1"}</t>
  </si>
  <si>
    <t>C139</t>
  </si>
  <si>
    <t>{"schema":"1","SourceName":"Бетонный КЭ 139","SourceHandle":"","MaterialID":"1"}</t>
  </si>
  <si>
    <t>C140</t>
  </si>
  <si>
    <t>{"schema":"1","SourceName":"Бетонный КЭ 140","SourceHandle":"","MaterialID":"1"}</t>
  </si>
  <si>
    <t>C141</t>
  </si>
  <si>
    <t>{"schema":"1","SourceName":"Бетонный КЭ 141","SourceHandle":"","MaterialID":"1"}</t>
  </si>
  <si>
    <t>C142</t>
  </si>
  <si>
    <t>{"schema":"1","SourceName":"Бетонный КЭ 142","SourceHandle":"","MaterialID":"1"}</t>
  </si>
  <si>
    <t>C143</t>
  </si>
  <si>
    <t>{"schema":"1","SourceName":"Бетонный КЭ 143","SourceHandle":"","MaterialID":"1"}</t>
  </si>
  <si>
    <t>C144</t>
  </si>
  <si>
    <t>{"schema":"1","SourceName":"Бетонный КЭ 144","SourceHandle":"","MaterialID":"1"}</t>
  </si>
  <si>
    <t>C145</t>
  </si>
  <si>
    <t>{"schema":"1","SourceName":"Бетонный КЭ 145","SourceHandle":"","MaterialID":"1"}</t>
  </si>
  <si>
    <t>C146</t>
  </si>
  <si>
    <t>{"schema":"1","SourceName":"Бетонный КЭ 146","SourceHandle":"","MaterialID":"1"}</t>
  </si>
  <si>
    <t>C147</t>
  </si>
  <si>
    <t>{"schema":"1","SourceName":"Бетонный КЭ 147","SourceHandle":"","MaterialID":"1"}</t>
  </si>
  <si>
    <t>C148</t>
  </si>
  <si>
    <t>{"schema":"1","SourceName":"Бетонный КЭ 148","SourceHandle":"","MaterialID":"1"}</t>
  </si>
  <si>
    <t>C149</t>
  </si>
  <si>
    <t>{"schema":"1","SourceName":"Бетонный КЭ 149","SourceHandle":"","MaterialID":"1"}</t>
  </si>
  <si>
    <t>C150</t>
  </si>
  <si>
    <t>{"schema":"1","SourceName":"Бетонный КЭ 150","SourceHandle":"","MaterialID":"1"}</t>
  </si>
  <si>
    <t>C151</t>
  </si>
  <si>
    <t>{"schema":"1","SourceName":"Бетонный КЭ 151","SourceHandle":"","MaterialID":"1"}</t>
  </si>
  <si>
    <t>C152</t>
  </si>
  <si>
    <t>{"schema":"1","SourceName":"Бетонный КЭ 152","SourceHandle":"","MaterialID":"1"}</t>
  </si>
  <si>
    <t>C153</t>
  </si>
  <si>
    <t>{"schema":"1","SourceName":"Бетонный КЭ 153","SourceHandle":"","MaterialID":"1"}</t>
  </si>
  <si>
    <t>C154</t>
  </si>
  <si>
    <t>{"schema":"1","SourceName":"Бетонный КЭ 154","SourceHandle":"","MaterialID":"1"}</t>
  </si>
  <si>
    <t>C155</t>
  </si>
  <si>
    <t>{"schema":"1","SourceName":"Бетонный КЭ 155","SourceHandle":"","MaterialID":"1"}</t>
  </si>
  <si>
    <t>C156</t>
  </si>
  <si>
    <t>{"schema":"1","SourceName":"Бетонный КЭ 156","SourceHandle":"","MaterialID":"1"}</t>
  </si>
  <si>
    <t>C157</t>
  </si>
  <si>
    <t>{"schema":"1","SourceName":"Бетонный КЭ 157","SourceHandle":"","MaterialID":"1"}</t>
  </si>
  <si>
    <t>C158</t>
  </si>
  <si>
    <t>{"schema":"1","SourceName":"Бетонный КЭ 158","SourceHandle":"","MaterialID":"1"}</t>
  </si>
  <si>
    <t>C159</t>
  </si>
  <si>
    <t>{"schema":"1","SourceName":"Бетонный КЭ 159","SourceHandle":"","MaterialID":"1"}</t>
  </si>
  <si>
    <t>C160</t>
  </si>
  <si>
    <t>{"schema":"1","SourceName":"Бетонный КЭ 160","SourceHandle":"","MaterialID":"1"}</t>
  </si>
  <si>
    <t>C161</t>
  </si>
  <si>
    <t>{"schema":"1","SourceName":"Бетонный КЭ 161","SourceHandle":"","MaterialID":"1"}</t>
  </si>
  <si>
    <t>C162</t>
  </si>
  <si>
    <t>{"schema":"1","SourceName":"Бетонный КЭ 162","SourceHandle":"","MaterialID":"1"}</t>
  </si>
  <si>
    <t>C163</t>
  </si>
  <si>
    <t>{"schema":"1","SourceName":"Бетонный КЭ 163","SourceHandle":"","MaterialID":"1"}</t>
  </si>
  <si>
    <t>C164</t>
  </si>
  <si>
    <t>{"schema":"1","SourceName":"Бетонный КЭ 164","SourceHandle":"","MaterialID":"1"}</t>
  </si>
  <si>
    <t>C165</t>
  </si>
  <si>
    <t>{"schema":"1","SourceName":"Бетонный КЭ 165","SourceHandle":"","MaterialID":"1"}</t>
  </si>
  <si>
    <t>C166</t>
  </si>
  <si>
    <t>{"schema":"1","SourceName":"Бетонный КЭ 166","SourceHandle":"","MaterialID":"1"}</t>
  </si>
  <si>
    <t>C167</t>
  </si>
  <si>
    <t>{"schema":"1","SourceName":"Бетонный КЭ 167","SourceHandle":"","MaterialID":"1"}</t>
  </si>
  <si>
    <t>C168</t>
  </si>
  <si>
    <t>{"schema":"1","SourceName":"Бетонный КЭ 168","SourceHandle":"","MaterialID":"1"}</t>
  </si>
  <si>
    <t>C169</t>
  </si>
  <si>
    <t>{"schema":"1","SourceName":"Бетонный КЭ 169","SourceHandle":"","MaterialID":"1"}</t>
  </si>
  <si>
    <t>C170</t>
  </si>
  <si>
    <t>{"schema":"1","SourceName":"Бетонный КЭ 170","SourceHandle":"","MaterialID":"1"}</t>
  </si>
  <si>
    <t>C171</t>
  </si>
  <si>
    <t>{"schema":"1","SourceName":"Бетонный КЭ 171","SourceHandle":"","MaterialID":"1"}</t>
  </si>
  <si>
    <t>C172</t>
  </si>
  <si>
    <t>{"schema":"1","SourceName":"Бетонный КЭ 172","SourceHandle":"","MaterialID":"1"}</t>
  </si>
  <si>
    <t>C173</t>
  </si>
  <si>
    <t>{"schema":"1","SourceName":"Бетонный КЭ 173","SourceHandle":"","MaterialID":"1"}</t>
  </si>
  <si>
    <t>C174</t>
  </si>
  <si>
    <t>{"schema":"1","SourceName":"Бетонный КЭ 174","SourceHandle":"","MaterialID":"1"}</t>
  </si>
  <si>
    <t>C175</t>
  </si>
  <si>
    <t>{"schema":"1","SourceName":"Бетонный КЭ 175","SourceHandle":"","MaterialID":"1"}</t>
  </si>
  <si>
    <t>C176</t>
  </si>
  <si>
    <t>{"schema":"1","SourceName":"Бетонный КЭ 176","SourceHandle":"","MaterialID":"1"}</t>
  </si>
  <si>
    <t>C177</t>
  </si>
  <si>
    <t>{"schema":"1","SourceName":"Бетонный КЭ 177","SourceHandle":"","MaterialID":"1"}</t>
  </si>
  <si>
    <t>C178</t>
  </si>
  <si>
    <t>{"schema":"1","SourceName":"Бетонный КЭ 178","SourceHandle":"","MaterialID":"1"}</t>
  </si>
  <si>
    <t>C179</t>
  </si>
  <si>
    <t>{"schema":"1","SourceName":"Бетонный КЭ 179","SourceHandle":"","MaterialID":"1"}</t>
  </si>
  <si>
    <t>C180</t>
  </si>
  <si>
    <t>{"schema":"1","SourceName":"Бетонный КЭ 180","SourceHandle":"","MaterialID":"1"}</t>
  </si>
  <si>
    <t>C181</t>
  </si>
  <si>
    <t>{"schema":"1","SourceName":"Бетонный КЭ 181","SourceHandle":"","MaterialID":"1"}</t>
  </si>
  <si>
    <t>C182</t>
  </si>
  <si>
    <t>{"schema":"1","SourceName":"Бетонный КЭ 182","SourceHandle":"","MaterialID":"1"}</t>
  </si>
  <si>
    <t>C183</t>
  </si>
  <si>
    <t>{"schema":"1","SourceName":"Бетонный КЭ 183","SourceHandle":"","MaterialID":"1"}</t>
  </si>
  <si>
    <t>C184</t>
  </si>
  <si>
    <t>{"schema":"1","SourceName":"Бетонный КЭ 184","SourceHandle":"","MaterialID":"1"}</t>
  </si>
  <si>
    <t>C185</t>
  </si>
  <si>
    <t>{"schema":"1","SourceName":"Бетонный КЭ 185","SourceHandle":"","MaterialID":"1"}</t>
  </si>
  <si>
    <t>C186</t>
  </si>
  <si>
    <t>{"schema":"1","SourceName":"Бетонный КЭ 186","SourceHandle":"","MaterialID":"1"}</t>
  </si>
  <si>
    <t>C187</t>
  </si>
  <si>
    <t>{"schema":"1","SourceName":"Бетонный КЭ 187","SourceHandle":"","MaterialID":"1"}</t>
  </si>
  <si>
    <t>C188</t>
  </si>
  <si>
    <t>{"schema":"1","SourceName":"Бетонный КЭ 188","SourceHandle":"","MaterialID":"1"}</t>
  </si>
  <si>
    <t>C189</t>
  </si>
  <si>
    <t>{"schema":"1","SourceName":"Бетонный КЭ 189","SourceHandle":"","MaterialID":"1"}</t>
  </si>
  <si>
    <t>C190</t>
  </si>
  <si>
    <t>{"schema":"1","SourceName":"Бетонный КЭ 190","SourceHandle":"","MaterialID":"1"}</t>
  </si>
  <si>
    <t>C191</t>
  </si>
  <si>
    <t>{"schema":"1","SourceName":"Бетонный КЭ 191","SourceHandle":"","MaterialID":"1"}</t>
  </si>
  <si>
    <t>C192</t>
  </si>
  <si>
    <t>{"schema":"1","SourceName":"Бетонный КЭ 192","SourceHandle":"","MaterialID":"1"}</t>
  </si>
  <si>
    <t>C193</t>
  </si>
  <si>
    <t>{"schema":"1","SourceName":"Бетонный КЭ 193","SourceHandle":"","MaterialID":"1"}</t>
  </si>
  <si>
    <t>C194</t>
  </si>
  <si>
    <t>{"schema":"1","SourceName":"Бетонный КЭ 194","SourceHandle":"","MaterialID":"1"}</t>
  </si>
  <si>
    <t>C195</t>
  </si>
  <si>
    <t>{"schema":"1","SourceName":"Бетонный КЭ 195","SourceHandle":"","MaterialID":"1"}</t>
  </si>
  <si>
    <t>C196</t>
  </si>
  <si>
    <t>{"schema":"1","SourceName":"Бетонный КЭ 196","SourceHandle":"","MaterialID":"1"}</t>
  </si>
  <si>
    <t>C197</t>
  </si>
  <si>
    <t>{"schema":"1","SourceName":"Бетонный КЭ 197","SourceHandle":"","MaterialID":"1"}</t>
  </si>
  <si>
    <t>C198</t>
  </si>
  <si>
    <t>{"schema":"1","SourceName":"Бетонный КЭ 198","SourceHandle":"","MaterialID":"1"}</t>
  </si>
  <si>
    <t>C199</t>
  </si>
  <si>
    <t>{"schema":"1","SourceName":"Бетонный КЭ 199","SourceHandle":"","MaterialID":"1"}</t>
  </si>
  <si>
    <t>C200</t>
  </si>
  <si>
    <t>{"schema":"1","SourceName":"Бетонный КЭ 200","SourceHandle":"","MaterialID":"1"}</t>
  </si>
  <si>
    <t>C201</t>
  </si>
  <si>
    <t>{"schema":"1","SourceName":"Бетонный КЭ 201","SourceHandle":"","MaterialID":"1"}</t>
  </si>
  <si>
    <t>C202</t>
  </si>
  <si>
    <t>{"schema":"1","SourceName":"Бетонный КЭ 202","SourceHandle":"","MaterialID":"1"}</t>
  </si>
  <si>
    <t>C203</t>
  </si>
  <si>
    <t>{"schema":"1","SourceName":"Бетонный КЭ 203","SourceHandle":"","MaterialID":"1"}</t>
  </si>
  <si>
    <t>C204</t>
  </si>
  <si>
    <t>{"schema":"1","SourceName":"Бетонный КЭ 204","SourceHandle":"","MaterialID":"1"}</t>
  </si>
  <si>
    <t>C205</t>
  </si>
  <si>
    <t>{"schema":"1","SourceName":"Бетонный КЭ 205","SourceHandle":"","MaterialID":"1"}</t>
  </si>
  <si>
    <t>C206</t>
  </si>
  <si>
    <t>{"schema":"1","SourceName":"Бетонный КЭ 206","SourceHandle":"","MaterialID":"1"}</t>
  </si>
  <si>
    <t>C207</t>
  </si>
  <si>
    <t>{"schema":"1","SourceName":"Бетонный КЭ 207","SourceHandle":"","MaterialID":"1"}</t>
  </si>
  <si>
    <t>C208</t>
  </si>
  <si>
    <t>{"schema":"1","SourceName":"Бетонный КЭ 208","SourceHandle":"","MaterialID":"1"}</t>
  </si>
  <si>
    <t>C209</t>
  </si>
  <si>
    <t>{"schema":"1","SourceName":"Бетонный КЭ 209","SourceHandle":"","MaterialID":"1"}</t>
  </si>
  <si>
    <t>C210</t>
  </si>
  <si>
    <t>{"schema":"1","SourceName":"Бетонный КЭ 210","SourceHandle":"","MaterialID":"1"}</t>
  </si>
  <si>
    <t>C211</t>
  </si>
  <si>
    <t>{"schema":"1","SourceName":"Бетонный КЭ 211","SourceHandle":"","MaterialID":"1"}</t>
  </si>
  <si>
    <t>C212</t>
  </si>
  <si>
    <t>{"schema":"1","SourceName":"Бетонный КЭ 212","SourceHandle":"","MaterialID":"1"}</t>
  </si>
  <si>
    <t>C213</t>
  </si>
  <si>
    <t>{"schema":"1","SourceName":"Бетонный КЭ 213","SourceHandle":"","MaterialID":"1"}</t>
  </si>
  <si>
    <t>C214</t>
  </si>
  <si>
    <t>{"schema":"1","SourceName":"Бетонный КЭ 214","SourceHandle":"","MaterialID":"1"}</t>
  </si>
  <si>
    <t>C215</t>
  </si>
  <si>
    <t>{"schema":"1","SourceName":"Бетонный КЭ 215","SourceHandle":"","MaterialID":"1"}</t>
  </si>
  <si>
    <t>C216</t>
  </si>
  <si>
    <t>{"schema":"1","SourceName":"Бетонный КЭ 216","SourceHandle":"","MaterialID":"1"}</t>
  </si>
  <si>
    <t>C217</t>
  </si>
  <si>
    <t>{"schema":"1","SourceName":"Бетонный КЭ 217","SourceHandle":"","MaterialID":"1"}</t>
  </si>
  <si>
    <t>C218</t>
  </si>
  <si>
    <t>{"schema":"1","SourceName":"Бетонный КЭ 218","SourceHandle":"","MaterialID":"1"}</t>
  </si>
  <si>
    <t>C219</t>
  </si>
  <si>
    <t>{"schema":"1","SourceName":"Бетонный КЭ 219","SourceHandle":"","MaterialID":"1"}</t>
  </si>
  <si>
    <t>C220</t>
  </si>
  <si>
    <t>{"schema":"1","SourceName":"Бетонный КЭ 220","SourceHandle":"","MaterialID":"1"}</t>
  </si>
  <si>
    <t>C221</t>
  </si>
  <si>
    <t>{"schema":"1","SourceName":"Бетонный КЭ 221","SourceHandle":"","MaterialID":"1"}</t>
  </si>
  <si>
    <t>C222</t>
  </si>
  <si>
    <t>{"schema":"1","SourceName":"Бетонный КЭ 222","SourceHandle":"","MaterialID":"1"}</t>
  </si>
  <si>
    <t>C223</t>
  </si>
  <si>
    <t>{"schema":"1","SourceName":"Бетонный КЭ 223","SourceHandle":"","MaterialID":"1"}</t>
  </si>
  <si>
    <t>C224</t>
  </si>
  <si>
    <t>{"schema":"1","SourceName":"Бетонный КЭ 224","SourceHandle":"","MaterialID":"1"}</t>
  </si>
  <si>
    <t>C225</t>
  </si>
  <si>
    <t>{"schema":"1","SourceName":"Бетонный КЭ 225","SourceHandle":"","MaterialID":"1"}</t>
  </si>
  <si>
    <t>C226</t>
  </si>
  <si>
    <t>{"schema":"1","SourceName":"Бетонный КЭ 226","SourceHandle":"","MaterialID":"1"}</t>
  </si>
  <si>
    <t>C227</t>
  </si>
  <si>
    <t>{"schema":"1","SourceName":"Бетонный КЭ 227","SourceHandle":"","MaterialID":"1"}</t>
  </si>
  <si>
    <t>C228</t>
  </si>
  <si>
    <t>{"schema":"1","SourceName":"Бетонный КЭ 228","SourceHandle":"","MaterialID":"1"}</t>
  </si>
  <si>
    <t>C229</t>
  </si>
  <si>
    <t>{"schema":"1","SourceName":"Бетонный КЭ 229","SourceHandle":"","MaterialID":"1"}</t>
  </si>
  <si>
    <t>C230</t>
  </si>
  <si>
    <t>{"schema":"1","SourceName":"Бетонный КЭ 230","SourceHandle":"","MaterialID":"1"}</t>
  </si>
  <si>
    <t>C231</t>
  </si>
  <si>
    <t>{"schema":"1","SourceName":"Бетонный КЭ 231","SourceHandle":"","MaterialID":"1"}</t>
  </si>
  <si>
    <t>C232</t>
  </si>
  <si>
    <t>{"schema":"1","SourceName":"Бетонный КЭ 232","SourceHandle":"","MaterialID":"1"}</t>
  </si>
  <si>
    <t>C233</t>
  </si>
  <si>
    <t>{"schema":"1","SourceName":"Бетонный КЭ 233","SourceHandle":"","MaterialID":"1"}</t>
  </si>
  <si>
    <t>C234</t>
  </si>
  <si>
    <t>{"schema":"1","SourceName":"Бетонный КЭ 234","SourceHandle":"","MaterialID":"1"}</t>
  </si>
  <si>
    <t>C235</t>
  </si>
  <si>
    <t>{"schema":"1","SourceName":"Бетонный КЭ 235","SourceHandle":"","MaterialID":"1"}</t>
  </si>
  <si>
    <t>C236</t>
  </si>
  <si>
    <t>{"schema":"1","SourceName":"Бетонный КЭ 236","SourceHandle":"","MaterialID":"1"}</t>
  </si>
  <si>
    <t>C237</t>
  </si>
  <si>
    <t>{"schema":"1","SourceName":"Бетонный КЭ 237","SourceHandle":"","MaterialID":"1"}</t>
  </si>
  <si>
    <t>C238</t>
  </si>
  <si>
    <t>{"schema":"1","SourceName":"Бетонный КЭ 238","SourceHandle":"","MaterialID":"1"}</t>
  </si>
  <si>
    <t>C239</t>
  </si>
  <si>
    <t>{"schema":"1","SourceName":"Бетонный КЭ 239","SourceHandle":"","MaterialID":"1"}</t>
  </si>
  <si>
    <t>C240</t>
  </si>
  <si>
    <t>{"schema":"1","SourceName":"Бетонный КЭ 240","SourceHandle":"","MaterialID":"1"}</t>
  </si>
  <si>
    <t>C241</t>
  </si>
  <si>
    <t>{"schema":"1","SourceName":"Бетонный КЭ 241","SourceHandle":"","MaterialID":"1"}</t>
  </si>
  <si>
    <t>C242</t>
  </si>
  <si>
    <t>{"schema":"1","SourceName":"Бетонный КЭ 242","SourceHandle":"","MaterialID":"1"}</t>
  </si>
  <si>
    <t>C243</t>
  </si>
  <si>
    <t>{"schema":"1","SourceName":"Бетонный КЭ 243","SourceHandle":"","MaterialID":"1"}</t>
  </si>
  <si>
    <t>C244</t>
  </si>
  <si>
    <t>{"schema":"1","SourceName":"Бетонный КЭ 244","SourceHandle":"","MaterialID":"1"}</t>
  </si>
  <si>
    <t>C245</t>
  </si>
  <si>
    <t>{"schema":"1","SourceName":"Бетонный КЭ 245","SourceHandle":"","MaterialID":"1"}</t>
  </si>
  <si>
    <t>C246</t>
  </si>
  <si>
    <t>{"schema":"1","SourceName":"Бетонный КЭ 246","SourceHandle":"","MaterialID":"1"}</t>
  </si>
  <si>
    <t>C247</t>
  </si>
  <si>
    <t>{"schema":"1","SourceName":"Бетонный КЭ 247","SourceHandle":"","MaterialID":"1"}</t>
  </si>
  <si>
    <t>C248</t>
  </si>
  <si>
    <t>{"schema":"1","SourceName":"Бетонный КЭ 248","SourceHandle":"","MaterialID":"1"}</t>
  </si>
  <si>
    <t>C249</t>
  </si>
  <si>
    <t>{"schema":"1","SourceName":"Бетонный КЭ 249","SourceHandle":"","MaterialID":"1"}</t>
  </si>
  <si>
    <t>C250</t>
  </si>
  <si>
    <t>{"schema":"1","SourceName":"Бетонный КЭ 250","SourceHandle":"","MaterialID":"1"}</t>
  </si>
  <si>
    <t>C251</t>
  </si>
  <si>
    <t>{"schema":"1","SourceName":"Бетонный КЭ 251","SourceHandle":"","MaterialID":"1"}</t>
  </si>
  <si>
    <t>C252</t>
  </si>
  <si>
    <t>{"schema":"1","SourceName":"Бетонный КЭ 252","SourceHandle":"","MaterialID":"1"}</t>
  </si>
  <si>
    <t>C253</t>
  </si>
  <si>
    <t>{"schema":"1","SourceName":"Бетонный КЭ 253","SourceHandle":"","MaterialID":"1"}</t>
  </si>
  <si>
    <t>C254</t>
  </si>
  <si>
    <t>{"schema":"1","SourceName":"Бетонный КЭ 254","SourceHandle":"","MaterialID":"1"}</t>
  </si>
  <si>
    <t>C255</t>
  </si>
  <si>
    <t>{"schema":"1","SourceName":"Бетонный КЭ 255","SourceHandle":"","MaterialID":"1"}</t>
  </si>
  <si>
    <t>C256</t>
  </si>
  <si>
    <t>{"schema":"1","SourceName":"Бетонный КЭ 256","SourceHandle":"","MaterialID":"1"}</t>
  </si>
  <si>
    <t>C257</t>
  </si>
  <si>
    <t>{"schema":"1","SourceName":"Бетонный КЭ 257","SourceHandle":"","MaterialID":"1"}</t>
  </si>
  <si>
    <t>C258</t>
  </si>
  <si>
    <t>{"schema":"1","SourceName":"Бетонный КЭ 258","SourceHandle":"","MaterialID":"1"}</t>
  </si>
  <si>
    <t>C259</t>
  </si>
  <si>
    <t>{"schema":"1","SourceName":"Бетонный КЭ 259","SourceHandle":"","MaterialID":"1"}</t>
  </si>
  <si>
    <t>C260</t>
  </si>
  <si>
    <t>{"schema":"1","SourceName":"Бетонный КЭ 260","SourceHandle":"","MaterialID":"1"}</t>
  </si>
  <si>
    <t>C261</t>
  </si>
  <si>
    <t>{"schema":"1","SourceName":"Бетонный КЭ 261","SourceHandle":"","MaterialID":"1"}</t>
  </si>
  <si>
    <t>C262</t>
  </si>
  <si>
    <t>{"schema":"1","SourceName":"Бетонный КЭ 262","SourceHandle":"","MaterialID":"1"}</t>
  </si>
  <si>
    <t>C263</t>
  </si>
  <si>
    <t>{"schema":"1","SourceName":"Бетонный КЭ 263","SourceHandle":"","MaterialID":"1"}</t>
  </si>
  <si>
    <t>C264</t>
  </si>
  <si>
    <t>{"schema":"1","SourceName":"Бетонный КЭ 264","SourceHandle":"","MaterialID":"1"}</t>
  </si>
  <si>
    <t>C265</t>
  </si>
  <si>
    <t>{"schema":"1","SourceName":"Бетонный КЭ 265","SourceHandle":"","MaterialID":"1"}</t>
  </si>
  <si>
    <t>C266</t>
  </si>
  <si>
    <t>{"schema":"1","SourceName":"Бетонный КЭ 266","SourceHandle":"","MaterialID":"1"}</t>
  </si>
  <si>
    <t>C267</t>
  </si>
  <si>
    <t>{"schema":"1","SourceName":"Бетонный КЭ 267","SourceHandle":"","MaterialID":"1"}</t>
  </si>
  <si>
    <t>C268</t>
  </si>
  <si>
    <t>{"schema":"1","SourceName":"Бетонный КЭ 268","SourceHandle":"","MaterialID":"1"}</t>
  </si>
  <si>
    <t>C269</t>
  </si>
  <si>
    <t>{"schema":"1","SourceName":"Бетонный КЭ 269","SourceHandle":"","MaterialID":"1"}</t>
  </si>
  <si>
    <t>C270</t>
  </si>
  <si>
    <t>{"schema":"1","SourceName":"Бетонный КЭ 270","SourceHandle":"","MaterialID":"1"}</t>
  </si>
  <si>
    <t>C271</t>
  </si>
  <si>
    <t>{"schema":"1","SourceName":"Бетонный КЭ 271","SourceHandle":"","MaterialID":"1"}</t>
  </si>
  <si>
    <t>C272</t>
  </si>
  <si>
    <t>{"schema":"1","SourceName":"Бетонный КЭ 272","SourceHandle":"","MaterialID":"1"}</t>
  </si>
  <si>
    <t>C273</t>
  </si>
  <si>
    <t>{"schema":"1","SourceName":"Бетонный КЭ 273","SourceHandle":"","MaterialID":"1"}</t>
  </si>
  <si>
    <t>C274</t>
  </si>
  <si>
    <t>{"schema":"1","SourceName":"Бетонный КЭ 274","SourceHandle":"","MaterialID":"1"}</t>
  </si>
  <si>
    <t>C275</t>
  </si>
  <si>
    <t>{"schema":"1","SourceName":"Бетонный КЭ 275","SourceHandle":"","MaterialID":"1"}</t>
  </si>
  <si>
    <t>C276</t>
  </si>
  <si>
    <t>{"schema":"1","SourceName":"Бетонный КЭ 276","SourceHandle":"","MaterialID":"1"}</t>
  </si>
  <si>
    <t>C277</t>
  </si>
  <si>
    <t>{"schema":"1","SourceName":"Бетонный КЭ 277","SourceHandle":"","MaterialID":"1"}</t>
  </si>
  <si>
    <t>C278</t>
  </si>
  <si>
    <t>{"schema":"1","SourceName":"Бетонный КЭ 278","SourceHandle":"","MaterialID":"1"}</t>
  </si>
  <si>
    <t>C279</t>
  </si>
  <si>
    <t>{"schema":"1","SourceName":"Бетонный КЭ 279","SourceHandle":"","MaterialID":"1"}</t>
  </si>
  <si>
    <t>C280</t>
  </si>
  <si>
    <t>{"schema":"1","SourceName":"Бетонный КЭ 280","SourceHandle":"","MaterialID":"1"}</t>
  </si>
  <si>
    <t>C281</t>
  </si>
  <si>
    <t>{"schema":"1","SourceName":"Бетонный КЭ 281","SourceHandle":"","MaterialID":"1"}</t>
  </si>
  <si>
    <t>C282</t>
  </si>
  <si>
    <t>{"schema":"1","SourceName":"Бетонный КЭ 282","SourceHandle":"","MaterialID":"1"}</t>
  </si>
  <si>
    <t>C283</t>
  </si>
  <si>
    <t>{"schema":"1","SourceName":"Бетонный КЭ 283","SourceHandle":"","MaterialID":"1"}</t>
  </si>
  <si>
    <t>C284</t>
  </si>
  <si>
    <t>{"schema":"1","SourceName":"Бетонный КЭ 284","SourceHandle":"","MaterialID":"1"}</t>
  </si>
  <si>
    <t>C285</t>
  </si>
  <si>
    <t>{"schema":"1","SourceName":"Бетонный КЭ 285","SourceHandle":"","MaterialID":"1"}</t>
  </si>
  <si>
    <t>C286</t>
  </si>
  <si>
    <t>{"schema":"1","SourceName":"Бетонный КЭ 286","SourceHandle":"","MaterialID":"1"}</t>
  </si>
  <si>
    <t>C287</t>
  </si>
  <si>
    <t>{"schema":"1","SourceName":"Бетонный КЭ 287","SourceHandle":"","MaterialID":"1"}</t>
  </si>
  <si>
    <t>C288</t>
  </si>
  <si>
    <t>{"schema":"1","SourceName":"Бетонный КЭ 288","SourceHandle":"","MaterialID":"1"}</t>
  </si>
  <si>
    <t>C289</t>
  </si>
  <si>
    <t>{"schema":"1","SourceName":"Бетонный КЭ 289","SourceHandle":"","MaterialID":"1"}</t>
  </si>
  <si>
    <t>C290</t>
  </si>
  <si>
    <t>{"schema":"1","SourceName":"Бетонный КЭ 290","SourceHandle":"","MaterialID":"1"}</t>
  </si>
  <si>
    <t>C291</t>
  </si>
  <si>
    <t>{"schema":"1","SourceName":"Бетонный КЭ 291","SourceHandle":"","MaterialID":"1"}</t>
  </si>
  <si>
    <t>C292</t>
  </si>
  <si>
    <t>{"schema":"1","SourceName":"Бетонный КЭ 292","SourceHandle":"","MaterialID":"1"}</t>
  </si>
  <si>
    <t>C293</t>
  </si>
  <si>
    <t>{"schema":"1","SourceName":"Бетонный КЭ 293","SourceHandle":"","MaterialID":"1"}</t>
  </si>
  <si>
    <t>C294</t>
  </si>
  <si>
    <t>{"schema":"1","SourceName":"Бетонный КЭ 294","SourceHandle":"","MaterialID":"1"}</t>
  </si>
  <si>
    <t>C295</t>
  </si>
  <si>
    <t>{"schema":"1","SourceName":"Бетонный КЭ 295","SourceHandle":"","MaterialID":"1"}</t>
  </si>
  <si>
    <t>C296</t>
  </si>
  <si>
    <t>{"schema":"1","SourceName":"Бетонный КЭ 296","SourceHandle":"","MaterialID":"1"}</t>
  </si>
  <si>
    <t>C297</t>
  </si>
  <si>
    <t>{"schema":"1","SourceName":"Бетонный КЭ 297","SourceHandle":"","MaterialID":"1"}</t>
  </si>
  <si>
    <t>C298</t>
  </si>
  <si>
    <t>{"schema":"1","SourceName":"Бетонный КЭ 298","SourceHandle":"","MaterialID":"1"}</t>
  </si>
  <si>
    <t>C299</t>
  </si>
  <si>
    <t>{"schema":"1","SourceName":"Бетонный КЭ 299","SourceHandle":"","MaterialID":"1"}</t>
  </si>
  <si>
    <t>C300</t>
  </si>
  <si>
    <t>{"schema":"1","SourceName":"Бетонный КЭ 300","SourceHandle":"","MaterialID":"1"}</t>
  </si>
  <si>
    <t>C301</t>
  </si>
  <si>
    <t>{"schema":"1","SourceName":"Бетонный КЭ 301","SourceHandle":"","MaterialID":"1"}</t>
  </si>
  <si>
    <t>C302</t>
  </si>
  <si>
    <t>{"schema":"1","SourceName":"Бетонный КЭ 302","SourceHandle":"","MaterialID":"1"}</t>
  </si>
  <si>
    <t>C303</t>
  </si>
  <si>
    <t>{"schema":"1","SourceName":"Бетонный КЭ 303","SourceHandle":"","MaterialID":"1"}</t>
  </si>
  <si>
    <t>C304</t>
  </si>
  <si>
    <t>{"schema":"1","SourceName":"Бетонный КЭ 304","SourceHandle":"","MaterialID":"1"}</t>
  </si>
  <si>
    <t>C305</t>
  </si>
  <si>
    <t>{"schema":"1","SourceName":"Бетонный КЭ 305","SourceHandle":"","MaterialID":"1"}</t>
  </si>
  <si>
    <t>C306</t>
  </si>
  <si>
    <t>{"schema":"1","SourceName":"Бетонный КЭ 306","SourceHandle":"","MaterialID":"1"}</t>
  </si>
  <si>
    <t>C307</t>
  </si>
  <si>
    <t>{"schema":"1","SourceName":"Бетонный КЭ 307","SourceHandle":"","MaterialID":"1"}</t>
  </si>
  <si>
    <t>C308</t>
  </si>
  <si>
    <t>{"schema":"1","SourceName":"Бетонный КЭ 308","SourceHandle":"","MaterialID":"1"}</t>
  </si>
  <si>
    <t>C309</t>
  </si>
  <si>
    <t>{"schema":"1","SourceName":"Бетонный КЭ 309","SourceHandle":"","MaterialID":"1"}</t>
  </si>
  <si>
    <t>C310</t>
  </si>
  <si>
    <t>{"schema":"1","SourceName":"Бетонный КЭ 310","SourceHandle":"","MaterialID":"1"}</t>
  </si>
  <si>
    <t>C311</t>
  </si>
  <si>
    <t>{"schema":"1","SourceName":"Бетонный КЭ 311","SourceHandle":"","MaterialID":"1"}</t>
  </si>
  <si>
    <t>C312</t>
  </si>
  <si>
    <t>{"schema":"1","SourceName":"Бетонный КЭ 312","SourceHandle":"","MaterialID":"1"}</t>
  </si>
  <si>
    <t>C313</t>
  </si>
  <si>
    <t>{"schema":"1","SourceName":"Бетонный КЭ 313","SourceHandle":"","MaterialID":"1"}</t>
  </si>
  <si>
    <t>C314</t>
  </si>
  <si>
    <t>{"schema":"1","SourceName":"Бетонный КЭ 314","SourceHandle":"","MaterialID":"1"}</t>
  </si>
  <si>
    <t>C315</t>
  </si>
  <si>
    <t>{"schema":"1","SourceName":"Бетонный КЭ 315","SourceHandle":"","MaterialID":"1"}</t>
  </si>
  <si>
    <t>C316</t>
  </si>
  <si>
    <t>{"schema":"1","SourceName":"Бетонный КЭ 316","SourceHandle":"","MaterialID":"1"}</t>
  </si>
  <si>
    <t>C317</t>
  </si>
  <si>
    <t>{"schema":"1","SourceName":"Бетонный КЭ 317","SourceHandle":"","MaterialID":"1"}</t>
  </si>
  <si>
    <t>C318</t>
  </si>
  <si>
    <t>{"schema":"1","SourceName":"Бетонный КЭ 318","SourceHandle":"","MaterialID":"1"}</t>
  </si>
  <si>
    <t>C319</t>
  </si>
  <si>
    <t>{"schema":"1","SourceName":"Бетонный КЭ 319","SourceHandle":"","MaterialID":"1"}</t>
  </si>
  <si>
    <t>C320</t>
  </si>
  <si>
    <t>{"schema":"1","SourceName":"Бетонный КЭ 320","SourceHandle":"","MaterialID":"1"}</t>
  </si>
  <si>
    <t>C321</t>
  </si>
  <si>
    <t>{"schema":"1","SourceName":"Бетонный КЭ 321","SourceHandle":"","MaterialID":"1"}</t>
  </si>
  <si>
    <t>C322</t>
  </si>
  <si>
    <t>{"schema":"1","SourceName":"Бетонный КЭ 322","SourceHandle":"","MaterialID":"1"}</t>
  </si>
  <si>
    <t>C323</t>
  </si>
  <si>
    <t>{"schema":"1","SourceName":"Бетонный КЭ 323","SourceHandle":"","MaterialID":"1"}</t>
  </si>
  <si>
    <t>C324</t>
  </si>
  <si>
    <t>{"schema":"1","SourceName":"Бетонный КЭ 324","SourceHandle":"","MaterialID":"1"}</t>
  </si>
  <si>
    <t>C325</t>
  </si>
  <si>
    <t>{"schema":"1","SourceName":"Бетонный КЭ 325","SourceHandle":"","MaterialID":"1"}</t>
  </si>
  <si>
    <t>C326</t>
  </si>
  <si>
    <t>{"schema":"1","SourceName":"Бетонный КЭ 326","SourceHandle":"","MaterialID":"1"}</t>
  </si>
  <si>
    <t>C327</t>
  </si>
  <si>
    <t>{"schema":"1","SourceName":"Бетонный КЭ 327","SourceHandle":"","MaterialID":"1"}</t>
  </si>
  <si>
    <t>C328</t>
  </si>
  <si>
    <t>{"schema":"1","SourceName":"Бетонный КЭ 328","SourceHandle":"","MaterialID":"1"}</t>
  </si>
  <si>
    <t>C329</t>
  </si>
  <si>
    <t>{"schema":"1","SourceName":"Бетонный КЭ 329","SourceHandle":"","MaterialID":"1"}</t>
  </si>
  <si>
    <t>C330</t>
  </si>
  <si>
    <t>{"schema":"1","SourceName":"Бетонный КЭ 330","SourceHandle":"","MaterialID":"1"}</t>
  </si>
  <si>
    <t>C331</t>
  </si>
  <si>
    <t>{"schema":"1","SourceName":"Бетонный КЭ 331","SourceHandle":"","MaterialID":"1"}</t>
  </si>
  <si>
    <t>C332</t>
  </si>
  <si>
    <t>{"schema":"1","SourceName":"Бетонный КЭ 332","SourceHandle":"","MaterialID":"1"}</t>
  </si>
  <si>
    <t>C333</t>
  </si>
  <si>
    <t>{"schema":"1","SourceName":"Бетонный КЭ 333","SourceHandle":"","MaterialID":"1"}</t>
  </si>
  <si>
    <t>C334</t>
  </si>
  <si>
    <t>{"schema":"1","SourceName":"Бетонный КЭ 334","SourceHandle":"","MaterialID":"1"}</t>
  </si>
  <si>
    <t>C335</t>
  </si>
  <si>
    <t>{"schema":"1","SourceName":"Бетонный КЭ 335","SourceHandle":"","MaterialID":"1"}</t>
  </si>
  <si>
    <t>C336</t>
  </si>
  <si>
    <t>{"schema":"1","SourceName":"Бетонный КЭ 336","SourceHandle":"","MaterialID":"1"}</t>
  </si>
  <si>
    <t>C337</t>
  </si>
  <si>
    <t>{"schema":"1","SourceName":"Бетонный КЭ 337","SourceHandle":"","MaterialID":"1"}</t>
  </si>
  <si>
    <t>C338</t>
  </si>
  <si>
    <t>{"schema":"1","SourceName":"Бетонный КЭ 338","SourceHandle":"","MaterialID":"1"}</t>
  </si>
  <si>
    <t>C339</t>
  </si>
  <si>
    <t>{"schema":"1","SourceName":"Бетонный КЭ 339","SourceHandle":"","MaterialID":"1"}</t>
  </si>
  <si>
    <t>C340</t>
  </si>
  <si>
    <t>{"schema":"1","SourceName":"Бетонный КЭ 340","SourceHandle":"","MaterialID":"1"}</t>
  </si>
  <si>
    <t>C341</t>
  </si>
  <si>
    <t>{"schema":"1","SourceName":"Бетонный КЭ 341","SourceHandle":"","MaterialID":"1"}</t>
  </si>
  <si>
    <t>C342</t>
  </si>
  <si>
    <t>{"schema":"1","SourceName":"Бетонный КЭ 342","SourceHandle":"","MaterialID":"1"}</t>
  </si>
  <si>
    <t>C96_1</t>
  </si>
  <si>
    <t>CAD_OUTER_C96_1_1</t>
  </si>
  <si>
    <t>CAD_OUTER_C96_1_2</t>
  </si>
  <si>
    <t>CAD_OUTER_C96_1_3</t>
  </si>
  <si>
    <t>CAD_OUTER_C96_1_4</t>
  </si>
  <si>
    <t>C97_1</t>
  </si>
  <si>
    <t>CAD_OUTER_C97_1_1</t>
  </si>
  <si>
    <t>CAD_OUTER_C97_1_2</t>
  </si>
  <si>
    <t>CAD_OUTER_C97_1_3</t>
  </si>
  <si>
    <t>CAD_OUTER_C97_1_4</t>
  </si>
  <si>
    <t>C98_1</t>
  </si>
  <si>
    <t>CAD_OUTER_C98_1_1</t>
  </si>
  <si>
    <t>CAD_OUTER_C98_1_2</t>
  </si>
  <si>
    <t>CAD_OUTER_C98_1_3</t>
  </si>
  <si>
    <t>CAD_OUTER_C98_1_4</t>
  </si>
  <si>
    <t>C99_1</t>
  </si>
  <si>
    <t>CAD_OUTER_C99_1_1</t>
  </si>
  <si>
    <t>CAD_OUTER_C99_1_2</t>
  </si>
  <si>
    <t>CAD_OUTER_C99_1_3</t>
  </si>
  <si>
    <t>CAD_OUTER_C99_1_4</t>
  </si>
  <si>
    <t>C100_1</t>
  </si>
  <si>
    <t>CAD_OUTER_C100_1_1</t>
  </si>
  <si>
    <t>CAD_OUTER_C100_1_2</t>
  </si>
  <si>
    <t>CAD_OUTER_C100_1_3</t>
  </si>
  <si>
    <t>CAD_OUTER_C100_1_4</t>
  </si>
  <si>
    <t>C101_1</t>
  </si>
  <si>
    <t>CAD_OUTER_C101_1_1</t>
  </si>
  <si>
    <t>CAD_OUTER_C101_1_2</t>
  </si>
  <si>
    <t>CAD_OUTER_C101_1_3</t>
  </si>
  <si>
    <t>CAD_OUTER_C101_1_4</t>
  </si>
  <si>
    <t>C102_1</t>
  </si>
  <si>
    <t>CAD_OUTER_C102_1_1</t>
  </si>
  <si>
    <t>CAD_OUTER_C102_1_2</t>
  </si>
  <si>
    <t>CAD_OUTER_C102_1_3</t>
  </si>
  <si>
    <t>CAD_OUTER_C102_1_4</t>
  </si>
  <si>
    <t>C103_1</t>
  </si>
  <si>
    <t>CAD_OUTER_C103_1_1</t>
  </si>
  <si>
    <t>CAD_OUTER_C103_1_2</t>
  </si>
  <si>
    <t>CAD_OUTER_C103_1_3</t>
  </si>
  <si>
    <t>CAD_OUTER_C103_1_4</t>
  </si>
  <si>
    <t>C104_1</t>
  </si>
  <si>
    <t>CAD_OUTER_C104_1_1</t>
  </si>
  <si>
    <t>CAD_OUTER_C104_1_2</t>
  </si>
  <si>
    <t>CAD_OUTER_C104_1_3</t>
  </si>
  <si>
    <t>CAD_OUTER_C104_1_4</t>
  </si>
  <si>
    <t>C105_1</t>
  </si>
  <si>
    <t>CAD_OUTER_C105_1_1</t>
  </si>
  <si>
    <t>CAD_OUTER_C105_1_2</t>
  </si>
  <si>
    <t>CAD_OUTER_C105_1_3</t>
  </si>
  <si>
    <t>CAD_OUTER_C105_1_4</t>
  </si>
  <si>
    <t>C106_1</t>
  </si>
  <si>
    <t>CAD_OUTER_C106_1_1</t>
  </si>
  <si>
    <t>CAD_OUTER_C106_1_2</t>
  </si>
  <si>
    <t>CAD_OUTER_C106_1_3</t>
  </si>
  <si>
    <t>CAD_OUTER_C106_1_4</t>
  </si>
  <si>
    <t>C107_1</t>
  </si>
  <si>
    <t>CAD_OUTER_C107_1_1</t>
  </si>
  <si>
    <t>CAD_OUTER_C107_1_2</t>
  </si>
  <si>
    <t>CAD_OUTER_C107_1_3</t>
  </si>
  <si>
    <t>CAD_OUTER_C107_1_4</t>
  </si>
  <si>
    <t>C108_1</t>
  </si>
  <si>
    <t>CAD_OUTER_C108_1_1</t>
  </si>
  <si>
    <t>CAD_OUTER_C108_1_2</t>
  </si>
  <si>
    <t>CAD_OUTER_C108_1_3</t>
  </si>
  <si>
    <t>CAD_OUTER_C108_1_4</t>
  </si>
  <si>
    <t>C109_1</t>
  </si>
  <si>
    <t>CAD_OUTER_C109_1_1</t>
  </si>
  <si>
    <t>CAD_OUTER_C109_1_2</t>
  </si>
  <si>
    <t>CAD_OUTER_C109_1_3</t>
  </si>
  <si>
    <t>CAD_OUTER_C109_1_4</t>
  </si>
  <si>
    <t>C110_1</t>
  </si>
  <si>
    <t>CAD_OUTER_C110_1_1</t>
  </si>
  <si>
    <t>CAD_OUTER_C110_1_2</t>
  </si>
  <si>
    <t>CAD_OUTER_C110_1_3</t>
  </si>
  <si>
    <t>CAD_OUTER_C110_1_4</t>
  </si>
  <si>
    <t>C111_1</t>
  </si>
  <si>
    <t>CAD_OUTER_C111_1_1</t>
  </si>
  <si>
    <t>CAD_OUTER_C111_1_2</t>
  </si>
  <si>
    <t>CAD_OUTER_C111_1_3</t>
  </si>
  <si>
    <t>CAD_OUTER_C111_1_4</t>
  </si>
  <si>
    <t>C112_1</t>
  </si>
  <si>
    <t>CAD_OUTER_C112_1_1</t>
  </si>
  <si>
    <t>CAD_OUTER_C112_1_2</t>
  </si>
  <si>
    <t>CAD_OUTER_C112_1_3</t>
  </si>
  <si>
    <t>CAD_OUTER_C112_1_4</t>
  </si>
  <si>
    <t>C113_1</t>
  </si>
  <si>
    <t>CAD_OUTER_C113_1_1</t>
  </si>
  <si>
    <t>CAD_OUTER_C113_1_2</t>
  </si>
  <si>
    <t>CAD_OUTER_C113_1_3</t>
  </si>
  <si>
    <t>CAD_OUTER_C113_1_4</t>
  </si>
  <si>
    <t>C114_1</t>
  </si>
  <si>
    <t>CAD_OUTER_C114_1_1</t>
  </si>
  <si>
    <t>CAD_OUTER_C114_1_2</t>
  </si>
  <si>
    <t>CAD_OUTER_C114_1_3</t>
  </si>
  <si>
    <t>CAD_OUTER_C114_1_4</t>
  </si>
  <si>
    <t>C115_1</t>
  </si>
  <si>
    <t>CAD_OUTER_C115_1_1</t>
  </si>
  <si>
    <t>CAD_OUTER_C115_1_2</t>
  </si>
  <si>
    <t>CAD_OUTER_C115_1_3</t>
  </si>
  <si>
    <t>CAD_OUTER_C115_1_4</t>
  </si>
  <si>
    <t>C116_1</t>
  </si>
  <si>
    <t>CAD_OUTER_C116_1_1</t>
  </si>
  <si>
    <t>CAD_OUTER_C116_1_2</t>
  </si>
  <si>
    <t>CAD_OUTER_C116_1_3</t>
  </si>
  <si>
    <t>CAD_OUTER_C116_1_4</t>
  </si>
  <si>
    <t>C117_1</t>
  </si>
  <si>
    <t>CAD_OUTER_C117_1_1</t>
  </si>
  <si>
    <t>CAD_OUTER_C117_1_2</t>
  </si>
  <si>
    <t>CAD_OUTER_C117_1_3</t>
  </si>
  <si>
    <t>CAD_OUTER_C117_1_4</t>
  </si>
  <si>
    <t>C118_1</t>
  </si>
  <si>
    <t>CAD_OUTER_C118_1_1</t>
  </si>
  <si>
    <t>CAD_OUTER_C118_1_2</t>
  </si>
  <si>
    <t>CAD_OUTER_C118_1_3</t>
  </si>
  <si>
    <t>CAD_OUTER_C118_1_4</t>
  </si>
  <si>
    <t>C119_1</t>
  </si>
  <si>
    <t>CAD_OUTER_C119_1_1</t>
  </si>
  <si>
    <t>CAD_OUTER_C119_1_2</t>
  </si>
  <si>
    <t>CAD_OUTER_C119_1_3</t>
  </si>
  <si>
    <t>CAD_OUTER_C119_1_4</t>
  </si>
  <si>
    <t>C120_1</t>
  </si>
  <si>
    <t>CAD_OUTER_C120_1_1</t>
  </si>
  <si>
    <t>CAD_OUTER_C120_1_2</t>
  </si>
  <si>
    <t>CAD_OUTER_C120_1_3</t>
  </si>
  <si>
    <t>CAD_OUTER_C120_1_4</t>
  </si>
  <si>
    <t>C121_1</t>
  </si>
  <si>
    <t>CAD_OUTER_C121_1_1</t>
  </si>
  <si>
    <t>CAD_OUTER_C121_1_2</t>
  </si>
  <si>
    <t>CAD_OUTER_C121_1_3</t>
  </si>
  <si>
    <t>CAD_OUTER_C121_1_4</t>
  </si>
  <si>
    <t>C122_1</t>
  </si>
  <si>
    <t>CAD_OUTER_C122_1_1</t>
  </si>
  <si>
    <t>CAD_OUTER_C122_1_2</t>
  </si>
  <si>
    <t>CAD_OUTER_C122_1_3</t>
  </si>
  <si>
    <t>CAD_OUTER_C122_1_4</t>
  </si>
  <si>
    <t>C123_1</t>
  </si>
  <si>
    <t>CAD_OUTER_C123_1_1</t>
  </si>
  <si>
    <t>CAD_OUTER_C123_1_2</t>
  </si>
  <si>
    <t>CAD_OUTER_C123_1_3</t>
  </si>
  <si>
    <t>CAD_OUTER_C123_1_4</t>
  </si>
  <si>
    <t>C124_1</t>
  </si>
  <si>
    <t>CAD_OUTER_C124_1_1</t>
  </si>
  <si>
    <t>CAD_OUTER_C124_1_2</t>
  </si>
  <si>
    <t>CAD_OUTER_C124_1_3</t>
  </si>
  <si>
    <t>CAD_OUTER_C124_1_4</t>
  </si>
  <si>
    <t>C125_1</t>
  </si>
  <si>
    <t>CAD_OUTER_C125_1_1</t>
  </si>
  <si>
    <t>CAD_OUTER_C125_1_2</t>
  </si>
  <si>
    <t>CAD_OUTER_C125_1_3</t>
  </si>
  <si>
    <t>CAD_OUTER_C125_1_4</t>
  </si>
  <si>
    <t>C126_1</t>
  </si>
  <si>
    <t>CAD_OUTER_C126_1_1</t>
  </si>
  <si>
    <t>CAD_OUTER_C126_1_2</t>
  </si>
  <si>
    <t>CAD_OUTER_C126_1_3</t>
  </si>
  <si>
    <t>CAD_OUTER_C126_1_4</t>
  </si>
  <si>
    <t>C127_1</t>
  </si>
  <si>
    <t>CAD_OUTER_C127_1_1</t>
  </si>
  <si>
    <t>CAD_OUTER_C127_1_2</t>
  </si>
  <si>
    <t>CAD_OUTER_C127_1_3</t>
  </si>
  <si>
    <t>CAD_OUTER_C127_1_4</t>
  </si>
  <si>
    <t>C128_1</t>
  </si>
  <si>
    <t>CAD_OUTER_C128_1_1</t>
  </si>
  <si>
    <t>CAD_OUTER_C128_1_2</t>
  </si>
  <si>
    <t>CAD_OUTER_C128_1_3</t>
  </si>
  <si>
    <t>CAD_OUTER_C128_1_4</t>
  </si>
  <si>
    <t>C129_1</t>
  </si>
  <si>
    <t>CAD_OUTER_C129_1_1</t>
  </si>
  <si>
    <t>CAD_OUTER_C129_1_2</t>
  </si>
  <si>
    <t>CAD_OUTER_C129_1_3</t>
  </si>
  <si>
    <t>CAD_OUTER_C129_1_4</t>
  </si>
  <si>
    <t>C130_1</t>
  </si>
  <si>
    <t>CAD_OUTER_C130_1_1</t>
  </si>
  <si>
    <t>CAD_OUTER_C130_1_2</t>
  </si>
  <si>
    <t>CAD_OUTER_C130_1_3</t>
  </si>
  <si>
    <t>CAD_OUTER_C130_1_4</t>
  </si>
  <si>
    <t>C131_1</t>
  </si>
  <si>
    <t>CAD_OUTER_C131_1_1</t>
  </si>
  <si>
    <t>CAD_OUTER_C131_1_2</t>
  </si>
  <si>
    <t>CAD_OUTER_C131_1_3</t>
  </si>
  <si>
    <t>CAD_OUTER_C131_1_4</t>
  </si>
  <si>
    <t>C132_1</t>
  </si>
  <si>
    <t>CAD_OUTER_C132_1_1</t>
  </si>
  <si>
    <t>CAD_OUTER_C132_1_2</t>
  </si>
  <si>
    <t>CAD_OUTER_C132_1_3</t>
  </si>
  <si>
    <t>CAD_OUTER_C132_1_4</t>
  </si>
  <si>
    <t>C133_1</t>
  </si>
  <si>
    <t>CAD_OUTER_C133_1_1</t>
  </si>
  <si>
    <t>CAD_OUTER_C133_1_2</t>
  </si>
  <si>
    <t>CAD_OUTER_C133_1_3</t>
  </si>
  <si>
    <t>CAD_OUTER_C133_1_4</t>
  </si>
  <si>
    <t>C134_1</t>
  </si>
  <si>
    <t>CAD_OUTER_C134_1_1</t>
  </si>
  <si>
    <t>CAD_OUTER_C134_1_2</t>
  </si>
  <si>
    <t>CAD_OUTER_C134_1_3</t>
  </si>
  <si>
    <t>CAD_OUTER_C134_1_4</t>
  </si>
  <si>
    <t>C135_1</t>
  </si>
  <si>
    <t>CAD_OUTER_C135_1_1</t>
  </si>
  <si>
    <t>CAD_OUTER_C135_1_2</t>
  </si>
  <si>
    <t>CAD_OUTER_C135_1_3</t>
  </si>
  <si>
    <t>CAD_OUTER_C135_1_4</t>
  </si>
  <si>
    <t>C136_1</t>
  </si>
  <si>
    <t>CAD_OUTER_C136_1_1</t>
  </si>
  <si>
    <t>CAD_OUTER_C136_1_2</t>
  </si>
  <si>
    <t>CAD_OUTER_C136_1_3</t>
  </si>
  <si>
    <t>CAD_OUTER_C136_1_4</t>
  </si>
  <si>
    <t>C137_1</t>
  </si>
  <si>
    <t>CAD_OUTER_C137_1_1</t>
  </si>
  <si>
    <t>CAD_OUTER_C137_1_2</t>
  </si>
  <si>
    <t>CAD_OUTER_C137_1_3</t>
  </si>
  <si>
    <t>CAD_OUTER_C137_1_4</t>
  </si>
  <si>
    <t>C138_1</t>
  </si>
  <si>
    <t>CAD_OUTER_C138_1_1</t>
  </si>
  <si>
    <t>CAD_OUTER_C138_1_2</t>
  </si>
  <si>
    <t>CAD_OUTER_C138_1_3</t>
  </si>
  <si>
    <t>CAD_OUTER_C138_1_4</t>
  </si>
  <si>
    <t>C139_1</t>
  </si>
  <si>
    <t>CAD_OUTER_C139_1_1</t>
  </si>
  <si>
    <t>CAD_OUTER_C139_1_2</t>
  </si>
  <si>
    <t>CAD_OUTER_C139_1_3</t>
  </si>
  <si>
    <t>CAD_OUTER_C139_1_4</t>
  </si>
  <si>
    <t>C140_1</t>
  </si>
  <si>
    <t>CAD_OUTER_C140_1_1</t>
  </si>
  <si>
    <t>CAD_OUTER_C140_1_2</t>
  </si>
  <si>
    <t>CAD_OUTER_C140_1_3</t>
  </si>
  <si>
    <t>CAD_OUTER_C140_1_4</t>
  </si>
  <si>
    <t>C141_1</t>
  </si>
  <si>
    <t>CAD_OUTER_C141_1_1</t>
  </si>
  <si>
    <t>CAD_OUTER_C141_1_2</t>
  </si>
  <si>
    <t>CAD_OUTER_C141_1_3</t>
  </si>
  <si>
    <t>CAD_OUTER_C141_1_4</t>
  </si>
  <si>
    <t>C142_1</t>
  </si>
  <si>
    <t>CAD_OUTER_C142_1_1</t>
  </si>
  <si>
    <t>CAD_OUTER_C142_1_2</t>
  </si>
  <si>
    <t>CAD_OUTER_C142_1_3</t>
  </si>
  <si>
    <t>CAD_OUTER_C142_1_4</t>
  </si>
  <si>
    <t>C143_1</t>
  </si>
  <si>
    <t>CAD_OUTER_C143_1_1</t>
  </si>
  <si>
    <t>CAD_OUTER_C143_1_2</t>
  </si>
  <si>
    <t>CAD_OUTER_C143_1_3</t>
  </si>
  <si>
    <t>CAD_OUTER_C143_1_4</t>
  </si>
  <si>
    <t>C144_1</t>
  </si>
  <si>
    <t>CAD_OUTER_C144_1_1</t>
  </si>
  <si>
    <t>CAD_OUTER_C144_1_2</t>
  </si>
  <si>
    <t>CAD_OUTER_C144_1_3</t>
  </si>
  <si>
    <t>CAD_OUTER_C144_1_4</t>
  </si>
  <si>
    <t>C145_1</t>
  </si>
  <si>
    <t>CAD_OUTER_C145_1_1</t>
  </si>
  <si>
    <t>CAD_OUTER_C145_1_2</t>
  </si>
  <si>
    <t>CAD_OUTER_C145_1_3</t>
  </si>
  <si>
    <t>CAD_OUTER_C145_1_4</t>
  </si>
  <si>
    <t>C146_1</t>
  </si>
  <si>
    <t>CAD_OUTER_C146_1_1</t>
  </si>
  <si>
    <t>CAD_OUTER_C146_1_2</t>
  </si>
  <si>
    <t>CAD_OUTER_C146_1_3</t>
  </si>
  <si>
    <t>CAD_OUTER_C146_1_4</t>
  </si>
  <si>
    <t>C147_1</t>
  </si>
  <si>
    <t>CAD_OUTER_C147_1_1</t>
  </si>
  <si>
    <t>CAD_OUTER_C147_1_2</t>
  </si>
  <si>
    <t>CAD_OUTER_C147_1_3</t>
  </si>
  <si>
    <t>CAD_OUTER_C147_1_4</t>
  </si>
  <si>
    <t>C148_1</t>
  </si>
  <si>
    <t>CAD_OUTER_C148_1_1</t>
  </si>
  <si>
    <t>CAD_OUTER_C148_1_2</t>
  </si>
  <si>
    <t>CAD_OUTER_C148_1_3</t>
  </si>
  <si>
    <t>CAD_OUTER_C148_1_4</t>
  </si>
  <si>
    <t>C149_1</t>
  </si>
  <si>
    <t>CAD_OUTER_C149_1_1</t>
  </si>
  <si>
    <t>CAD_OUTER_C149_1_2</t>
  </si>
  <si>
    <t>CAD_OUTER_C149_1_3</t>
  </si>
  <si>
    <t>CAD_OUTER_C149_1_4</t>
  </si>
  <si>
    <t>C150_1</t>
  </si>
  <si>
    <t>CAD_OUTER_C150_1_1</t>
  </si>
  <si>
    <t>CAD_OUTER_C150_1_2</t>
  </si>
  <si>
    <t>CAD_OUTER_C150_1_3</t>
  </si>
  <si>
    <t>CAD_OUTER_C150_1_4</t>
  </si>
  <si>
    <t>C151_1</t>
  </si>
  <si>
    <t>CAD_OUTER_C151_1_1</t>
  </si>
  <si>
    <t>CAD_OUTER_C151_1_2</t>
  </si>
  <si>
    <t>CAD_OUTER_C151_1_3</t>
  </si>
  <si>
    <t>CAD_OUTER_C151_1_4</t>
  </si>
  <si>
    <t>C152_1</t>
  </si>
  <si>
    <t>CAD_OUTER_C152_1_1</t>
  </si>
  <si>
    <t>CAD_OUTER_C152_1_2</t>
  </si>
  <si>
    <t>CAD_OUTER_C152_1_3</t>
  </si>
  <si>
    <t>CAD_OUTER_C152_1_4</t>
  </si>
  <si>
    <t>C153_1</t>
  </si>
  <si>
    <t>CAD_OUTER_C153_1_1</t>
  </si>
  <si>
    <t>CAD_OUTER_C153_1_2</t>
  </si>
  <si>
    <t>CAD_OUTER_C153_1_3</t>
  </si>
  <si>
    <t>CAD_OUTER_C153_1_4</t>
  </si>
  <si>
    <t>C154_1</t>
  </si>
  <si>
    <t>CAD_OUTER_C154_1_1</t>
  </si>
  <si>
    <t>CAD_OUTER_C154_1_2</t>
  </si>
  <si>
    <t>CAD_OUTER_C154_1_3</t>
  </si>
  <si>
    <t>CAD_OUTER_C154_1_4</t>
  </si>
  <si>
    <t>C155_1</t>
  </si>
  <si>
    <t>CAD_OUTER_C155_1_1</t>
  </si>
  <si>
    <t>CAD_OUTER_C155_1_2</t>
  </si>
  <si>
    <t>CAD_OUTER_C155_1_3</t>
  </si>
  <si>
    <t>CAD_OUTER_C155_1_4</t>
  </si>
  <si>
    <t>C156_1</t>
  </si>
  <si>
    <t>CAD_OUTER_C156_1_1</t>
  </si>
  <si>
    <t>CAD_OUTER_C156_1_2</t>
  </si>
  <si>
    <t>CAD_OUTER_C156_1_3</t>
  </si>
  <si>
    <t>CAD_OUTER_C156_1_4</t>
  </si>
  <si>
    <t>C157_1</t>
  </si>
  <si>
    <t>CAD_OUTER_C157_1_1</t>
  </si>
  <si>
    <t>CAD_OUTER_C157_1_2</t>
  </si>
  <si>
    <t>CAD_OUTER_C157_1_3</t>
  </si>
  <si>
    <t>CAD_OUTER_C157_1_4</t>
  </si>
  <si>
    <t>C158_1</t>
  </si>
  <si>
    <t>CAD_OUTER_C158_1_1</t>
  </si>
  <si>
    <t>CAD_OUTER_C158_1_2</t>
  </si>
  <si>
    <t>CAD_OUTER_C158_1_3</t>
  </si>
  <si>
    <t>CAD_OUTER_C158_1_4</t>
  </si>
  <si>
    <t>C159_1</t>
  </si>
  <si>
    <t>CAD_OUTER_C159_1_1</t>
  </si>
  <si>
    <t>CAD_OUTER_C159_1_2</t>
  </si>
  <si>
    <t>CAD_OUTER_C159_1_3</t>
  </si>
  <si>
    <t>CAD_OUTER_C159_1_4</t>
  </si>
  <si>
    <t>C160_1</t>
  </si>
  <si>
    <t>CAD_OUTER_C160_1_1</t>
  </si>
  <si>
    <t>CAD_OUTER_C160_1_2</t>
  </si>
  <si>
    <t>CAD_OUTER_C160_1_3</t>
  </si>
  <si>
    <t>CAD_OUTER_C160_1_4</t>
  </si>
  <si>
    <t>C161_1</t>
  </si>
  <si>
    <t>CAD_OUTER_C161_1_1</t>
  </si>
  <si>
    <t>CAD_OUTER_C161_1_2</t>
  </si>
  <si>
    <t>CAD_OUTER_C161_1_3</t>
  </si>
  <si>
    <t>CAD_OUTER_C161_1_4</t>
  </si>
  <si>
    <t>C162_1</t>
  </si>
  <si>
    <t>CAD_OUTER_C162_1_1</t>
  </si>
  <si>
    <t>CAD_OUTER_C162_1_2</t>
  </si>
  <si>
    <t>CAD_OUTER_C162_1_3</t>
  </si>
  <si>
    <t>CAD_OUTER_C162_1_4</t>
  </si>
  <si>
    <t>C163_1</t>
  </si>
  <si>
    <t>CAD_OUTER_C163_1_1</t>
  </si>
  <si>
    <t>CAD_OUTER_C163_1_2</t>
  </si>
  <si>
    <t>CAD_OUTER_C163_1_3</t>
  </si>
  <si>
    <t>CAD_OUTER_C163_1_4</t>
  </si>
  <si>
    <t>C164_1</t>
  </si>
  <si>
    <t>CAD_OUTER_C164_1_1</t>
  </si>
  <si>
    <t>CAD_OUTER_C164_1_2</t>
  </si>
  <si>
    <t>CAD_OUTER_C164_1_3</t>
  </si>
  <si>
    <t>CAD_OUTER_C164_1_4</t>
  </si>
  <si>
    <t>C165_1</t>
  </si>
  <si>
    <t>CAD_OUTER_C165_1_1</t>
  </si>
  <si>
    <t>CAD_OUTER_C165_1_2</t>
  </si>
  <si>
    <t>CAD_OUTER_C165_1_3</t>
  </si>
  <si>
    <t>CAD_OUTER_C165_1_4</t>
  </si>
  <si>
    <t>C166_1</t>
  </si>
  <si>
    <t>CAD_OUTER_C166_1_1</t>
  </si>
  <si>
    <t>CAD_OUTER_C166_1_2</t>
  </si>
  <si>
    <t>CAD_OUTER_C166_1_3</t>
  </si>
  <si>
    <t>CAD_OUTER_C166_1_4</t>
  </si>
  <si>
    <t>C167_1</t>
  </si>
  <si>
    <t>CAD_OUTER_C167_1_1</t>
  </si>
  <si>
    <t>CAD_OUTER_C167_1_2</t>
  </si>
  <si>
    <t>CAD_OUTER_C167_1_3</t>
  </si>
  <si>
    <t>CAD_OUTER_C167_1_4</t>
  </si>
  <si>
    <t>C168_1</t>
  </si>
  <si>
    <t>CAD_OUTER_C168_1_1</t>
  </si>
  <si>
    <t>CAD_OUTER_C168_1_2</t>
  </si>
  <si>
    <t>CAD_OUTER_C168_1_3</t>
  </si>
  <si>
    <t>CAD_OUTER_C168_1_4</t>
  </si>
  <si>
    <t>C169_1</t>
  </si>
  <si>
    <t>CAD_OUTER_C169_1_1</t>
  </si>
  <si>
    <t>CAD_OUTER_C169_1_2</t>
  </si>
  <si>
    <t>CAD_OUTER_C169_1_3</t>
  </si>
  <si>
    <t>CAD_OUTER_C169_1_4</t>
  </si>
  <si>
    <t>CAD_OUTER_C169_1_5</t>
  </si>
  <si>
    <t>CAD_OUTER_C169_1_6</t>
  </si>
  <si>
    <t>C170_1</t>
  </si>
  <si>
    <t>CAD_OUTER_C170_1_1</t>
  </si>
  <si>
    <t>CAD_OUTER_C170_1_2</t>
  </si>
  <si>
    <t>CAD_OUTER_C170_1_3</t>
  </si>
  <si>
    <t>CAD_OUTER_C170_1_4</t>
  </si>
  <si>
    <t>C171_1</t>
  </si>
  <si>
    <t>CAD_OUTER_C171_1_1</t>
  </si>
  <si>
    <t>CAD_OUTER_C171_1_2</t>
  </si>
  <si>
    <t>CAD_OUTER_C171_1_3</t>
  </si>
  <si>
    <t>CAD_OUTER_C171_1_4</t>
  </si>
  <si>
    <t>C172_1</t>
  </si>
  <si>
    <t>CAD_OUTER_C172_1_1</t>
  </si>
  <si>
    <t>CAD_OUTER_C172_1_2</t>
  </si>
  <si>
    <t>CAD_OUTER_C172_1_3</t>
  </si>
  <si>
    <t>CAD_OUTER_C172_1_4</t>
  </si>
  <si>
    <t>C173_1</t>
  </si>
  <si>
    <t>CAD_OUTER_C173_1_1</t>
  </si>
  <si>
    <t>CAD_OUTER_C173_1_2</t>
  </si>
  <si>
    <t>CAD_OUTER_C173_1_3</t>
  </si>
  <si>
    <t>CAD_OUTER_C173_1_4</t>
  </si>
  <si>
    <t>C174_1</t>
  </si>
  <si>
    <t>CAD_OUTER_C174_1_1</t>
  </si>
  <si>
    <t>CAD_OUTER_C174_1_2</t>
  </si>
  <si>
    <t>CAD_OUTER_C174_1_3</t>
  </si>
  <si>
    <t>CAD_OUTER_C174_1_4</t>
  </si>
  <si>
    <t>C175_1</t>
  </si>
  <si>
    <t>CAD_OUTER_C175_1_1</t>
  </si>
  <si>
    <t>CAD_OUTER_C175_1_2</t>
  </si>
  <si>
    <t>CAD_OUTER_C175_1_3</t>
  </si>
  <si>
    <t>CAD_OUTER_C175_1_4</t>
  </si>
  <si>
    <t>C176_1</t>
  </si>
  <si>
    <t>CAD_OUTER_C176_1_1</t>
  </si>
  <si>
    <t>CAD_OUTER_C176_1_2</t>
  </si>
  <si>
    <t>CAD_OUTER_C176_1_3</t>
  </si>
  <si>
    <t>CAD_OUTER_C176_1_4</t>
  </si>
  <si>
    <t>C177_1</t>
  </si>
  <si>
    <t>CAD_OUTER_C177_1_1</t>
  </si>
  <si>
    <t>CAD_OUTER_C177_1_2</t>
  </si>
  <si>
    <t>CAD_OUTER_C177_1_3</t>
  </si>
  <si>
    <t>CAD_OUTER_C177_1_4</t>
  </si>
  <si>
    <t>C178_1</t>
  </si>
  <si>
    <t>CAD_OUTER_C178_1_1</t>
  </si>
  <si>
    <t>CAD_OUTER_C178_1_2</t>
  </si>
  <si>
    <t>CAD_OUTER_C178_1_3</t>
  </si>
  <si>
    <t>CAD_OUTER_C178_1_4</t>
  </si>
  <si>
    <t>C179_1</t>
  </si>
  <si>
    <t>CAD_OUTER_C179_1_1</t>
  </si>
  <si>
    <t>CAD_OUTER_C179_1_2</t>
  </si>
  <si>
    <t>CAD_OUTER_C179_1_3</t>
  </si>
  <si>
    <t>CAD_OUTER_C179_1_4</t>
  </si>
  <si>
    <t>C180_1</t>
  </si>
  <si>
    <t>CAD_OUTER_C180_1_1</t>
  </si>
  <si>
    <t>CAD_OUTER_C180_1_2</t>
  </si>
  <si>
    <t>CAD_OUTER_C180_1_3</t>
  </si>
  <si>
    <t>CAD_OUTER_C180_1_4</t>
  </si>
  <si>
    <t>C181_1</t>
  </si>
  <si>
    <t>CAD_OUTER_C181_1_1</t>
  </si>
  <si>
    <t>CAD_OUTER_C181_1_2</t>
  </si>
  <si>
    <t>CAD_OUTER_C181_1_3</t>
  </si>
  <si>
    <t>CAD_OUTER_C181_1_4</t>
  </si>
  <si>
    <t>C182_1</t>
  </si>
  <si>
    <t>CAD_OUTER_C182_1_1</t>
  </si>
  <si>
    <t>CAD_OUTER_C182_1_2</t>
  </si>
  <si>
    <t>CAD_OUTER_C182_1_3</t>
  </si>
  <si>
    <t>CAD_OUTER_C182_1_4</t>
  </si>
  <si>
    <t>C183_1</t>
  </si>
  <si>
    <t>CAD_OUTER_C183_1_1</t>
  </si>
  <si>
    <t>CAD_OUTER_C183_1_2</t>
  </si>
  <si>
    <t>CAD_OUTER_C183_1_3</t>
  </si>
  <si>
    <t>CAD_OUTER_C183_1_4</t>
  </si>
  <si>
    <t>C184_1</t>
  </si>
  <si>
    <t>CAD_OUTER_C184_1_1</t>
  </si>
  <si>
    <t>CAD_OUTER_C184_1_2</t>
  </si>
  <si>
    <t>CAD_OUTER_C184_1_3</t>
  </si>
  <si>
    <t>CAD_OUTER_C184_1_4</t>
  </si>
  <si>
    <t>C185_1</t>
  </si>
  <si>
    <t>CAD_OUTER_C185_1_1</t>
  </si>
  <si>
    <t>CAD_OUTER_C185_1_2</t>
  </si>
  <si>
    <t>CAD_OUTER_C185_1_3</t>
  </si>
  <si>
    <t>CAD_OUTER_C185_1_4</t>
  </si>
  <si>
    <t>C186_1</t>
  </si>
  <si>
    <t>CAD_OUTER_C186_1_1</t>
  </si>
  <si>
    <t>CAD_OUTER_C186_1_2</t>
  </si>
  <si>
    <t>CAD_OUTER_C186_1_3</t>
  </si>
  <si>
    <t>CAD_OUTER_C186_1_4</t>
  </si>
  <si>
    <t>C187_1</t>
  </si>
  <si>
    <t>CAD_OUTER_C187_1_1</t>
  </si>
  <si>
    <t>CAD_OUTER_C187_1_2</t>
  </si>
  <si>
    <t>CAD_OUTER_C187_1_3</t>
  </si>
  <si>
    <t>CAD_OUTER_C187_1_4</t>
  </si>
  <si>
    <t>C188_1</t>
  </si>
  <si>
    <t>CAD_OUTER_C188_1_1</t>
  </si>
  <si>
    <t>CAD_OUTER_C188_1_2</t>
  </si>
  <si>
    <t>CAD_OUTER_C188_1_3</t>
  </si>
  <si>
    <t>CAD_OUTER_C188_1_4</t>
  </si>
  <si>
    <t>C189_1</t>
  </si>
  <si>
    <t>CAD_OUTER_C189_1_1</t>
  </si>
  <si>
    <t>CAD_OUTER_C189_1_2</t>
  </si>
  <si>
    <t>CAD_OUTER_C189_1_3</t>
  </si>
  <si>
    <t>CAD_OUTER_C189_1_4</t>
  </si>
  <si>
    <t>C190_1</t>
  </si>
  <si>
    <t>CAD_OUTER_C190_1_1</t>
  </si>
  <si>
    <t>CAD_OUTER_C190_1_2</t>
  </si>
  <si>
    <t>CAD_OUTER_C190_1_3</t>
  </si>
  <si>
    <t>CAD_OUTER_C190_1_4</t>
  </si>
  <si>
    <t>C191_1</t>
  </si>
  <si>
    <t>CAD_OUTER_C191_1_1</t>
  </si>
  <si>
    <t>CAD_OUTER_C191_1_2</t>
  </si>
  <si>
    <t>CAD_OUTER_C191_1_3</t>
  </si>
  <si>
    <t>CAD_OUTER_C191_1_4</t>
  </si>
  <si>
    <t>C192_1</t>
  </si>
  <si>
    <t>CAD_OUTER_C192_1_1</t>
  </si>
  <si>
    <t>CAD_OUTER_C192_1_2</t>
  </si>
  <si>
    <t>CAD_OUTER_C192_1_3</t>
  </si>
  <si>
    <t>CAD_OUTER_C192_1_4</t>
  </si>
  <si>
    <t>C193_1</t>
  </si>
  <si>
    <t>CAD_OUTER_C193_1_1</t>
  </si>
  <si>
    <t>CAD_OUTER_C193_1_2</t>
  </si>
  <si>
    <t>CAD_OUTER_C193_1_3</t>
  </si>
  <si>
    <t>CAD_OUTER_C193_1_4</t>
  </si>
  <si>
    <t>C194_1</t>
  </si>
  <si>
    <t>CAD_OUTER_C194_1_1</t>
  </si>
  <si>
    <t>CAD_OUTER_C194_1_2</t>
  </si>
  <si>
    <t>CAD_OUTER_C194_1_3</t>
  </si>
  <si>
    <t>CAD_OUTER_C194_1_4</t>
  </si>
  <si>
    <t>C195_1</t>
  </si>
  <si>
    <t>CAD_OUTER_C195_1_1</t>
  </si>
  <si>
    <t>CAD_OUTER_C195_1_2</t>
  </si>
  <si>
    <t>CAD_OUTER_C195_1_3</t>
  </si>
  <si>
    <t>CAD_OUTER_C195_1_4</t>
  </si>
  <si>
    <t>C196_1</t>
  </si>
  <si>
    <t>CAD_OUTER_C196_1_1</t>
  </si>
  <si>
    <t>CAD_OUTER_C196_1_2</t>
  </si>
  <si>
    <t>CAD_OUTER_C196_1_3</t>
  </si>
  <si>
    <t>CAD_OUTER_C196_1_4</t>
  </si>
  <si>
    <t>C197_1</t>
  </si>
  <si>
    <t>CAD_OUTER_C197_1_1</t>
  </si>
  <si>
    <t>CAD_OUTER_C197_1_2</t>
  </si>
  <si>
    <t>CAD_OUTER_C197_1_3</t>
  </si>
  <si>
    <t>CAD_OUTER_C197_1_4</t>
  </si>
  <si>
    <t>C198_1</t>
  </si>
  <si>
    <t>CAD_OUTER_C198_1_1</t>
  </si>
  <si>
    <t>CAD_OUTER_C198_1_2</t>
  </si>
  <si>
    <t>CAD_OUTER_C198_1_3</t>
  </si>
  <si>
    <t>CAD_OUTER_C198_1_4</t>
  </si>
  <si>
    <t>C199_1</t>
  </si>
  <si>
    <t>CAD_OUTER_C199_1_1</t>
  </si>
  <si>
    <t>CAD_OUTER_C199_1_2</t>
  </si>
  <si>
    <t>CAD_OUTER_C199_1_3</t>
  </si>
  <si>
    <t>CAD_OUTER_C199_1_4</t>
  </si>
  <si>
    <t>C200_1</t>
  </si>
  <si>
    <t>CAD_OUTER_C200_1_1</t>
  </si>
  <si>
    <t>CAD_OUTER_C200_1_2</t>
  </si>
  <si>
    <t>CAD_OUTER_C200_1_3</t>
  </si>
  <si>
    <t>CAD_OUTER_C200_1_4</t>
  </si>
  <si>
    <t>C201_1</t>
  </si>
  <si>
    <t>CAD_OUTER_C201_1_1</t>
  </si>
  <si>
    <t>CAD_OUTER_C201_1_2</t>
  </si>
  <si>
    <t>CAD_OUTER_C201_1_3</t>
  </si>
  <si>
    <t>CAD_OUTER_C201_1_4</t>
  </si>
  <si>
    <t>C202_1</t>
  </si>
  <si>
    <t>CAD_OUTER_C202_1_1</t>
  </si>
  <si>
    <t>CAD_OUTER_C202_1_2</t>
  </si>
  <si>
    <t>CAD_OUTER_C202_1_3</t>
  </si>
  <si>
    <t>CAD_OUTER_C202_1_4</t>
  </si>
  <si>
    <t>C203_1</t>
  </si>
  <si>
    <t>CAD_OUTER_C203_1_1</t>
  </si>
  <si>
    <t>CAD_OUTER_C203_1_2</t>
  </si>
  <si>
    <t>CAD_OUTER_C203_1_3</t>
  </si>
  <si>
    <t>CAD_OUTER_C203_1_4</t>
  </si>
  <si>
    <t>C204_1</t>
  </si>
  <si>
    <t>CAD_OUTER_C204_1_1</t>
  </si>
  <si>
    <t>CAD_OUTER_C204_1_2</t>
  </si>
  <si>
    <t>CAD_OUTER_C204_1_3</t>
  </si>
  <si>
    <t>CAD_OUTER_C204_1_4</t>
  </si>
  <si>
    <t>C205_1</t>
  </si>
  <si>
    <t>CAD_OUTER_C205_1_1</t>
  </si>
  <si>
    <t>CAD_OUTER_C205_1_2</t>
  </si>
  <si>
    <t>CAD_OUTER_C205_1_3</t>
  </si>
  <si>
    <t>CAD_OUTER_C205_1_4</t>
  </si>
  <si>
    <t>C206_1</t>
  </si>
  <si>
    <t>CAD_OUTER_C206_1_1</t>
  </si>
  <si>
    <t>CAD_OUTER_C206_1_2</t>
  </si>
  <si>
    <t>CAD_OUTER_C206_1_3</t>
  </si>
  <si>
    <t>CAD_OUTER_C206_1_4</t>
  </si>
  <si>
    <t>C207_1</t>
  </si>
  <si>
    <t>CAD_OUTER_C207_1_1</t>
  </si>
  <si>
    <t>CAD_OUTER_C207_1_2</t>
  </si>
  <si>
    <t>CAD_OUTER_C207_1_3</t>
  </si>
  <si>
    <t>CAD_OUTER_C207_1_4</t>
  </si>
  <si>
    <t>C208_1</t>
  </si>
  <si>
    <t>CAD_OUTER_C208_1_1</t>
  </si>
  <si>
    <t>CAD_OUTER_C208_1_2</t>
  </si>
  <si>
    <t>CAD_OUTER_C208_1_3</t>
  </si>
  <si>
    <t>CAD_OUTER_C208_1_4</t>
  </si>
  <si>
    <t>C209_1</t>
  </si>
  <si>
    <t>CAD_OUTER_C209_1_1</t>
  </si>
  <si>
    <t>CAD_OUTER_C209_1_2</t>
  </si>
  <si>
    <t>CAD_OUTER_C209_1_3</t>
  </si>
  <si>
    <t>CAD_OUTER_C209_1_4</t>
  </si>
  <si>
    <t>C210_1</t>
  </si>
  <si>
    <t>CAD_OUTER_C210_1_1</t>
  </si>
  <si>
    <t>CAD_OUTER_C210_1_2</t>
  </si>
  <si>
    <t>CAD_OUTER_C210_1_3</t>
  </si>
  <si>
    <t>CAD_OUTER_C210_1_4</t>
  </si>
  <si>
    <t>C211_1</t>
  </si>
  <si>
    <t>CAD_OUTER_C211_1_1</t>
  </si>
  <si>
    <t>CAD_OUTER_C211_1_2</t>
  </si>
  <si>
    <t>CAD_OUTER_C211_1_3</t>
  </si>
  <si>
    <t>CAD_OUTER_C211_1_4</t>
  </si>
  <si>
    <t>C212_1</t>
  </si>
  <si>
    <t>CAD_OUTER_C212_1_1</t>
  </si>
  <si>
    <t>CAD_OUTER_C212_1_2</t>
  </si>
  <si>
    <t>CAD_OUTER_C212_1_3</t>
  </si>
  <si>
    <t>CAD_OUTER_C212_1_4</t>
  </si>
  <si>
    <t>C213_1</t>
  </si>
  <si>
    <t>CAD_OUTER_C213_1_1</t>
  </si>
  <si>
    <t>CAD_OUTER_C213_1_2</t>
  </si>
  <si>
    <t>CAD_OUTER_C213_1_3</t>
  </si>
  <si>
    <t>CAD_OUTER_C213_1_4</t>
  </si>
  <si>
    <t>C214_1</t>
  </si>
  <si>
    <t>CAD_OUTER_C214_1_1</t>
  </si>
  <si>
    <t>CAD_OUTER_C214_1_2</t>
  </si>
  <si>
    <t>CAD_OUTER_C214_1_3</t>
  </si>
  <si>
    <t>CAD_OUTER_C214_1_4</t>
  </si>
  <si>
    <t>C215_1</t>
  </si>
  <si>
    <t>CAD_OUTER_C215_1_1</t>
  </si>
  <si>
    <t>CAD_OUTER_C215_1_2</t>
  </si>
  <si>
    <t>CAD_OUTER_C215_1_3</t>
  </si>
  <si>
    <t>CAD_OUTER_C215_1_4</t>
  </si>
  <si>
    <t>C216_1</t>
  </si>
  <si>
    <t>CAD_OUTER_C216_1_1</t>
  </si>
  <si>
    <t>CAD_OUTER_C216_1_2</t>
  </si>
  <si>
    <t>CAD_OUTER_C216_1_3</t>
  </si>
  <si>
    <t>CAD_OUTER_C216_1_4</t>
  </si>
  <si>
    <t>C217_1</t>
  </si>
  <si>
    <t>CAD_OUTER_C217_1_1</t>
  </si>
  <si>
    <t>CAD_OUTER_C217_1_2</t>
  </si>
  <si>
    <t>CAD_OUTER_C217_1_3</t>
  </si>
  <si>
    <t>CAD_OUTER_C217_1_4</t>
  </si>
  <si>
    <t>C218_1</t>
  </si>
  <si>
    <t>CAD_OUTER_C218_1_1</t>
  </si>
  <si>
    <t>CAD_OUTER_C218_1_2</t>
  </si>
  <si>
    <t>CAD_OUTER_C218_1_3</t>
  </si>
  <si>
    <t>CAD_OUTER_C218_1_4</t>
  </si>
  <si>
    <t>C219_1</t>
  </si>
  <si>
    <t>CAD_OUTER_C219_1_1</t>
  </si>
  <si>
    <t>CAD_OUTER_C219_1_2</t>
  </si>
  <si>
    <t>CAD_OUTER_C219_1_3</t>
  </si>
  <si>
    <t>CAD_OUTER_C219_1_4</t>
  </si>
  <si>
    <t>C220_1</t>
  </si>
  <si>
    <t>CAD_OUTER_C220_1_1</t>
  </si>
  <si>
    <t>CAD_OUTER_C220_1_2</t>
  </si>
  <si>
    <t>CAD_OUTER_C220_1_3</t>
  </si>
  <si>
    <t>CAD_OUTER_C220_1_4</t>
  </si>
  <si>
    <t>C221_1</t>
  </si>
  <si>
    <t>CAD_OUTER_C221_1_1</t>
  </si>
  <si>
    <t>CAD_OUTER_C221_1_2</t>
  </si>
  <si>
    <t>CAD_OUTER_C221_1_3</t>
  </si>
  <si>
    <t>CAD_OUTER_C221_1_4</t>
  </si>
  <si>
    <t>C222_1</t>
  </si>
  <si>
    <t>CAD_OUTER_C222_1_1</t>
  </si>
  <si>
    <t>CAD_OUTER_C222_1_2</t>
  </si>
  <si>
    <t>CAD_OUTER_C222_1_3</t>
  </si>
  <si>
    <t>CAD_OUTER_C222_1_4</t>
  </si>
  <si>
    <t>C223_1</t>
  </si>
  <si>
    <t>CAD_OUTER_C223_1_1</t>
  </si>
  <si>
    <t>CAD_OUTER_C223_1_2</t>
  </si>
  <si>
    <t>CAD_OUTER_C223_1_3</t>
  </si>
  <si>
    <t>CAD_OUTER_C223_1_4</t>
  </si>
  <si>
    <t>C224_1</t>
  </si>
  <si>
    <t>CAD_OUTER_C224_1_1</t>
  </si>
  <si>
    <t>CAD_OUTER_C224_1_2</t>
  </si>
  <si>
    <t>CAD_OUTER_C224_1_3</t>
  </si>
  <si>
    <t>CAD_OUTER_C224_1_4</t>
  </si>
  <si>
    <t>C225_1</t>
  </si>
  <si>
    <t>CAD_OUTER_C225_1_1</t>
  </si>
  <si>
    <t>CAD_OUTER_C225_1_2</t>
  </si>
  <si>
    <t>CAD_OUTER_C225_1_3</t>
  </si>
  <si>
    <t>CAD_OUTER_C225_1_4</t>
  </si>
  <si>
    <t>C226_1</t>
  </si>
  <si>
    <t>CAD_OUTER_C226_1_1</t>
  </si>
  <si>
    <t>CAD_OUTER_C226_1_2</t>
  </si>
  <si>
    <t>CAD_OUTER_C226_1_3</t>
  </si>
  <si>
    <t>CAD_OUTER_C226_1_4</t>
  </si>
  <si>
    <t>C227_1</t>
  </si>
  <si>
    <t>CAD_OUTER_C227_1_1</t>
  </si>
  <si>
    <t>CAD_OUTER_C227_1_2</t>
  </si>
  <si>
    <t>CAD_OUTER_C227_1_3</t>
  </si>
  <si>
    <t>CAD_OUTER_C227_1_4</t>
  </si>
  <si>
    <t>C228_1</t>
  </si>
  <si>
    <t>CAD_OUTER_C228_1_1</t>
  </si>
  <si>
    <t>CAD_OUTER_C228_1_2</t>
  </si>
  <si>
    <t>CAD_OUTER_C228_1_3</t>
  </si>
  <si>
    <t>CAD_OUTER_C228_1_4</t>
  </si>
  <si>
    <t>C229_1</t>
  </si>
  <si>
    <t>CAD_OUTER_C229_1_1</t>
  </si>
  <si>
    <t>CAD_OUTER_C229_1_2</t>
  </si>
  <si>
    <t>CAD_OUTER_C229_1_3</t>
  </si>
  <si>
    <t>CAD_OUTER_C229_1_4</t>
  </si>
  <si>
    <t>C230_1</t>
  </si>
  <si>
    <t>CAD_OUTER_C230_1_1</t>
  </si>
  <si>
    <t>CAD_OUTER_C230_1_2</t>
  </si>
  <si>
    <t>CAD_OUTER_C230_1_3</t>
  </si>
  <si>
    <t>CAD_OUTER_C230_1_4</t>
  </si>
  <si>
    <t>C231_1</t>
  </si>
  <si>
    <t>CAD_OUTER_C231_1_1</t>
  </si>
  <si>
    <t>CAD_OUTER_C231_1_2</t>
  </si>
  <si>
    <t>CAD_OUTER_C231_1_3</t>
  </si>
  <si>
    <t>CAD_OUTER_C231_1_4</t>
  </si>
  <si>
    <t>C232_1</t>
  </si>
  <si>
    <t>CAD_OUTER_C232_1_1</t>
  </si>
  <si>
    <t>CAD_OUTER_C232_1_2</t>
  </si>
  <si>
    <t>CAD_OUTER_C232_1_3</t>
  </si>
  <si>
    <t>CAD_OUTER_C232_1_4</t>
  </si>
  <si>
    <t>C233_1</t>
  </si>
  <si>
    <t>CAD_OUTER_C233_1_1</t>
  </si>
  <si>
    <t>CAD_OUTER_C233_1_2</t>
  </si>
  <si>
    <t>CAD_OUTER_C233_1_3</t>
  </si>
  <si>
    <t>CAD_OUTER_C233_1_4</t>
  </si>
  <si>
    <t>C234_1</t>
  </si>
  <si>
    <t>CAD_OUTER_C234_1_1</t>
  </si>
  <si>
    <t>CAD_OUTER_C234_1_2</t>
  </si>
  <si>
    <t>CAD_OUTER_C234_1_3</t>
  </si>
  <si>
    <t>CAD_OUTER_C234_1_4</t>
  </si>
  <si>
    <t>C235_1</t>
  </si>
  <si>
    <t>CAD_OUTER_C235_1_1</t>
  </si>
  <si>
    <t>CAD_OUTER_C235_1_2</t>
  </si>
  <si>
    <t>CAD_OUTER_C235_1_3</t>
  </si>
  <si>
    <t>CAD_OUTER_C235_1_4</t>
  </si>
  <si>
    <t>C236_1</t>
  </si>
  <si>
    <t>CAD_OUTER_C236_1_1</t>
  </si>
  <si>
    <t>CAD_OUTER_C236_1_2</t>
  </si>
  <si>
    <t>CAD_OUTER_C236_1_3</t>
  </si>
  <si>
    <t>CAD_OUTER_C236_1_4</t>
  </si>
  <si>
    <t>C237_1</t>
  </si>
  <si>
    <t>CAD_OUTER_C237_1_1</t>
  </si>
  <si>
    <t>CAD_OUTER_C237_1_2</t>
  </si>
  <si>
    <t>CAD_OUTER_C237_1_3</t>
  </si>
  <si>
    <t>CAD_OUTER_C237_1_4</t>
  </si>
  <si>
    <t>C238_1</t>
  </si>
  <si>
    <t>CAD_OUTER_C238_1_1</t>
  </si>
  <si>
    <t>CAD_OUTER_C238_1_2</t>
  </si>
  <si>
    <t>CAD_OUTER_C238_1_3</t>
  </si>
  <si>
    <t>CAD_OUTER_C238_1_4</t>
  </si>
  <si>
    <t>C239_1</t>
  </si>
  <si>
    <t>CAD_OUTER_C239_1_1</t>
  </si>
  <si>
    <t>CAD_OUTER_C239_1_2</t>
  </si>
  <si>
    <t>CAD_OUTER_C239_1_3</t>
  </si>
  <si>
    <t>CAD_OUTER_C239_1_4</t>
  </si>
  <si>
    <t>C240_1</t>
  </si>
  <si>
    <t>CAD_OUTER_C240_1_1</t>
  </si>
  <si>
    <t>CAD_OUTER_C240_1_2</t>
  </si>
  <si>
    <t>CAD_OUTER_C240_1_3</t>
  </si>
  <si>
    <t>CAD_OUTER_C240_1_4</t>
  </si>
  <si>
    <t>C241_1</t>
  </si>
  <si>
    <t>CAD_OUTER_C241_1_1</t>
  </si>
  <si>
    <t>CAD_OUTER_C241_1_2</t>
  </si>
  <si>
    <t>CAD_OUTER_C241_1_3</t>
  </si>
  <si>
    <t>CAD_OUTER_C241_1_4</t>
  </si>
  <si>
    <t>C242_1</t>
  </si>
  <si>
    <t>CAD_OUTER_C242_1_1</t>
  </si>
  <si>
    <t>CAD_OUTER_C242_1_2</t>
  </si>
  <si>
    <t>CAD_OUTER_C242_1_3</t>
  </si>
  <si>
    <t>CAD_OUTER_C242_1_4</t>
  </si>
  <si>
    <t>C243_1</t>
  </si>
  <si>
    <t>CAD_OUTER_C243_1_1</t>
  </si>
  <si>
    <t>CAD_OUTER_C243_1_2</t>
  </si>
  <si>
    <t>CAD_OUTER_C243_1_3</t>
  </si>
  <si>
    <t>CAD_OUTER_C243_1_4</t>
  </si>
  <si>
    <t>C244_1</t>
  </si>
  <si>
    <t>CAD_OUTER_C244_1_1</t>
  </si>
  <si>
    <t>CAD_OUTER_C244_1_2</t>
  </si>
  <si>
    <t>CAD_OUTER_C244_1_3</t>
  </si>
  <si>
    <t>CAD_OUTER_C244_1_4</t>
  </si>
  <si>
    <t>C245_1</t>
  </si>
  <si>
    <t>CAD_OUTER_C245_1_1</t>
  </si>
  <si>
    <t>CAD_OUTER_C245_1_2</t>
  </si>
  <si>
    <t>CAD_OUTER_C245_1_3</t>
  </si>
  <si>
    <t>CAD_OUTER_C245_1_4</t>
  </si>
  <si>
    <t>C246_1</t>
  </si>
  <si>
    <t>CAD_OUTER_C246_1_1</t>
  </si>
  <si>
    <t>CAD_OUTER_C246_1_2</t>
  </si>
  <si>
    <t>CAD_OUTER_C246_1_3</t>
  </si>
  <si>
    <t>CAD_OUTER_C246_1_4</t>
  </si>
  <si>
    <t>C247_1</t>
  </si>
  <si>
    <t>CAD_OUTER_C247_1_1</t>
  </si>
  <si>
    <t>CAD_OUTER_C247_1_2</t>
  </si>
  <si>
    <t>CAD_OUTER_C247_1_3</t>
  </si>
  <si>
    <t>CAD_OUTER_C247_1_4</t>
  </si>
  <si>
    <t>C248_1</t>
  </si>
  <si>
    <t>CAD_OUTER_C248_1_1</t>
  </si>
  <si>
    <t>CAD_OUTER_C248_1_2</t>
  </si>
  <si>
    <t>CAD_OUTER_C248_1_3</t>
  </si>
  <si>
    <t>CAD_OUTER_C248_1_4</t>
  </si>
  <si>
    <t>C249_1</t>
  </si>
  <si>
    <t>CAD_OUTER_C249_1_1</t>
  </si>
  <si>
    <t>CAD_OUTER_C249_1_2</t>
  </si>
  <si>
    <t>CAD_OUTER_C249_1_3</t>
  </si>
  <si>
    <t>CAD_OUTER_C249_1_4</t>
  </si>
  <si>
    <t>C250_1</t>
  </si>
  <si>
    <t>CAD_OUTER_C250_1_1</t>
  </si>
  <si>
    <t>CAD_OUTER_C250_1_2</t>
  </si>
  <si>
    <t>CAD_OUTER_C250_1_3</t>
  </si>
  <si>
    <t>CAD_OUTER_C250_1_4</t>
  </si>
  <si>
    <t>C251_1</t>
  </si>
  <si>
    <t>CAD_OUTER_C251_1_1</t>
  </si>
  <si>
    <t>CAD_OUTER_C251_1_2</t>
  </si>
  <si>
    <t>CAD_OUTER_C251_1_3</t>
  </si>
  <si>
    <t>CAD_OUTER_C251_1_4</t>
  </si>
  <si>
    <t>C252_1</t>
  </si>
  <si>
    <t>CAD_OUTER_C252_1_1</t>
  </si>
  <si>
    <t>CAD_OUTER_C252_1_2</t>
  </si>
  <si>
    <t>CAD_OUTER_C252_1_3</t>
  </si>
  <si>
    <t>CAD_OUTER_C252_1_4</t>
  </si>
  <si>
    <t>C253_1</t>
  </si>
  <si>
    <t>CAD_OUTER_C253_1_1</t>
  </si>
  <si>
    <t>CAD_OUTER_C253_1_2</t>
  </si>
  <si>
    <t>CAD_OUTER_C253_1_3</t>
  </si>
  <si>
    <t>CAD_OUTER_C253_1_4</t>
  </si>
  <si>
    <t>C254_1</t>
  </si>
  <si>
    <t>CAD_OUTER_C254_1_1</t>
  </si>
  <si>
    <t>CAD_OUTER_C254_1_2</t>
  </si>
  <si>
    <t>CAD_OUTER_C254_1_3</t>
  </si>
  <si>
    <t>CAD_OUTER_C254_1_4</t>
  </si>
  <si>
    <t>C255_1</t>
  </si>
  <si>
    <t>CAD_OUTER_C255_1_1</t>
  </si>
  <si>
    <t>CAD_OUTER_C255_1_2</t>
  </si>
  <si>
    <t>CAD_OUTER_C255_1_3</t>
  </si>
  <si>
    <t>CAD_OUTER_C255_1_4</t>
  </si>
  <si>
    <t>C256_1</t>
  </si>
  <si>
    <t>CAD_OUTER_C256_1_1</t>
  </si>
  <si>
    <t>CAD_OUTER_C256_1_2</t>
  </si>
  <si>
    <t>CAD_OUTER_C256_1_3</t>
  </si>
  <si>
    <t>CAD_OUTER_C256_1_4</t>
  </si>
  <si>
    <t>C257_1</t>
  </si>
  <si>
    <t>CAD_OUTER_C257_1_1</t>
  </si>
  <si>
    <t>CAD_OUTER_C257_1_2</t>
  </si>
  <si>
    <t>CAD_OUTER_C257_1_3</t>
  </si>
  <si>
    <t>CAD_OUTER_C257_1_4</t>
  </si>
  <si>
    <t>C258_1</t>
  </si>
  <si>
    <t>CAD_OUTER_C258_1_1</t>
  </si>
  <si>
    <t>CAD_OUTER_C258_1_2</t>
  </si>
  <si>
    <t>CAD_OUTER_C258_1_3</t>
  </si>
  <si>
    <t>CAD_OUTER_C258_1_4</t>
  </si>
  <si>
    <t>C259_1</t>
  </si>
  <si>
    <t>CAD_OUTER_C259_1_1</t>
  </si>
  <si>
    <t>CAD_OUTER_C259_1_2</t>
  </si>
  <si>
    <t>CAD_OUTER_C259_1_3</t>
  </si>
  <si>
    <t>CAD_OUTER_C259_1_4</t>
  </si>
  <si>
    <t>C260_1</t>
  </si>
  <si>
    <t>CAD_OUTER_C260_1_1</t>
  </si>
  <si>
    <t>CAD_OUTER_C260_1_2</t>
  </si>
  <si>
    <t>CAD_OUTER_C260_1_3</t>
  </si>
  <si>
    <t>CAD_OUTER_C260_1_4</t>
  </si>
  <si>
    <t>C261_1</t>
  </si>
  <si>
    <t>CAD_OUTER_C261_1_1</t>
  </si>
  <si>
    <t>CAD_OUTER_C261_1_2</t>
  </si>
  <si>
    <t>CAD_OUTER_C261_1_3</t>
  </si>
  <si>
    <t>CAD_OUTER_C261_1_4</t>
  </si>
  <si>
    <t>C262_1</t>
  </si>
  <si>
    <t>CAD_OUTER_C262_1_1</t>
  </si>
  <si>
    <t>CAD_OUTER_C262_1_2</t>
  </si>
  <si>
    <t>CAD_OUTER_C262_1_3</t>
  </si>
  <si>
    <t>CAD_OUTER_C262_1_4</t>
  </si>
  <si>
    <t>C263_1</t>
  </si>
  <si>
    <t>CAD_OUTER_C263_1_1</t>
  </si>
  <si>
    <t>CAD_OUTER_C263_1_2</t>
  </si>
  <si>
    <t>CAD_OUTER_C263_1_3</t>
  </si>
  <si>
    <t>CAD_OUTER_C263_1_4</t>
  </si>
  <si>
    <t>C264_1</t>
  </si>
  <si>
    <t>CAD_OUTER_C264_1_1</t>
  </si>
  <si>
    <t>CAD_OUTER_C264_1_2</t>
  </si>
  <si>
    <t>CAD_OUTER_C264_1_3</t>
  </si>
  <si>
    <t>CAD_OUTER_C264_1_4</t>
  </si>
  <si>
    <t>C265_1</t>
  </si>
  <si>
    <t>CAD_OUTER_C265_1_1</t>
  </si>
  <si>
    <t>CAD_OUTER_C265_1_2</t>
  </si>
  <si>
    <t>CAD_OUTER_C265_1_3</t>
  </si>
  <si>
    <t>CAD_OUTER_C265_1_4</t>
  </si>
  <si>
    <t>C266_1</t>
  </si>
  <si>
    <t>CAD_OUTER_C266_1_1</t>
  </si>
  <si>
    <t>CAD_OUTER_C266_1_2</t>
  </si>
  <si>
    <t>CAD_OUTER_C266_1_3</t>
  </si>
  <si>
    <t>CAD_OUTER_C266_1_4</t>
  </si>
  <si>
    <t>C267_1</t>
  </si>
  <si>
    <t>CAD_OUTER_C267_1_1</t>
  </si>
  <si>
    <t>CAD_OUTER_C267_1_2</t>
  </si>
  <si>
    <t>CAD_OUTER_C267_1_3</t>
  </si>
  <si>
    <t>CAD_OUTER_C267_1_4</t>
  </si>
  <si>
    <t>C268_1</t>
  </si>
  <si>
    <t>CAD_OUTER_C268_1_1</t>
  </si>
  <si>
    <t>CAD_OUTER_C268_1_2</t>
  </si>
  <si>
    <t>CAD_OUTER_C268_1_3</t>
  </si>
  <si>
    <t>CAD_OUTER_C268_1_4</t>
  </si>
  <si>
    <t>C269_1</t>
  </si>
  <si>
    <t>CAD_OUTER_C269_1_1</t>
  </si>
  <si>
    <t>CAD_OUTER_C269_1_2</t>
  </si>
  <si>
    <t>CAD_OUTER_C269_1_3</t>
  </si>
  <si>
    <t>CAD_OUTER_C269_1_4</t>
  </si>
  <si>
    <t>C270_1</t>
  </si>
  <si>
    <t>CAD_OUTER_C270_1_1</t>
  </si>
  <si>
    <t>CAD_OUTER_C270_1_2</t>
  </si>
  <si>
    <t>CAD_OUTER_C270_1_3</t>
  </si>
  <si>
    <t>CAD_OUTER_C270_1_4</t>
  </si>
  <si>
    <t>C271_1</t>
  </si>
  <si>
    <t>CAD_OUTER_C271_1_1</t>
  </si>
  <si>
    <t>CAD_OUTER_C271_1_2</t>
  </si>
  <si>
    <t>CAD_OUTER_C271_1_3</t>
  </si>
  <si>
    <t>CAD_OUTER_C271_1_4</t>
  </si>
  <si>
    <t>C272_1</t>
  </si>
  <si>
    <t>CAD_OUTER_C272_1_1</t>
  </si>
  <si>
    <t>CAD_OUTER_C272_1_2</t>
  </si>
  <si>
    <t>CAD_OUTER_C272_1_3</t>
  </si>
  <si>
    <t>CAD_OUTER_C272_1_4</t>
  </si>
  <si>
    <t>C273_1</t>
  </si>
  <si>
    <t>CAD_OUTER_C273_1_1</t>
  </si>
  <si>
    <t>CAD_OUTER_C273_1_2</t>
  </si>
  <si>
    <t>CAD_OUTER_C273_1_3</t>
  </si>
  <si>
    <t>CAD_OUTER_C273_1_4</t>
  </si>
  <si>
    <t>C274_1</t>
  </si>
  <si>
    <t>CAD_OUTER_C274_1_1</t>
  </si>
  <si>
    <t>CAD_OUTER_C274_1_2</t>
  </si>
  <si>
    <t>CAD_OUTER_C274_1_3</t>
  </si>
  <si>
    <t>CAD_OUTER_C274_1_4</t>
  </si>
  <si>
    <t>C275_1</t>
  </si>
  <si>
    <t>CAD_OUTER_C275_1_1</t>
  </si>
  <si>
    <t>CAD_OUTER_C275_1_2</t>
  </si>
  <si>
    <t>CAD_OUTER_C275_1_3</t>
  </si>
  <si>
    <t>CAD_OUTER_C275_1_4</t>
  </si>
  <si>
    <t>C276_1</t>
  </si>
  <si>
    <t>CAD_OUTER_C276_1_1</t>
  </si>
  <si>
    <t>CAD_OUTER_C276_1_2</t>
  </si>
  <si>
    <t>CAD_OUTER_C276_1_3</t>
  </si>
  <si>
    <t>CAD_OUTER_C276_1_4</t>
  </si>
  <si>
    <t>C277_1</t>
  </si>
  <si>
    <t>CAD_OUTER_C277_1_1</t>
  </si>
  <si>
    <t>CAD_OUTER_C277_1_2</t>
  </si>
  <si>
    <t>CAD_OUTER_C277_1_3</t>
  </si>
  <si>
    <t>CAD_OUTER_C277_1_4</t>
  </si>
  <si>
    <t>C278_1</t>
  </si>
  <si>
    <t>CAD_OUTER_C278_1_1</t>
  </si>
  <si>
    <t>CAD_OUTER_C278_1_2</t>
  </si>
  <si>
    <t>CAD_OUTER_C278_1_3</t>
  </si>
  <si>
    <t>CAD_OUTER_C278_1_4</t>
  </si>
  <si>
    <t>C279_1</t>
  </si>
  <si>
    <t>CAD_OUTER_C279_1_1</t>
  </si>
  <si>
    <t>CAD_OUTER_C279_1_2</t>
  </si>
  <si>
    <t>CAD_OUTER_C279_1_3</t>
  </si>
  <si>
    <t>CAD_OUTER_C279_1_4</t>
  </si>
  <si>
    <t>C280_1</t>
  </si>
  <si>
    <t>CAD_OUTER_C280_1_1</t>
  </si>
  <si>
    <t>CAD_OUTER_C280_1_2</t>
  </si>
  <si>
    <t>CAD_OUTER_C280_1_3</t>
  </si>
  <si>
    <t>CAD_OUTER_C280_1_4</t>
  </si>
  <si>
    <t>C281_1</t>
  </si>
  <si>
    <t>CAD_OUTER_C281_1_1</t>
  </si>
  <si>
    <t>CAD_OUTER_C281_1_2</t>
  </si>
  <si>
    <t>CAD_OUTER_C281_1_3</t>
  </si>
  <si>
    <t>CAD_OUTER_C281_1_4</t>
  </si>
  <si>
    <t>C282_1</t>
  </si>
  <si>
    <t>CAD_OUTER_C282_1_1</t>
  </si>
  <si>
    <t>CAD_OUTER_C282_1_2</t>
  </si>
  <si>
    <t>CAD_OUTER_C282_1_3</t>
  </si>
  <si>
    <t>CAD_OUTER_C282_1_4</t>
  </si>
  <si>
    <t>C283_1</t>
  </si>
  <si>
    <t>CAD_OUTER_C283_1_1</t>
  </si>
  <si>
    <t>CAD_OUTER_C283_1_2</t>
  </si>
  <si>
    <t>CAD_OUTER_C283_1_3</t>
  </si>
  <si>
    <t>CAD_OUTER_C283_1_4</t>
  </si>
  <si>
    <t>C284_1</t>
  </si>
  <si>
    <t>CAD_OUTER_C284_1_1</t>
  </si>
  <si>
    <t>CAD_OUTER_C284_1_2</t>
  </si>
  <si>
    <t>CAD_OUTER_C284_1_3</t>
  </si>
  <si>
    <t>CAD_OUTER_C284_1_4</t>
  </si>
  <si>
    <t>C285_1</t>
  </si>
  <si>
    <t>CAD_OUTER_C285_1_1</t>
  </si>
  <si>
    <t>CAD_OUTER_C285_1_2</t>
  </si>
  <si>
    <t>CAD_OUTER_C285_1_3</t>
  </si>
  <si>
    <t>CAD_OUTER_C285_1_4</t>
  </si>
  <si>
    <t>C286_1</t>
  </si>
  <si>
    <t>CAD_OUTER_C286_1_1</t>
  </si>
  <si>
    <t>CAD_OUTER_C286_1_2</t>
  </si>
  <si>
    <t>CAD_OUTER_C286_1_3</t>
  </si>
  <si>
    <t>CAD_OUTER_C286_1_4</t>
  </si>
  <si>
    <t>C287_1</t>
  </si>
  <si>
    <t>CAD_OUTER_C287_1_1</t>
  </si>
  <si>
    <t>CAD_OUTER_C287_1_2</t>
  </si>
  <si>
    <t>CAD_OUTER_C287_1_3</t>
  </si>
  <si>
    <t>CAD_OUTER_C287_1_4</t>
  </si>
  <si>
    <t>C288_1</t>
  </si>
  <si>
    <t>CAD_OUTER_C288_1_1</t>
  </si>
  <si>
    <t>CAD_OUTER_C288_1_2</t>
  </si>
  <si>
    <t>CAD_OUTER_C288_1_3</t>
  </si>
  <si>
    <t>CAD_OUTER_C288_1_4</t>
  </si>
  <si>
    <t>C289_1</t>
  </si>
  <si>
    <t>CAD_OUTER_C289_1_1</t>
  </si>
  <si>
    <t>CAD_OUTER_C289_1_2</t>
  </si>
  <si>
    <t>CAD_OUTER_C289_1_3</t>
  </si>
  <si>
    <t>CAD_OUTER_C289_1_4</t>
  </si>
  <si>
    <t>C290_1</t>
  </si>
  <si>
    <t>CAD_OUTER_C290_1_1</t>
  </si>
  <si>
    <t>CAD_OUTER_C290_1_2</t>
  </si>
  <si>
    <t>CAD_OUTER_C290_1_3</t>
  </si>
  <si>
    <t>CAD_OUTER_C290_1_4</t>
  </si>
  <si>
    <t>C291_1</t>
  </si>
  <si>
    <t>CAD_OUTER_C291_1_1</t>
  </si>
  <si>
    <t>CAD_OUTER_C291_1_2</t>
  </si>
  <si>
    <t>CAD_OUTER_C291_1_3</t>
  </si>
  <si>
    <t>CAD_OUTER_C291_1_4</t>
  </si>
  <si>
    <t>C292_1</t>
  </si>
  <si>
    <t>CAD_OUTER_C292_1_1</t>
  </si>
  <si>
    <t>CAD_OUTER_C292_1_2</t>
  </si>
  <si>
    <t>CAD_OUTER_C292_1_3</t>
  </si>
  <si>
    <t>CAD_OUTER_C292_1_4</t>
  </si>
  <si>
    <t>C293_1</t>
  </si>
  <si>
    <t>CAD_OUTER_C293_1_1</t>
  </si>
  <si>
    <t>CAD_OUTER_C293_1_2</t>
  </si>
  <si>
    <t>CAD_OUTER_C293_1_3</t>
  </si>
  <si>
    <t>CAD_OUTER_C293_1_4</t>
  </si>
  <si>
    <t>C294_1</t>
  </si>
  <si>
    <t>CAD_OUTER_C294_1_1</t>
  </si>
  <si>
    <t>CAD_OUTER_C294_1_2</t>
  </si>
  <si>
    <t>CAD_OUTER_C294_1_3</t>
  </si>
  <si>
    <t>CAD_OUTER_C294_1_4</t>
  </si>
  <si>
    <t>C295_1</t>
  </si>
  <si>
    <t>CAD_OUTER_C295_1_1</t>
  </si>
  <si>
    <t>CAD_OUTER_C295_1_2</t>
  </si>
  <si>
    <t>CAD_OUTER_C295_1_3</t>
  </si>
  <si>
    <t>CAD_OUTER_C295_1_4</t>
  </si>
  <si>
    <t>C296_1</t>
  </si>
  <si>
    <t>CAD_OUTER_C296_1_1</t>
  </si>
  <si>
    <t>CAD_OUTER_C296_1_2</t>
  </si>
  <si>
    <t>CAD_OUTER_C296_1_3</t>
  </si>
  <si>
    <t>CAD_OUTER_C296_1_4</t>
  </si>
  <si>
    <t>C297_1</t>
  </si>
  <si>
    <t>CAD_OUTER_C297_1_1</t>
  </si>
  <si>
    <t>CAD_OUTER_C297_1_2</t>
  </si>
  <si>
    <t>CAD_OUTER_C297_1_3</t>
  </si>
  <si>
    <t>CAD_OUTER_C297_1_4</t>
  </si>
  <si>
    <t>C298_1</t>
  </si>
  <si>
    <t>CAD_OUTER_C298_1_1</t>
  </si>
  <si>
    <t>CAD_OUTER_C298_1_2</t>
  </si>
  <si>
    <t>CAD_OUTER_C298_1_3</t>
  </si>
  <si>
    <t>CAD_OUTER_C298_1_4</t>
  </si>
  <si>
    <t>C299_1</t>
  </si>
  <si>
    <t>CAD_OUTER_C299_1_1</t>
  </si>
  <si>
    <t>CAD_OUTER_C299_1_2</t>
  </si>
  <si>
    <t>CAD_OUTER_C299_1_3</t>
  </si>
  <si>
    <t>CAD_OUTER_C299_1_4</t>
  </si>
  <si>
    <t>C300_1</t>
  </si>
  <si>
    <t>CAD_OUTER_C300_1_1</t>
  </si>
  <si>
    <t>CAD_OUTER_C300_1_2</t>
  </si>
  <si>
    <t>CAD_OUTER_C300_1_3</t>
  </si>
  <si>
    <t>CAD_OUTER_C300_1_4</t>
  </si>
  <si>
    <t>C301_1</t>
  </si>
  <si>
    <t>CAD_OUTER_C301_1_1</t>
  </si>
  <si>
    <t>CAD_OUTER_C301_1_2</t>
  </si>
  <si>
    <t>CAD_OUTER_C301_1_3</t>
  </si>
  <si>
    <t>CAD_OUTER_C301_1_4</t>
  </si>
  <si>
    <t>C302_1</t>
  </si>
  <si>
    <t>CAD_OUTER_C302_1_1</t>
  </si>
  <si>
    <t>CAD_OUTER_C302_1_2</t>
  </si>
  <si>
    <t>CAD_OUTER_C302_1_3</t>
  </si>
  <si>
    <t>CAD_OUTER_C302_1_4</t>
  </si>
  <si>
    <t>C303_1</t>
  </si>
  <si>
    <t>CAD_OUTER_C303_1_1</t>
  </si>
  <si>
    <t>CAD_OUTER_C303_1_2</t>
  </si>
  <si>
    <t>CAD_OUTER_C303_1_3</t>
  </si>
  <si>
    <t>CAD_OUTER_C303_1_4</t>
  </si>
  <si>
    <t>C304_1</t>
  </si>
  <si>
    <t>CAD_OUTER_C304_1_1</t>
  </si>
  <si>
    <t>CAD_OUTER_C304_1_2</t>
  </si>
  <si>
    <t>CAD_OUTER_C304_1_3</t>
  </si>
  <si>
    <t>CAD_OUTER_C304_1_4</t>
  </si>
  <si>
    <t>C305_1</t>
  </si>
  <si>
    <t>CAD_OUTER_C305_1_1</t>
  </si>
  <si>
    <t>CAD_OUTER_C305_1_2</t>
  </si>
  <si>
    <t>CAD_OUTER_C305_1_3</t>
  </si>
  <si>
    <t>CAD_OUTER_C305_1_4</t>
  </si>
  <si>
    <t>C306_1</t>
  </si>
  <si>
    <t>CAD_OUTER_C306_1_1</t>
  </si>
  <si>
    <t>CAD_OUTER_C306_1_2</t>
  </si>
  <si>
    <t>CAD_OUTER_C306_1_3</t>
  </si>
  <si>
    <t>CAD_OUTER_C306_1_4</t>
  </si>
  <si>
    <t>C307_1</t>
  </si>
  <si>
    <t>CAD_OUTER_C307_1_1</t>
  </si>
  <si>
    <t>CAD_OUTER_C307_1_2</t>
  </si>
  <si>
    <t>CAD_OUTER_C307_1_3</t>
  </si>
  <si>
    <t>CAD_OUTER_C307_1_4</t>
  </si>
  <si>
    <t>C308_1</t>
  </si>
  <si>
    <t>CAD_OUTER_C308_1_1</t>
  </si>
  <si>
    <t>CAD_OUTER_C308_1_2</t>
  </si>
  <si>
    <t>CAD_OUTER_C308_1_3</t>
  </si>
  <si>
    <t>CAD_OUTER_C308_1_4</t>
  </si>
  <si>
    <t>C309_1</t>
  </si>
  <si>
    <t>CAD_OUTER_C309_1_1</t>
  </si>
  <si>
    <t>CAD_OUTER_C309_1_2</t>
  </si>
  <si>
    <t>CAD_OUTER_C309_1_3</t>
  </si>
  <si>
    <t>CAD_OUTER_C309_1_4</t>
  </si>
  <si>
    <t>C310_1</t>
  </si>
  <si>
    <t>CAD_OUTER_C310_1_1</t>
  </si>
  <si>
    <t>CAD_OUTER_C310_1_2</t>
  </si>
  <si>
    <t>CAD_OUTER_C310_1_3</t>
  </si>
  <si>
    <t>CAD_OUTER_C310_1_4</t>
  </si>
  <si>
    <t>C311_1</t>
  </si>
  <si>
    <t>CAD_OUTER_C311_1_1</t>
  </si>
  <si>
    <t>CAD_OUTER_C311_1_2</t>
  </si>
  <si>
    <t>CAD_OUTER_C311_1_3</t>
  </si>
  <si>
    <t>CAD_OUTER_C311_1_4</t>
  </si>
  <si>
    <t>C312_1</t>
  </si>
  <si>
    <t>CAD_OUTER_C312_1_1</t>
  </si>
  <si>
    <t>CAD_OUTER_C312_1_2</t>
  </si>
  <si>
    <t>CAD_OUTER_C312_1_3</t>
  </si>
  <si>
    <t>CAD_OUTER_C312_1_4</t>
  </si>
  <si>
    <t>C313_1</t>
  </si>
  <si>
    <t>CAD_OUTER_C313_1_1</t>
  </si>
  <si>
    <t>CAD_OUTER_C313_1_2</t>
  </si>
  <si>
    <t>CAD_OUTER_C313_1_3</t>
  </si>
  <si>
    <t>CAD_OUTER_C313_1_4</t>
  </si>
  <si>
    <t>C314_1</t>
  </si>
  <si>
    <t>CAD_OUTER_C314_1_1</t>
  </si>
  <si>
    <t>CAD_OUTER_C314_1_2</t>
  </si>
  <si>
    <t>CAD_OUTER_C314_1_3</t>
  </si>
  <si>
    <t>CAD_OUTER_C314_1_4</t>
  </si>
  <si>
    <t>C315_1</t>
  </si>
  <si>
    <t>CAD_OUTER_C315_1_1</t>
  </si>
  <si>
    <t>CAD_OUTER_C315_1_2</t>
  </si>
  <si>
    <t>CAD_OUTER_C315_1_3</t>
  </si>
  <si>
    <t>CAD_OUTER_C315_1_4</t>
  </si>
  <si>
    <t>C316_1</t>
  </si>
  <si>
    <t>CAD_OUTER_C316_1_1</t>
  </si>
  <si>
    <t>CAD_OUTER_C316_1_2</t>
  </si>
  <si>
    <t>CAD_OUTER_C316_1_3</t>
  </si>
  <si>
    <t>CAD_OUTER_C316_1_4</t>
  </si>
  <si>
    <t>C317_1</t>
  </si>
  <si>
    <t>CAD_OUTER_C317_1_1</t>
  </si>
  <si>
    <t>CAD_OUTER_C317_1_2</t>
  </si>
  <si>
    <t>CAD_OUTER_C317_1_3</t>
  </si>
  <si>
    <t>CAD_OUTER_C317_1_4</t>
  </si>
  <si>
    <t>C318_1</t>
  </si>
  <si>
    <t>CAD_OUTER_C318_1_1</t>
  </si>
  <si>
    <t>CAD_OUTER_C318_1_2</t>
  </si>
  <si>
    <t>CAD_OUTER_C318_1_3</t>
  </si>
  <si>
    <t>CAD_OUTER_C318_1_4</t>
  </si>
  <si>
    <t>C319_1</t>
  </si>
  <si>
    <t>CAD_OUTER_C319_1_1</t>
  </si>
  <si>
    <t>CAD_OUTER_C319_1_2</t>
  </si>
  <si>
    <t>CAD_OUTER_C319_1_3</t>
  </si>
  <si>
    <t>CAD_OUTER_C319_1_4</t>
  </si>
  <si>
    <t>C320_1</t>
  </si>
  <si>
    <t>CAD_OUTER_C320_1_1</t>
  </si>
  <si>
    <t>CAD_OUTER_C320_1_2</t>
  </si>
  <si>
    <t>CAD_OUTER_C320_1_3</t>
  </si>
  <si>
    <t>CAD_OUTER_C320_1_4</t>
  </si>
  <si>
    <t>C321_1</t>
  </si>
  <si>
    <t>CAD_OUTER_C321_1_1</t>
  </si>
  <si>
    <t>CAD_OUTER_C321_1_2</t>
  </si>
  <si>
    <t>CAD_OUTER_C321_1_3</t>
  </si>
  <si>
    <t>CAD_OUTER_C321_1_4</t>
  </si>
  <si>
    <t>C322_1</t>
  </si>
  <si>
    <t>CAD_OUTER_C322_1_1</t>
  </si>
  <si>
    <t>CAD_OUTER_C322_1_2</t>
  </si>
  <si>
    <t>CAD_OUTER_C322_1_3</t>
  </si>
  <si>
    <t>CAD_OUTER_C322_1_4</t>
  </si>
  <si>
    <t>C323_1</t>
  </si>
  <si>
    <t>CAD_OUTER_C323_1_1</t>
  </si>
  <si>
    <t>CAD_OUTER_C323_1_2</t>
  </si>
  <si>
    <t>CAD_OUTER_C323_1_3</t>
  </si>
  <si>
    <t>CAD_OUTER_C323_1_4</t>
  </si>
  <si>
    <t>C324_1</t>
  </si>
  <si>
    <t>CAD_OUTER_C324_1_1</t>
  </si>
  <si>
    <t>CAD_OUTER_C324_1_2</t>
  </si>
  <si>
    <t>CAD_OUTER_C324_1_3</t>
  </si>
  <si>
    <t>CAD_OUTER_C324_1_4</t>
  </si>
  <si>
    <t>C325_1</t>
  </si>
  <si>
    <t>CAD_OUTER_C325_1_1</t>
  </si>
  <si>
    <t>CAD_OUTER_C325_1_2</t>
  </si>
  <si>
    <t>CAD_OUTER_C325_1_3</t>
  </si>
  <si>
    <t>CAD_OUTER_C325_1_4</t>
  </si>
  <si>
    <t>C326_1</t>
  </si>
  <si>
    <t>CAD_OUTER_C326_1_1</t>
  </si>
  <si>
    <t>CAD_OUTER_C326_1_2</t>
  </si>
  <si>
    <t>CAD_OUTER_C326_1_3</t>
  </si>
  <si>
    <t>CAD_OUTER_C326_1_4</t>
  </si>
  <si>
    <t>C327_1</t>
  </si>
  <si>
    <t>CAD_OUTER_C327_1_1</t>
  </si>
  <si>
    <t>CAD_OUTER_C327_1_2</t>
  </si>
  <si>
    <t>CAD_OUTER_C327_1_3</t>
  </si>
  <si>
    <t>CAD_OUTER_C327_1_4</t>
  </si>
  <si>
    <t>C328_1</t>
  </si>
  <si>
    <t>CAD_OUTER_C328_1_1</t>
  </si>
  <si>
    <t>CAD_OUTER_C328_1_2</t>
  </si>
  <si>
    <t>CAD_OUTER_C328_1_3</t>
  </si>
  <si>
    <t>CAD_OUTER_C328_1_4</t>
  </si>
  <si>
    <t>C329_1</t>
  </si>
  <si>
    <t>CAD_OUTER_C329_1_1</t>
  </si>
  <si>
    <t>CAD_OUTER_C329_1_2</t>
  </si>
  <si>
    <t>CAD_OUTER_C329_1_3</t>
  </si>
  <si>
    <t>CAD_OUTER_C329_1_4</t>
  </si>
  <si>
    <t>C330_1</t>
  </si>
  <si>
    <t>CAD_OUTER_C330_1_1</t>
  </si>
  <si>
    <t>CAD_OUTER_C330_1_2</t>
  </si>
  <si>
    <t>CAD_OUTER_C330_1_3</t>
  </si>
  <si>
    <t>CAD_OUTER_C330_1_4</t>
  </si>
  <si>
    <t>C331_1</t>
  </si>
  <si>
    <t>CAD_OUTER_C331_1_1</t>
  </si>
  <si>
    <t>CAD_OUTER_C331_1_2</t>
  </si>
  <si>
    <t>CAD_OUTER_C331_1_3</t>
  </si>
  <si>
    <t>CAD_OUTER_C331_1_4</t>
  </si>
  <si>
    <t>C332_1</t>
  </si>
  <si>
    <t>CAD_OUTER_C332_1_1</t>
  </si>
  <si>
    <t>CAD_OUTER_C332_1_2</t>
  </si>
  <si>
    <t>CAD_OUTER_C332_1_3</t>
  </si>
  <si>
    <t>CAD_OUTER_C332_1_4</t>
  </si>
  <si>
    <t>C333_1</t>
  </si>
  <si>
    <t>CAD_OUTER_C333_1_1</t>
  </si>
  <si>
    <t>CAD_OUTER_C333_1_2</t>
  </si>
  <si>
    <t>CAD_OUTER_C333_1_3</t>
  </si>
  <si>
    <t>CAD_OUTER_C333_1_4</t>
  </si>
  <si>
    <t>C334_1</t>
  </si>
  <si>
    <t>CAD_OUTER_C334_1_1</t>
  </si>
  <si>
    <t>CAD_OUTER_C334_1_2</t>
  </si>
  <si>
    <t>CAD_OUTER_C334_1_3</t>
  </si>
  <si>
    <t>CAD_OUTER_C334_1_4</t>
  </si>
  <si>
    <t>C335_1</t>
  </si>
  <si>
    <t>CAD_OUTER_C335_1_1</t>
  </si>
  <si>
    <t>CAD_OUTER_C335_1_2</t>
  </si>
  <si>
    <t>CAD_OUTER_C335_1_3</t>
  </si>
  <si>
    <t>CAD_OUTER_C335_1_4</t>
  </si>
  <si>
    <t>C336_1</t>
  </si>
  <si>
    <t>CAD_OUTER_C336_1_1</t>
  </si>
  <si>
    <t>CAD_OUTER_C336_1_2</t>
  </si>
  <si>
    <t>CAD_OUTER_C336_1_3</t>
  </si>
  <si>
    <t>CAD_OUTER_C336_1_4</t>
  </si>
  <si>
    <t>C337_1</t>
  </si>
  <si>
    <t>CAD_OUTER_C337_1_1</t>
  </si>
  <si>
    <t>CAD_OUTER_C337_1_2</t>
  </si>
  <si>
    <t>CAD_OUTER_C337_1_3</t>
  </si>
  <si>
    <t>CAD_OUTER_C337_1_4</t>
  </si>
  <si>
    <t>C338_1</t>
  </si>
  <si>
    <t>CAD_OUTER_C338_1_1</t>
  </si>
  <si>
    <t>CAD_OUTER_C338_1_2</t>
  </si>
  <si>
    <t>CAD_OUTER_C338_1_3</t>
  </si>
  <si>
    <t>CAD_OUTER_C338_1_4</t>
  </si>
  <si>
    <t>C339_1</t>
  </si>
  <si>
    <t>CAD_OUTER_C339_1_1</t>
  </si>
  <si>
    <t>CAD_OUTER_C339_1_2</t>
  </si>
  <si>
    <t>CAD_OUTER_C339_1_3</t>
  </si>
  <si>
    <t>CAD_OUTER_C339_1_4</t>
  </si>
  <si>
    <t>C340_1</t>
  </si>
  <si>
    <t>CAD_OUTER_C340_1_1</t>
  </si>
  <si>
    <t>CAD_OUTER_C340_1_2</t>
  </si>
  <si>
    <t>CAD_OUTER_C340_1_3</t>
  </si>
  <si>
    <t>CAD_OUTER_C340_1_4</t>
  </si>
  <si>
    <t>C341_1</t>
  </si>
  <si>
    <t>CAD_OUTER_C341_1_1</t>
  </si>
  <si>
    <t>CAD_OUTER_C341_1_2</t>
  </si>
  <si>
    <t>CAD_OUTER_C341_1_3</t>
  </si>
  <si>
    <t>CAD_OUTER_C341_1_4</t>
  </si>
  <si>
    <t>C342_1</t>
  </si>
  <si>
    <t>CAD_OUTER_C342_1_1</t>
  </si>
  <si>
    <t>CAD_OUTER_C342_1_2</t>
  </si>
  <si>
    <t>CAD_OUTER_C342_1_3</t>
  </si>
  <si>
    <t>CAD_OUTER_C342_1_4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</si>
</sst>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0"/>
    <numFmt numFmtId="167" formatCode="0.000"/>
    <numFmt numFmtId="168" formatCode="0.000000"/>
  </numFmts>
  <fonts count="3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u/>
      <sz val="11"/>
      <color theme="10"/>
      <name val="Calibri"/>
      <family val="2"/>
      <charset val="204"/>
      <scheme val="minor"/>
    </font>
    <font>
      <u/>
      <sz val="9"/>
      <color rgb="FF0000FF"/>
      <name val="Arial"/>
      <family val="2"/>
      <charset val="204"/>
    </font>
    <font>
      <b/>
      <u/>
      <sz val="9"/>
      <color rgb="FF0000FF"/>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
      <sz val="9"/>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rgb="FF0000FF"/>
      <name val="Calibri"/>
      <family val="2"/>
      <charset val="204"/>
      <scheme val="minor"/>
    </font>
    <font>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8">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9BC2E6"/>
        <bgColor indexed="64"/>
      </patternFill>
    </fill>
    <fill>
      <patternFill patternType="none"/>
    </fill>
    <fill>
      <patternFill patternType="solid">
        <fgColor rgb="FFD9D9D9"/>
        <bgColor indexed="64"/>
      </patternFill>
    </fill>
    <fill>
      <patternFill patternType="solid">
        <fgColor rgb="FFF2F2F2"/>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right/>
      <top/>
      <bottom style="dashed">
        <color rgb="FF000000"/>
      </bottom>
      <diagonal/>
    </border>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0" fillId="0" borderId="0" applyNumberFormat="0" applyFill="0" applyBorder="0" applyAlignment="0" applyProtection="0"/>
    <xf numFmtId="0" fontId="2" fillId="0" borderId="0" xfId="0" applyFont="1" applyAlignment="1">
      <alignment vertical="center"/>
    </xf>
    <xf numFmtId="0" fontId="1" fillId="0" borderId="0" xfId="0" applyFont="1"/>
  </cellStyleXfs>
  <cellXfs count="163">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0" fontId="8" fillId="3" borderId="2" xfId="0" applyFont="1" applyFill="1" applyBorder="1"/>
    <xf numFmtId="0" fontId="8"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8"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8"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1" fillId="0" borderId="2" xfId="1" applyFont="1" applyBorder="1" applyAlignment="1">
      <alignment horizontal="center" vertical="center"/>
    </xf>
    <xf numFmtId="0" fontId="5" fillId="3" borderId="0" xfId="1" applyFont="1" applyFill="1"/>
    <xf numFmtId="0" fontId="2" fillId="6" borderId="0" xfId="0" applyFont="1" applyFill="1"/>
    <xf numFmtId="0" fontId="16" fillId="7" borderId="5" xfId="2" applyFont="1" applyFill="1" applyBorder="1" applyAlignment="1"/>
    <xf numFmtId="0" fontId="17" fillId="7" borderId="5" xfId="2" applyFont="1" applyFill="1" applyBorder="1" applyAlignment="1"/>
    <xf numFmtId="0" fontId="17" fillId="8" borderId="7" xfId="2" applyFont="1" applyFill="1" applyBorder="1" applyAlignment="1"/>
    <xf numFmtId="0" fontId="17" fillId="8" borderId="7" xfId="2" applyFont="1" applyFill="1" applyBorder="1" applyAlignment="1">
      <alignment horizontal="center" vertical="center"/>
    </xf>
    <xf numFmtId="0" fontId="16" fillId="7" borderId="7" xfId="2" applyFont="1" applyFill="1" applyBorder="1" applyAlignment="1"/>
    <xf numFmtId="0" fontId="16" fillId="10" borderId="7" xfId="2" applyFont="1" applyFill="1" applyBorder="1" applyAlignment="1">
      <alignment horizontal="center" vertical="center"/>
    </xf>
    <xf numFmtId="0" fontId="16" fillId="7" borderId="7" xfId="2" applyFont="1" applyFill="1" applyBorder="1" applyAlignment="1">
      <alignment horizontal="center" vertical="center"/>
    </xf>
    <xf numFmtId="0" fontId="18" fillId="9" borderId="7" xfId="2" applyFont="1" applyFill="1" applyBorder="1" applyAlignment="1"/>
    <xf numFmtId="0" fontId="18" fillId="9" borderId="7" xfId="2" applyFont="1" applyFill="1" applyBorder="1" applyAlignment="1">
      <alignment horizontal="center" vertical="center"/>
    </xf>
    <xf numFmtId="164" fontId="16" fillId="10" borderId="7" xfId="2" applyNumberFormat="1" applyFont="1" applyFill="1" applyBorder="1" applyAlignment="1">
      <alignment horizontal="center" vertical="center"/>
    </xf>
    <xf numFmtId="0" fontId="17" fillId="8" borderId="8" xfId="2" applyFont="1" applyFill="1" applyBorder="1" applyAlignment="1">
      <alignment horizontal="left"/>
    </xf>
    <xf numFmtId="0" fontId="16" fillId="7" borderId="8" xfId="2" applyFont="1" applyFill="1" applyBorder="1" applyAlignment="1">
      <alignment horizontal="left"/>
    </xf>
    <xf numFmtId="0" fontId="18" fillId="9" borderId="8" xfId="2" applyFont="1" applyFill="1" applyBorder="1" applyAlignment="1">
      <alignment horizontal="left"/>
    </xf>
    <xf numFmtId="0" fontId="19" fillId="7" borderId="5" xfId="2" applyFont="1" applyFill="1" applyBorder="1" applyAlignment="1"/>
    <xf numFmtId="0" fontId="19" fillId="7" borderId="5" xfId="2" applyFont="1" applyFill="1" applyBorder="1" applyAlignment="1">
      <alignment wrapText="1"/>
    </xf>
    <xf numFmtId="0" fontId="19" fillId="7" borderId="9" xfId="2" applyFont="1" applyFill="1" applyBorder="1" applyAlignment="1">
      <alignment vertical="top" wrapText="1"/>
    </xf>
    <xf numFmtId="0" fontId="20" fillId="9" borderId="9" xfId="2" applyFont="1" applyFill="1" applyBorder="1" applyAlignment="1">
      <alignment vertical="top" wrapText="1"/>
    </xf>
    <xf numFmtId="0" fontId="19" fillId="9" borderId="9" xfId="2" applyFont="1" applyFill="1" applyBorder="1" applyAlignment="1">
      <alignment vertical="top" wrapText="1"/>
    </xf>
    <xf numFmtId="0" fontId="20" fillId="8" borderId="9" xfId="2" applyFont="1" applyFill="1" applyBorder="1" applyAlignment="1">
      <alignment horizontal="left" vertical="top" wrapText="1"/>
    </xf>
    <xf numFmtId="0" fontId="20" fillId="7" borderId="9" xfId="2" applyFont="1" applyFill="1" applyBorder="1" applyAlignment="1">
      <alignment vertical="top" wrapText="1"/>
    </xf>
    <xf numFmtId="1" fontId="25" fillId="7" borderId="9" xfId="2" applyNumberFormat="1" applyFont="1" applyFill="1" applyBorder="1" applyAlignment="1">
      <alignment horizontal="right" vertical="top" wrapText="1"/>
    </xf>
    <xf numFmtId="0" fontId="19" fillId="7" borderId="9" xfId="2" applyFont="1" applyFill="1" applyBorder="1" applyAlignment="1">
      <alignment horizontal="left" vertical="top" wrapText="1"/>
    </xf>
    <xf numFmtId="0" fontId="27" fillId="7" borderId="9" xfId="3" applyFont="1" applyFill="1" applyBorder="1" applyAlignment="1">
      <alignment horizontal="left" vertical="top" wrapText="1"/>
    </xf>
    <xf numFmtId="0" fontId="26" fillId="11" borderId="9" xfId="2" applyFont="1" applyFill="1" applyBorder="1" applyAlignment="1">
      <alignment horizontal="left" vertical="top" wrapText="1"/>
    </xf>
    <xf numFmtId="0" fontId="28" fillId="7" borderId="7" xfId="3" applyFont="1" applyFill="1" applyBorder="1" applyAlignment="1">
      <alignment horizontal="center" vertical="center"/>
    </xf>
    <xf numFmtId="0" fontId="0" fillId="12" borderId="0" xfId="0" applyFill="1"/>
    <xf numFmtId="0" fontId="13" fillId="12" borderId="0" xfId="0" applyFont="1" applyFill="1" applyAlignment="1">
      <alignment horizontal="left" vertical="center"/>
    </xf>
    <xf numFmtId="0" fontId="0" fillId="0" borderId="0" xfId="0" applyAlignment="1">
      <alignment horizontal="center" vertical="center"/>
    </xf>
    <xf numFmtId="49" fontId="2" fillId="0" borderId="6" xfId="0" applyNumberFormat="1" applyFont="1" applyBorder="1" applyAlignment="1">
      <alignment horizontal="center" vertical="center"/>
    </xf>
    <xf numFmtId="0" fontId="2" fillId="7" borderId="13" xfId="0" applyFont="1" applyFill="1" applyBorder="1" applyAlignment="1">
      <alignment horizontal="center" vertical="center"/>
    </xf>
    <xf numFmtId="49" fontId="2" fillId="7" borderId="13" xfId="0" applyNumberFormat="1" applyFont="1" applyFill="1" applyBorder="1" applyAlignment="1">
      <alignment horizontal="center" vertical="center"/>
    </xf>
    <xf numFmtId="0" fontId="3" fillId="8" borderId="13" xfId="0" applyFont="1" applyFill="1" applyBorder="1" applyAlignment="1">
      <alignment horizontal="left" vertical="center"/>
    </xf>
    <xf numFmtId="49" fontId="3" fillId="8" borderId="13" xfId="0" applyNumberFormat="1" applyFont="1" applyFill="1" applyBorder="1" applyAlignment="1">
      <alignment horizontal="left" vertical="center"/>
    </xf>
    <xf numFmtId="165" fontId="3" fillId="8" borderId="13" xfId="0" applyNumberFormat="1" applyFont="1" applyFill="1" applyBorder="1" applyAlignment="1">
      <alignment horizontal="left" vertical="center"/>
    </xf>
    <xf numFmtId="165" fontId="2" fillId="7" borderId="13" xfId="0" applyNumberFormat="1" applyFont="1" applyFill="1" applyBorder="1" applyAlignment="1">
      <alignment horizontal="center" vertical="center"/>
    </xf>
    <xf numFmtId="49" fontId="2" fillId="7" borderId="13" xfId="0" applyNumberFormat="1" applyFont="1" applyFill="1" applyBorder="1" applyAlignment="1">
      <alignment horizontal="right" vertical="center"/>
    </xf>
    <xf numFmtId="0" fontId="2" fillId="7" borderId="13" xfId="0" applyFont="1" applyFill="1" applyBorder="1" applyAlignment="1">
      <alignment horizontal="right" vertical="center"/>
    </xf>
    <xf numFmtId="166" fontId="3" fillId="8" borderId="13" xfId="0" applyNumberFormat="1" applyFont="1" applyFill="1" applyBorder="1" applyAlignment="1">
      <alignment horizontal="left" vertical="center"/>
    </xf>
    <xf numFmtId="0" fontId="0" fillId="0" borderId="0" xfId="0" applyAlignment="1">
      <alignment horizontal="center" vertical="center" wrapText="1"/>
    </xf>
    <xf numFmtId="166" fontId="2" fillId="7" borderId="13" xfId="0" applyNumberFormat="1" applyFont="1" applyFill="1" applyBorder="1" applyAlignment="1">
      <alignment horizontal="center" vertical="center"/>
    </xf>
    <xf numFmtId="0" fontId="2" fillId="0" borderId="0" xfId="0" applyFont="1" applyAlignment="1">
      <alignment horizontal="left" vertical="center"/>
    </xf>
    <xf numFmtId="0" fontId="3" fillId="0" borderId="0" xfId="0" applyFont="1" applyFill="1" applyAlignment="1">
      <alignment horizontal="center" vertical="center" wrapText="1"/>
    </xf>
    <xf numFmtId="0" fontId="2" fillId="0" borderId="0" xfId="0" applyFont="1" applyFill="1" applyAlignment="1">
      <alignment horizontal="left"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2" fillId="13" borderId="15" xfId="0" applyFont="1" applyFill="1" applyBorder="1" applyAlignment="1">
      <alignment horizontal="center" vertical="center"/>
    </xf>
    <xf numFmtId="0" fontId="32" fillId="0" borderId="15" xfId="0" applyFont="1" applyBorder="1" applyAlignment="1">
      <alignment horizontal="left" vertical="center"/>
    </xf>
    <xf numFmtId="0" fontId="32" fillId="15" borderId="15" xfId="0" applyFont="1" applyFill="1" applyBorder="1" applyAlignment="1">
      <alignment horizontal="center" vertical="center"/>
    </xf>
    <xf numFmtId="0" fontId="32" fillId="16" borderId="15" xfId="0" applyFont="1" applyFill="1" applyBorder="1" applyAlignment="1">
      <alignment horizontal="center" vertical="center"/>
    </xf>
    <xf numFmtId="0" fontId="32" fillId="17" borderId="15" xfId="0" applyFont="1" applyFill="1" applyBorder="1" applyAlignment="1">
      <alignment horizontal="center" vertical="center"/>
    </xf>
    <xf numFmtId="0" fontId="32" fillId="14" borderId="15" xfId="0" applyFont="1" applyFill="1" applyBorder="1" applyAlignment="1">
      <alignment horizontal="center" vertical="center"/>
    </xf>
    <xf numFmtId="0" fontId="2" fillId="8" borderId="15" xfId="0" applyFont="1" applyFill="1" applyBorder="1" applyAlignment="1">
      <alignment horizontal="center" vertical="center"/>
    </xf>
    <xf numFmtId="1" fontId="2" fillId="8" borderId="15" xfId="0" applyNumberFormat="1" applyFont="1" applyFill="1" applyBorder="1" applyAlignment="1">
      <alignment horizontal="center" vertical="center"/>
    </xf>
    <xf numFmtId="0" fontId="2" fillId="8" borderId="15" xfId="0" applyFont="1" applyFill="1" applyBorder="1" applyAlignment="1">
      <alignment horizontal="left" vertical="center"/>
    </xf>
    <xf numFmtId="0" fontId="2" fillId="0" borderId="15" xfId="0" applyFont="1" applyBorder="1" applyAlignment="1">
      <alignment horizontal="center" vertical="center"/>
    </xf>
    <xf numFmtId="0" fontId="2" fillId="0" borderId="15" xfId="0" applyFont="1" applyBorder="1" applyAlignment="1">
      <alignment horizontal="left" vertical="center"/>
    </xf>
    <xf numFmtId="0" fontId="2" fillId="13" borderId="15" xfId="0" applyFont="1" applyFill="1" applyBorder="1" applyAlignment="1">
      <alignment horizontal="center" vertical="center"/>
    </xf>
    <xf numFmtId="0" fontId="2" fillId="14" borderId="15" xfId="0" applyFont="1" applyFill="1" applyBorder="1" applyAlignment="1">
      <alignment horizontal="center" vertical="center"/>
    </xf>
    <xf numFmtId="167" fontId="3" fillId="8" borderId="15" xfId="0" applyNumberFormat="1" applyFont="1" applyFill="1" applyBorder="1" applyAlignment="1">
      <alignment horizontal="center" vertical="center"/>
    </xf>
    <xf numFmtId="167" fontId="2" fillId="0" borderId="15" xfId="0" applyNumberFormat="1" applyFont="1" applyBorder="1" applyAlignment="1">
      <alignment horizontal="center" vertical="center"/>
    </xf>
    <xf numFmtId="0" fontId="0" fillId="0" borderId="0" xfId="0" applyFont="1" applyAlignment="1">
      <alignment horizontal="left" vertical="center"/>
    </xf>
    <xf numFmtId="167" fontId="2" fillId="0" borderId="6" xfId="0" applyNumberFormat="1" applyFont="1" applyBorder="1" applyAlignment="1">
      <alignment horizontal="center" vertical="center"/>
    </xf>
    <xf numFmtId="167" fontId="0" fillId="0" borderId="0" xfId="0" applyNumberFormat="1" applyAlignment="1">
      <alignment horizontal="center" vertical="center"/>
    </xf>
    <xf numFmtId="49" fontId="2" fillId="0" borderId="6" xfId="0" applyNumberFormat="1" applyFont="1" applyBorder="1" applyAlignment="1">
      <alignment horizontal="left" vertical="center"/>
    </xf>
    <xf numFmtId="166" fontId="2" fillId="0" borderId="6" xfId="0" applyNumberFormat="1" applyFont="1" applyBorder="1" applyAlignment="1">
      <alignment horizontal="center" vertical="center"/>
    </xf>
    <xf numFmtId="168" fontId="2" fillId="0" borderId="6" xfId="0" applyNumberFormat="1" applyFont="1" applyBorder="1" applyAlignment="1">
      <alignment horizontal="center" vertical="center"/>
    </xf>
    <xf numFmtId="49" fontId="2" fillId="13" borderId="6" xfId="0" applyNumberFormat="1" applyFont="1" applyFill="1" applyBorder="1" applyAlignment="1">
      <alignment horizontal="center" vertical="center"/>
    </xf>
    <xf numFmtId="49" fontId="2" fillId="14" borderId="6"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4" fillId="0" borderId="0" xfId="0" applyFont="1" applyAlignment="1">
      <alignment horizontal="left" vertical="center"/>
    </xf>
    <xf numFmtId="167" fontId="2" fillId="7" borderId="15" xfId="0" applyNumberFormat="1" applyFont="1" applyFill="1" applyBorder="1" applyAlignment="1">
      <alignment horizontal="center" vertical="center"/>
    </xf>
    <xf numFmtId="167" fontId="2" fillId="0" borderId="0" xfId="0" applyNumberFormat="1" applyFont="1" applyAlignment="1">
      <alignment horizontal="center" vertical="center"/>
    </xf>
    <xf numFmtId="49" fontId="2" fillId="7" borderId="15" xfId="0" applyNumberFormat="1" applyFont="1" applyFill="1" applyBorder="1" applyAlignment="1">
      <alignment horizontal="center" vertical="center"/>
    </xf>
    <xf numFmtId="49" fontId="2" fillId="7" borderId="15" xfId="0" applyNumberFormat="1" applyFont="1" applyFill="1" applyBorder="1" applyAlignment="1">
      <alignment horizontal="left" vertical="center"/>
    </xf>
    <xf numFmtId="49" fontId="2" fillId="13" borderId="15" xfId="0" applyNumberFormat="1" applyFont="1" applyFill="1" applyBorder="1" applyAlignment="1">
      <alignment horizontal="center" vertical="center"/>
    </xf>
    <xf numFmtId="167" fontId="2" fillId="13" borderId="15" xfId="0" applyNumberFormat="1" applyFont="1" applyFill="1" applyBorder="1" applyAlignment="1">
      <alignment horizontal="center" vertical="center"/>
    </xf>
    <xf numFmtId="167" fontId="2" fillId="14" borderId="15" xfId="0" applyNumberFormat="1" applyFont="1" applyFill="1" applyBorder="1" applyAlignment="1">
      <alignment horizontal="center" vertical="center"/>
    </xf>
    <xf numFmtId="0" fontId="3" fillId="8" borderId="15" xfId="0" applyFont="1" applyFill="1" applyBorder="1" applyAlignment="1">
      <alignment horizontal="center" vertical="center" wrapText="1"/>
    </xf>
    <xf numFmtId="0" fontId="3" fillId="8" borderId="6" xfId="0" applyFont="1" applyFill="1" applyBorder="1" applyAlignment="1">
      <alignment horizontal="center" vertical="center" wrapText="1"/>
    </xf>
    <xf numFmtId="0" fontId="34" fillId="8" borderId="15" xfId="0" applyFont="1" applyFill="1" applyBorder="1" applyAlignment="1">
      <alignment horizontal="left" vertical="center"/>
    </xf>
    <xf numFmtId="0" fontId="3" fillId="8" borderId="15" xfId="0" applyFont="1" applyFill="1" applyBorder="1" applyAlignment="1">
      <alignment horizontal="center" vertical="center"/>
    </xf>
    <xf numFmtId="0" fontId="3" fillId="8" borderId="15" xfId="0" applyFont="1" applyFill="1" applyBorder="1" applyAlignment="1">
      <alignment horizontal="left" vertical="center"/>
    </xf>
    <xf numFmtId="0" fontId="2" fillId="8" borderId="6" xfId="0" applyFont="1" applyFill="1" applyBorder="1" applyAlignment="1">
      <alignment horizontal="left" vertical="center"/>
    </xf>
    <xf numFmtId="0" fontId="3" fillId="8" borderId="6" xfId="0" applyFont="1" applyFill="1" applyBorder="1" applyAlignment="1">
      <alignment horizontal="center" vertical="center"/>
    </xf>
    <xf numFmtId="0" fontId="2" fillId="5" borderId="2" xfId="0" applyFont="1" applyFill="1" applyBorder="1" applyAlignment="1">
      <alignment horizontal="center" vertic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14" fillId="6" borderId="4" xfId="1" applyFont="1" applyFill="1" applyBorder="1" applyAlignment="1">
      <alignment horizontal="left" vertical="center"/>
    </xf>
    <xf numFmtId="0" fontId="3" fillId="6" borderId="4" xfId="0" applyFont="1" applyFill="1" applyBorder="1" applyAlignment="1">
      <alignment horizontal="left" vertical="center"/>
    </xf>
    <xf numFmtId="0" fontId="5" fillId="3" borderId="2" xfId="0" applyFont="1" applyFill="1" applyBorder="1" applyAlignment="1">
      <alignment horizontal="left" vertical="center"/>
    </xf>
    <xf numFmtId="49" fontId="29" fillId="7" borderId="9" xfId="2" applyNumberFormat="1" applyFont="1" applyFill="1" applyBorder="1" applyAlignment="1">
      <alignment horizontal="left" vertical="top" wrapText="1"/>
    </xf>
    <xf numFmtId="49" fontId="30" fillId="9" borderId="9" xfId="2" applyNumberFormat="1" applyFont="1" applyFill="1" applyBorder="1" applyAlignment="1">
      <alignment horizontal="left" vertical="top" wrapText="1"/>
    </xf>
    <xf numFmtId="49" fontId="19" fillId="7" borderId="9" xfId="2" applyNumberFormat="1" applyFont="1" applyFill="1" applyBorder="1" applyAlignment="1">
      <alignment vertical="top" wrapText="1"/>
    </xf>
    <xf numFmtId="49" fontId="20" fillId="7" borderId="9" xfId="2" applyNumberFormat="1" applyFont="1" applyFill="1" applyBorder="1" applyAlignment="1">
      <alignment vertical="top" wrapText="1"/>
    </xf>
    <xf numFmtId="49" fontId="31" fillId="9" borderId="10" xfId="2" applyNumberFormat="1" applyFont="1" applyFill="1" applyBorder="1" applyAlignment="1">
      <alignment horizontal="left" vertical="center"/>
    </xf>
    <xf numFmtId="49" fontId="31" fillId="9" borderId="11" xfId="2" applyNumberFormat="1" applyFont="1" applyFill="1" applyBorder="1" applyAlignment="1">
      <alignment horizontal="left" vertical="center"/>
    </xf>
    <xf numFmtId="49" fontId="31" fillId="9" borderId="12" xfId="2" applyNumberFormat="1" applyFont="1" applyFill="1" applyBorder="1" applyAlignment="1">
      <alignment horizontal="left" vertical="center"/>
    </xf>
    <xf numFmtId="0" fontId="21" fillId="9" borderId="9" xfId="2" applyFont="1" applyFill="1" applyBorder="1" applyAlignment="1">
      <alignment horizontal="left" vertical="top"/>
    </xf>
    <xf numFmtId="0" fontId="23" fillId="11" borderId="9" xfId="2" applyFont="1" applyFill="1" applyBorder="1" applyAlignment="1">
      <alignment horizontal="center" vertical="top" wrapText="1"/>
    </xf>
    <xf numFmtId="0" fontId="20" fillId="9" borderId="9" xfId="2" applyFont="1" applyFill="1" applyBorder="1" applyAlignment="1">
      <alignment vertical="top"/>
    </xf>
    <xf numFmtId="0" fontId="31" fillId="9" borderId="10" xfId="2" applyFont="1" applyFill="1" applyBorder="1" applyAlignment="1">
      <alignment horizontal="left" vertical="center"/>
    </xf>
    <xf numFmtId="0" fontId="31" fillId="9" borderId="11" xfId="2" applyFont="1" applyFill="1" applyBorder="1" applyAlignment="1">
      <alignment horizontal="left" vertical="center"/>
    </xf>
    <xf numFmtId="0" fontId="31" fillId="9" borderId="12" xfId="2" applyFont="1" applyFill="1" applyBorder="1" applyAlignment="1">
      <alignment horizontal="left" vertical="center"/>
    </xf>
    <xf numFmtId="0" fontId="24" fillId="9" borderId="9" xfId="2" applyFont="1" applyFill="1" applyBorder="1" applyAlignment="1">
      <alignment horizontal="left" vertical="top"/>
    </xf>
    <xf numFmtId="49" fontId="22" fillId="7" borderId="9" xfId="2" applyNumberFormat="1" applyFont="1" applyFill="1" applyBorder="1" applyAlignment="1">
      <alignment vertical="top" wrapText="1"/>
    </xf>
    <xf numFmtId="0" fontId="3" fillId="8" borderId="14" xfId="0" applyFont="1" applyFill="1" applyBorder="1" applyAlignment="1">
      <alignment horizontal="center" vertical="center"/>
    </xf>
    <xf numFmtId="0" fontId="32" fillId="8" borderId="15" xfId="0" applyFont="1" applyFill="1" applyBorder="1" applyAlignment="1">
      <alignment horizontal="left" vertical="center"/>
    </xf>
    <xf numFmtId="0" fontId="3" fillId="8" borderId="15" xfId="0" applyFont="1" applyFill="1" applyBorder="1" applyAlignment="1">
      <alignment horizontal="center" vertical="center" wrapText="1"/>
    </xf>
    <xf numFmtId="0" fontId="3" fillId="8" borderId="15" xfId="0" applyFont="1" applyFill="1" applyBorder="1" applyAlignment="1">
      <alignment horizontal="center" vertical="center"/>
    </xf>
    <xf numFmtId="0" fontId="3" fillId="8" borderId="15" xfId="0" applyFont="1" applyFill="1" applyBorder="1" applyAlignment="1">
      <alignment horizontal="left" vertical="center"/>
    </xf>
    <xf numFmtId="0" fontId="3" fillId="8" borderId="6" xfId="0" applyFont="1" applyFill="1" applyBorder="1" applyAlignment="1">
      <alignment horizontal="center" vertical="center" wrapText="1"/>
    </xf>
    <xf numFmtId="0" fontId="2" fillId="8" borderId="6" xfId="0" applyFont="1" applyFill="1" applyBorder="1" applyAlignment="1">
      <alignment horizontal="left" vertical="center"/>
    </xf>
    <xf numFmtId="0" fontId="3" fillId="8" borderId="6" xfId="0" applyFont="1" applyFill="1" applyBorder="1" applyAlignment="1">
      <alignment horizontal="center" vertical="center"/>
    </xf>
    <xf numFmtId="0" fontId="3" fillId="8" borderId="16" xfId="0" applyFont="1" applyFill="1" applyBorder="1" applyAlignment="1">
      <alignment horizontal="center" vertical="center" wrapText="1"/>
    </xf>
    <xf numFmtId="0" fontId="3" fillId="8" borderId="17" xfId="0" applyFont="1" applyFill="1" applyBorder="1" applyAlignment="1">
      <alignment horizontal="center" vertical="center" wrapText="1"/>
    </xf>
    <xf numFmtId="0" fontId="2" fillId="8" borderId="17" xfId="0" applyFont="1" applyFill="1" applyBorder="1" applyAlignment="1">
      <alignment horizontal="center" vertical="center" wrapText="1"/>
    </xf>
    <xf numFmtId="0" fontId="3" fillId="8" borderId="18" xfId="0" applyFont="1" applyFill="1" applyBorder="1" applyAlignment="1">
      <alignment horizontal="center" vertical="center" wrapText="1"/>
    </xf>
    <xf numFmtId="0" fontId="34" fillId="8" borderId="15"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EC2-4DDD-9046-661FC69F25A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EC2-4DDD-9046-661FC69F25A3}"/>
            </c:ext>
          </c:extLst>
        </c:ser>
        <c:dLbls>
          <c:showLegendKey val="0"/>
          <c:showVal val="0"/>
          <c:showCatName val="0"/>
          <c:showSerName val="0"/>
          <c:showPercent val="0"/>
          <c:showBubbleSize val="0"/>
        </c:dLbls>
        <c:axId val="207764000"/>
        <c:axId val="202250448"/>
      </c:scatterChart>
      <c:valAx>
        <c:axId val="207764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2250448"/>
        <c:crossesAt val="0"/>
        <c:crossBetween val="midCat"/>
      </c:valAx>
      <c:valAx>
        <c:axId val="2022504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07764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60F-4D69-9E8B-A7816A23490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60F-4D69-9E8B-A7816A234904}"/>
            </c:ext>
          </c:extLst>
        </c:ser>
        <c:dLbls>
          <c:showLegendKey val="0"/>
          <c:showVal val="0"/>
          <c:showCatName val="0"/>
          <c:showSerName val="0"/>
          <c:showPercent val="0"/>
          <c:showBubbleSize val="0"/>
        </c:dLbls>
        <c:axId val="280184232"/>
        <c:axId val="280181936"/>
      </c:scatterChart>
      <c:valAx>
        <c:axId val="2801842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1936"/>
        <c:crossesAt val="0"/>
        <c:crossBetween val="midCat"/>
      </c:valAx>
      <c:valAx>
        <c:axId val="2801819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1842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286733416"/>
        <c:axId val="286726856"/>
      </c:scatterChart>
      <c:valAx>
        <c:axId val="28673341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286726856"/>
        <c:crosses val="autoZero"/>
        <c:crossBetween val="midCat"/>
      </c:valAx>
      <c:valAx>
        <c:axId val="286726856"/>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28673341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C5615A98-CE91-45C2-B52B-81AE0E9D4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C92FF98B-F034-4A96-B3C6-BF9E7996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722AF115-499A-4F85-B4BE-33511D495A0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6343BE98-9A75-4358-AAB2-8BD7C8CCD1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5A170A0D-4E9C-4CEB-AD19-A80169C54F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2D9D18B1-162D-4899-A8BA-4D40626D77A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64BD5567-37F2-4880-B4C1-FD01E63E7C2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B5A0C56F-90D6-4DA8-9871-5FE0E892622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AF1BCA5A-A7E2-4C5B-B07B-AEB1D8710F7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8C698A6F-68DA-453B-BA85-0C6B73714B1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B0B5B146-4487-4F46-BF12-7A44EE17ED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20E0CAB6-71DC-4918-A828-765D4EDE1B6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044950C1-94E2-44BB-AF64-2BF5FC3F35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AF770ABA-32EF-4B90-8626-75C9D6CA006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85EDA32A-7F51-4C67-B8FF-CDCA9B85A39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4F1BFF95-8EF0-4367-ACC5-271BEC3A764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2C62FF71-E774-416B-BBE5-7FB2243CAE1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58CB387F-DBA6-40B1-A28C-4084AAB53A4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F143251E-F3FF-4756-9962-D69F2C538A6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A8EAB3B0-F490-4FBC-A68E-1E03105FFEF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CB65DFBD-8BE7-4F56-9D73-FB6F9576677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88A8E098-9E21-439C-AC50-FEB73B4A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D72CCDFA-344F-47D0-A0A9-DCF61373A5A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72309EB9-41FB-4482-907E-4C600FBDE87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5A1C56A7-68B8-4660-A8FB-605B3CE9CDE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D719878B-168B-450D-80A4-3D010C7771F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D1AED854-5014-4900-AC38-963C07410C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3E295D11-E691-4E5A-A4C5-5FEF073421B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AA4B540E-9162-4535-9B38-59E24FF6ACD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18730BE8-9A4D-41CF-A4FB-9041B8B2C03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5C8E7939-E918-4455-BB0B-DA684548A26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3709FB71-38B2-4196-9F66-97D1AA8BE9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4C6100D9-E9D9-48C5-8422-7A5DD7A2AD4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E9BC24E8-FAB3-4D54-810D-9588FDECC7E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613C75D9-69AC-4559-BF57-347C14B909B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C9471EAA-7341-4F0E-B3A4-7C5C75A09EC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D6599509-278A-4C4C-BE9F-EEF257ECDD0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209EDF5-F8DE-4B2E-BF40-ED407A74C15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CA570ADF-2A8D-4B74-8D1E-E3B535431624}"/>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5C720D1E-6342-4682-8A36-7D5E6EB4A11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5F5FEDC1-A861-4AB0-8118-500CE4C1853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F604C925-3CFF-4BC8-9032-B7AFB73C25D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C60F36D6-726E-41B4-AB4F-12772CD30A3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29839433-7927-49F1-BB8D-870BA34FB7D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6D8F88B5-4F2A-4A7E-AD29-4FC1E3E4D3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F18B0DEA-4E09-4F3A-A0F2-D1D8AFB103F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157B359C-1610-4F68-A785-60048107636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52482508-227E-4C44-A163-2D1C23DA590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98371E0-4DCB-47D0-A359-FC440ACE12E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B44F61EA-465F-44F8-A942-14AEB85437A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F0EFE3F8-5EFA-459E-A794-9DDFBDD65294}"/>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ADE8233-F89B-47C5-8233-5FBFE1BDE72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9BD1F9CC-6978-43E1-B714-8723226D7FE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B433124A-3DDF-4318-9EDC-7A133F4388D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951F69DC-CEDD-4C38-9FC3-4F10839FE51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2490358A-5F6D-4BE2-8307-A62DD908C6D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7DA443FD-3B1A-4124-8EFB-922783AAB84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611EF384-633E-4504-ACE9-D5E4B01BB6C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855D8F99-E4B7-4D12-90D3-1C367A63A55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D5C857C3-E41E-4237-8EB2-7F72B0F2281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B0C1DC96-6641-45A7-BF73-D5FE134411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7B36A31C-2460-432F-8B7E-1FD900A21A29}"/>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A0FD69D-4378-4893-BBD3-BF4880D14FA4}"/>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2C5B632D-7EE7-4819-BDC5-BBB3A8BF851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CF0D0C89-4057-43F8-819C-F59228568E6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D23DB0A5-329F-4EA2-BEAD-2C977146A1C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D5BF361A-87BA-4443-995B-BAF2173689B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C54FACA1-74FE-4F15-AA99-23AE5D76307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CC305340-5BE4-4810-8899-D4838D329AA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E9567D3A-EADE-4454-AEEC-E7BF00F1ABB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87FEA3BD-B017-4510-A69D-77C67E71FCB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8C103863-BCF7-40F1-A4DD-6B53AADF46D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10DB365C-0700-4F99-BFD3-6128BC48D53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53E08EAF-8DB4-456B-8718-02B368CB8257}"/>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ECBE90B-F4C4-4077-BF4D-58E7C16D3B9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B0D96FD4-A4BF-4959-B705-2B5B2F883AA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664D12A1-7DD5-48E7-9D1C-3F183FC0371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5D5C8D06-55BF-4EF7-88B8-364530AED78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16F3C7C6-F4B7-4684-80EF-310E9DC832E9}"/>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E237CB38-AD45-40CF-AF2B-5D7E34589DA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4AE6D91F-DC22-4F7F-B924-C777ED711D15}"/>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E1C4B0B-CA70-4B21-A9F2-0495B59BC328}"/>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4BAB85FD-FB50-4C15-A24B-47D366BA7C27}"/>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0ABEE68-63DF-4A15-A80B-855FCE2E5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0.27165</cdr:x>
      <cdr:y>0.80492</cdr:y>
    </cdr:from>
    <cdr:to>
      <cdr:x>0.28274</cdr:x>
      <cdr:y>0.82175</cdr:y>
    </cdr:to>
    <cdr:sp macro="" textlink="">
      <cdr:nvSpPr>
        <cdr:cNvPr id="1900" name="NDMPlot_ElementConcrete1">
          <a:extLst xmlns:a="http://schemas.openxmlformats.org/drawingml/2006/main">
            <a:ext uri="{FF2B5EF4-FFF2-40B4-BE49-F238E27FC236}">
              <a16:creationId xmlns:a16="http://schemas.microsoft.com/office/drawing/2014/main" id="{EBDAD6CE-79D9-4D6D-B468-B0090A3282CC}"/>
            </a:ext>
          </a:extLst>
        </cdr:cNvPr>
        <cdr:cNvSpPr/>
      </cdr:nvSpPr>
      <cdr:spPr>
        <a:xfrm xmlns:a="http://schemas.openxmlformats.org/drawingml/2006/main">
          <a:off x="2829015" y="5520171"/>
          <a:ext cx="115399" cy="115398"/>
        </a:xfrm>
        <a:prstGeom xmlns:a="http://schemas.openxmlformats.org/drawingml/2006/main" prst="rect">
          <a:avLst/>
        </a:prstGeom>
        <a:solidFill xmlns:a="http://schemas.openxmlformats.org/drawingml/2006/main">
          <a:srgbClr val="7D23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D23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0.80492</cdr:y>
    </cdr:from>
    <cdr:to>
      <cdr:x>0.29857</cdr:x>
      <cdr:y>0.82175</cdr:y>
    </cdr:to>
    <cdr:sp macro="" textlink="">
      <cdr:nvSpPr>
        <cdr:cNvPr id="1901" name="NDMPlot_ElementConcrete2">
          <a:extLst xmlns:a="http://schemas.openxmlformats.org/drawingml/2006/main">
            <a:ext uri="{FF2B5EF4-FFF2-40B4-BE49-F238E27FC236}">
              <a16:creationId xmlns:a16="http://schemas.microsoft.com/office/drawing/2014/main" id="{1CC24CFA-62D2-4179-A962-9384EC1649AC}"/>
            </a:ext>
          </a:extLst>
        </cdr:cNvPr>
        <cdr:cNvSpPr/>
      </cdr:nvSpPr>
      <cdr:spPr>
        <a:xfrm xmlns:a="http://schemas.openxmlformats.org/drawingml/2006/main">
          <a:off x="2993870" y="5520171"/>
          <a:ext cx="115398" cy="115398"/>
        </a:xfrm>
        <a:prstGeom xmlns:a="http://schemas.openxmlformats.org/drawingml/2006/main" prst="rect">
          <a:avLst/>
        </a:prstGeom>
        <a:solidFill xmlns:a="http://schemas.openxmlformats.org/drawingml/2006/main">
          <a:srgbClr val="7E24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E24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0.80492</cdr:y>
    </cdr:from>
    <cdr:to>
      <cdr:x>0.3144</cdr:x>
      <cdr:y>0.82175</cdr:y>
    </cdr:to>
    <cdr:sp macro="" textlink="">
      <cdr:nvSpPr>
        <cdr:cNvPr id="1902" name="NDMPlot_ElementConcrete3">
          <a:extLst xmlns:a="http://schemas.openxmlformats.org/drawingml/2006/main">
            <a:ext uri="{FF2B5EF4-FFF2-40B4-BE49-F238E27FC236}">
              <a16:creationId xmlns:a16="http://schemas.microsoft.com/office/drawing/2014/main" id="{5A8F9C7B-3CAF-4FEC-AA7C-7BDF137D7C3D}"/>
            </a:ext>
          </a:extLst>
        </cdr:cNvPr>
        <cdr:cNvSpPr/>
      </cdr:nvSpPr>
      <cdr:spPr>
        <a:xfrm xmlns:a="http://schemas.openxmlformats.org/drawingml/2006/main">
          <a:off x="3158725" y="5520171"/>
          <a:ext cx="115398" cy="115398"/>
        </a:xfrm>
        <a:prstGeom xmlns:a="http://schemas.openxmlformats.org/drawingml/2006/main" prst="rect">
          <a:avLst/>
        </a:prstGeom>
        <a:solidFill xmlns:a="http://schemas.openxmlformats.org/drawingml/2006/main">
          <a:srgbClr val="7E25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E25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0.80492</cdr:y>
    </cdr:from>
    <cdr:to>
      <cdr:x>0.33023</cdr:x>
      <cdr:y>0.82175</cdr:y>
    </cdr:to>
    <cdr:sp macro="" textlink="">
      <cdr:nvSpPr>
        <cdr:cNvPr id="1903" name="NDMPlot_ElementConcrete4">
          <a:extLst xmlns:a="http://schemas.openxmlformats.org/drawingml/2006/main">
            <a:ext uri="{FF2B5EF4-FFF2-40B4-BE49-F238E27FC236}">
              <a16:creationId xmlns:a16="http://schemas.microsoft.com/office/drawing/2014/main" id="{AC260CF1-F6BB-4407-BA06-9C8A74A499A2}"/>
            </a:ext>
          </a:extLst>
        </cdr:cNvPr>
        <cdr:cNvSpPr/>
      </cdr:nvSpPr>
      <cdr:spPr>
        <a:xfrm xmlns:a="http://schemas.openxmlformats.org/drawingml/2006/main">
          <a:off x="3323579" y="5520171"/>
          <a:ext cx="115399" cy="115398"/>
        </a:xfrm>
        <a:prstGeom xmlns:a="http://schemas.openxmlformats.org/drawingml/2006/main" prst="rect">
          <a:avLst/>
        </a:prstGeom>
        <a:solidFill xmlns:a="http://schemas.openxmlformats.org/drawingml/2006/main">
          <a:srgbClr val="7F27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F27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0.80492</cdr:y>
    </cdr:from>
    <cdr:to>
      <cdr:x>0.34606</cdr:x>
      <cdr:y>0.82175</cdr:y>
    </cdr:to>
    <cdr:sp macro="" textlink="">
      <cdr:nvSpPr>
        <cdr:cNvPr id="1904" name="NDMPlot_ElementConcrete5">
          <a:extLst xmlns:a="http://schemas.openxmlformats.org/drawingml/2006/main">
            <a:ext uri="{FF2B5EF4-FFF2-40B4-BE49-F238E27FC236}">
              <a16:creationId xmlns:a16="http://schemas.microsoft.com/office/drawing/2014/main" id="{007659B9-A1BE-4E11-9730-5B3C24A9483A}"/>
            </a:ext>
          </a:extLst>
        </cdr:cNvPr>
        <cdr:cNvSpPr/>
      </cdr:nvSpPr>
      <cdr:spPr>
        <a:xfrm xmlns:a="http://schemas.openxmlformats.org/drawingml/2006/main">
          <a:off x="3488434" y="5520171"/>
          <a:ext cx="115398" cy="115398"/>
        </a:xfrm>
        <a:prstGeom xmlns:a="http://schemas.openxmlformats.org/drawingml/2006/main" prst="rect">
          <a:avLst/>
        </a:prstGeom>
        <a:solidFill xmlns:a="http://schemas.openxmlformats.org/drawingml/2006/main">
          <a:srgbClr val="8028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028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0.80492</cdr:y>
    </cdr:from>
    <cdr:to>
      <cdr:x>0.36189</cdr:x>
      <cdr:y>0.82175</cdr:y>
    </cdr:to>
    <cdr:sp macro="" textlink="">
      <cdr:nvSpPr>
        <cdr:cNvPr id="1905" name="NDMPlot_ElementConcrete6">
          <a:extLst xmlns:a="http://schemas.openxmlformats.org/drawingml/2006/main">
            <a:ext uri="{FF2B5EF4-FFF2-40B4-BE49-F238E27FC236}">
              <a16:creationId xmlns:a16="http://schemas.microsoft.com/office/drawing/2014/main" id="{0E591CEB-B47A-48B2-ABA2-C649FD2A16AD}"/>
            </a:ext>
          </a:extLst>
        </cdr:cNvPr>
        <cdr:cNvSpPr/>
      </cdr:nvSpPr>
      <cdr:spPr>
        <a:xfrm xmlns:a="http://schemas.openxmlformats.org/drawingml/2006/main">
          <a:off x="3653289" y="5520171"/>
          <a:ext cx="115398" cy="115398"/>
        </a:xfrm>
        <a:prstGeom xmlns:a="http://schemas.openxmlformats.org/drawingml/2006/main" prst="rect">
          <a:avLst/>
        </a:prstGeom>
        <a:solidFill xmlns:a="http://schemas.openxmlformats.org/drawingml/2006/main">
          <a:srgbClr val="8029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029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0.80492</cdr:y>
    </cdr:from>
    <cdr:to>
      <cdr:x>0.37772</cdr:x>
      <cdr:y>0.82175</cdr:y>
    </cdr:to>
    <cdr:sp macro="" textlink="">
      <cdr:nvSpPr>
        <cdr:cNvPr id="1906" name="NDMPlot_ElementConcrete7">
          <a:extLst xmlns:a="http://schemas.openxmlformats.org/drawingml/2006/main">
            <a:ext uri="{FF2B5EF4-FFF2-40B4-BE49-F238E27FC236}">
              <a16:creationId xmlns:a16="http://schemas.microsoft.com/office/drawing/2014/main" id="{AC5F58B6-6902-4257-931D-26D88BBB0DFB}"/>
            </a:ext>
          </a:extLst>
        </cdr:cNvPr>
        <cdr:cNvSpPr/>
      </cdr:nvSpPr>
      <cdr:spPr>
        <a:xfrm xmlns:a="http://schemas.openxmlformats.org/drawingml/2006/main">
          <a:off x="3818144" y="5520171"/>
          <a:ext cx="115398" cy="115398"/>
        </a:xfrm>
        <a:prstGeom xmlns:a="http://schemas.openxmlformats.org/drawingml/2006/main" prst="rect">
          <a:avLst/>
        </a:prstGeom>
        <a:solidFill xmlns:a="http://schemas.openxmlformats.org/drawingml/2006/main">
          <a:srgbClr val="812A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A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0.80492</cdr:y>
    </cdr:from>
    <cdr:to>
      <cdr:x>0.39355</cdr:x>
      <cdr:y>0.82175</cdr:y>
    </cdr:to>
    <cdr:sp macro="" textlink="">
      <cdr:nvSpPr>
        <cdr:cNvPr id="1907" name="NDMPlot_ElementConcrete8">
          <a:extLst xmlns:a="http://schemas.openxmlformats.org/drawingml/2006/main">
            <a:ext uri="{FF2B5EF4-FFF2-40B4-BE49-F238E27FC236}">
              <a16:creationId xmlns:a16="http://schemas.microsoft.com/office/drawing/2014/main" id="{95CE843B-1113-42E5-9E64-9D20E91DDB4A}"/>
            </a:ext>
          </a:extLst>
        </cdr:cNvPr>
        <cdr:cNvSpPr/>
      </cdr:nvSpPr>
      <cdr:spPr>
        <a:xfrm xmlns:a="http://schemas.openxmlformats.org/drawingml/2006/main">
          <a:off x="3982998" y="5520171"/>
          <a:ext cx="115399" cy="115398"/>
        </a:xfrm>
        <a:prstGeom xmlns:a="http://schemas.openxmlformats.org/drawingml/2006/main" prst="rect">
          <a:avLst/>
        </a:prstGeom>
        <a:solidFill xmlns:a="http://schemas.openxmlformats.org/drawingml/2006/main">
          <a:srgbClr val="812C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C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0.80492</cdr:y>
    </cdr:from>
    <cdr:to>
      <cdr:x>0.40938</cdr:x>
      <cdr:y>0.82175</cdr:y>
    </cdr:to>
    <cdr:sp macro="" textlink="">
      <cdr:nvSpPr>
        <cdr:cNvPr id="1908" name="NDMPlot_ElementConcrete9">
          <a:extLst xmlns:a="http://schemas.openxmlformats.org/drawingml/2006/main">
            <a:ext uri="{FF2B5EF4-FFF2-40B4-BE49-F238E27FC236}">
              <a16:creationId xmlns:a16="http://schemas.microsoft.com/office/drawing/2014/main" id="{8888261C-7B88-4067-95EC-65E9FDEF17F2}"/>
            </a:ext>
          </a:extLst>
        </cdr:cNvPr>
        <cdr:cNvSpPr/>
      </cdr:nvSpPr>
      <cdr:spPr>
        <a:xfrm xmlns:a="http://schemas.openxmlformats.org/drawingml/2006/main">
          <a:off x="4147853" y="5520171"/>
          <a:ext cx="115398" cy="115398"/>
        </a:xfrm>
        <a:prstGeom xmlns:a="http://schemas.openxmlformats.org/drawingml/2006/main" prst="rect">
          <a:avLst/>
        </a:prstGeom>
        <a:solidFill xmlns:a="http://schemas.openxmlformats.org/drawingml/2006/main">
          <a:srgbClr val="822D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D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0.80492</cdr:y>
    </cdr:from>
    <cdr:to>
      <cdr:x>0.42521</cdr:x>
      <cdr:y>0.82175</cdr:y>
    </cdr:to>
    <cdr:sp macro="" textlink="">
      <cdr:nvSpPr>
        <cdr:cNvPr id="1909" name="NDMPlot_ElementConcrete10">
          <a:extLst xmlns:a="http://schemas.openxmlformats.org/drawingml/2006/main">
            <a:ext uri="{FF2B5EF4-FFF2-40B4-BE49-F238E27FC236}">
              <a16:creationId xmlns:a16="http://schemas.microsoft.com/office/drawing/2014/main" id="{5C122406-ED1A-46B5-83AE-92DCAE69ED33}"/>
            </a:ext>
          </a:extLst>
        </cdr:cNvPr>
        <cdr:cNvSpPr/>
      </cdr:nvSpPr>
      <cdr:spPr>
        <a:xfrm xmlns:a="http://schemas.openxmlformats.org/drawingml/2006/main">
          <a:off x="4312708" y="5520171"/>
          <a:ext cx="115398" cy="115398"/>
        </a:xfrm>
        <a:prstGeom xmlns:a="http://schemas.openxmlformats.org/drawingml/2006/main" prst="rect">
          <a:avLst/>
        </a:prstGeom>
        <a:solidFill xmlns:a="http://schemas.openxmlformats.org/drawingml/2006/main">
          <a:srgbClr val="832E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E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0.80492</cdr:y>
    </cdr:from>
    <cdr:to>
      <cdr:x>0.44104</cdr:x>
      <cdr:y>0.82175</cdr:y>
    </cdr:to>
    <cdr:sp macro="" textlink="">
      <cdr:nvSpPr>
        <cdr:cNvPr id="1910" name="NDMPlot_ElementConcrete11">
          <a:extLst xmlns:a="http://schemas.openxmlformats.org/drawingml/2006/main">
            <a:ext uri="{FF2B5EF4-FFF2-40B4-BE49-F238E27FC236}">
              <a16:creationId xmlns:a16="http://schemas.microsoft.com/office/drawing/2014/main" id="{37862EC9-B4BD-4A29-AB6A-46BF91B70C17}"/>
            </a:ext>
          </a:extLst>
        </cdr:cNvPr>
        <cdr:cNvSpPr/>
      </cdr:nvSpPr>
      <cdr:spPr>
        <a:xfrm xmlns:a="http://schemas.openxmlformats.org/drawingml/2006/main">
          <a:off x="4477562" y="5520171"/>
          <a:ext cx="115399" cy="115398"/>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0.80492</cdr:y>
    </cdr:from>
    <cdr:to>
      <cdr:x>0.45687</cdr:x>
      <cdr:y>0.82175</cdr:y>
    </cdr:to>
    <cdr:sp macro="" textlink="">
      <cdr:nvSpPr>
        <cdr:cNvPr id="1911" name="NDMPlot_ElementConcrete12">
          <a:extLst xmlns:a="http://schemas.openxmlformats.org/drawingml/2006/main">
            <a:ext uri="{FF2B5EF4-FFF2-40B4-BE49-F238E27FC236}">
              <a16:creationId xmlns:a16="http://schemas.microsoft.com/office/drawing/2014/main" id="{A24D49B9-4ADF-4316-BBC4-0EA8EE7BF271}"/>
            </a:ext>
          </a:extLst>
        </cdr:cNvPr>
        <cdr:cNvSpPr/>
      </cdr:nvSpPr>
      <cdr:spPr>
        <a:xfrm xmlns:a="http://schemas.openxmlformats.org/drawingml/2006/main">
          <a:off x="4642417" y="5520171"/>
          <a:ext cx="115399" cy="115398"/>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0.80492</cdr:y>
    </cdr:from>
    <cdr:to>
      <cdr:x>0.4727</cdr:x>
      <cdr:y>0.82175</cdr:y>
    </cdr:to>
    <cdr:sp macro="" textlink="">
      <cdr:nvSpPr>
        <cdr:cNvPr id="1912" name="NDMPlot_ElementConcrete13">
          <a:extLst xmlns:a="http://schemas.openxmlformats.org/drawingml/2006/main">
            <a:ext uri="{FF2B5EF4-FFF2-40B4-BE49-F238E27FC236}">
              <a16:creationId xmlns:a16="http://schemas.microsoft.com/office/drawing/2014/main" id="{DB91E863-D688-4AA6-8029-007D021F0D5B}"/>
            </a:ext>
          </a:extLst>
        </cdr:cNvPr>
        <cdr:cNvSpPr/>
      </cdr:nvSpPr>
      <cdr:spPr>
        <a:xfrm xmlns:a="http://schemas.openxmlformats.org/drawingml/2006/main">
          <a:off x="4807272" y="5520171"/>
          <a:ext cx="115398" cy="115398"/>
        </a:xfrm>
        <a:prstGeom xmlns:a="http://schemas.openxmlformats.org/drawingml/2006/main" prst="rect">
          <a:avLst/>
        </a:prstGeom>
        <a:solidFill xmlns:a="http://schemas.openxmlformats.org/drawingml/2006/main">
          <a:srgbClr val="85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0.80492</cdr:y>
    </cdr:from>
    <cdr:to>
      <cdr:x>0.48853</cdr:x>
      <cdr:y>0.82175</cdr:y>
    </cdr:to>
    <cdr:sp macro="" textlink="">
      <cdr:nvSpPr>
        <cdr:cNvPr id="1913" name="NDMPlot_ElementConcrete14">
          <a:extLst xmlns:a="http://schemas.openxmlformats.org/drawingml/2006/main">
            <a:ext uri="{FF2B5EF4-FFF2-40B4-BE49-F238E27FC236}">
              <a16:creationId xmlns:a16="http://schemas.microsoft.com/office/drawing/2014/main" id="{471FF127-EF64-4FAA-93AE-40F8561CAA93}"/>
            </a:ext>
          </a:extLst>
        </cdr:cNvPr>
        <cdr:cNvSpPr/>
      </cdr:nvSpPr>
      <cdr:spPr>
        <a:xfrm xmlns:a="http://schemas.openxmlformats.org/drawingml/2006/main">
          <a:off x="4972127" y="5520171"/>
          <a:ext cx="115398" cy="115398"/>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0.80492</cdr:y>
    </cdr:from>
    <cdr:to>
      <cdr:x>0.50436</cdr:x>
      <cdr:y>0.82175</cdr:y>
    </cdr:to>
    <cdr:sp macro="" textlink="">
      <cdr:nvSpPr>
        <cdr:cNvPr id="1914" name="NDMPlot_ElementConcrete15">
          <a:extLst xmlns:a="http://schemas.openxmlformats.org/drawingml/2006/main">
            <a:ext uri="{FF2B5EF4-FFF2-40B4-BE49-F238E27FC236}">
              <a16:creationId xmlns:a16="http://schemas.microsoft.com/office/drawing/2014/main" id="{E643CFE6-42BC-4817-B0A5-28E197F65A2F}"/>
            </a:ext>
          </a:extLst>
        </cdr:cNvPr>
        <cdr:cNvSpPr/>
      </cdr:nvSpPr>
      <cdr:spPr>
        <a:xfrm xmlns:a="http://schemas.openxmlformats.org/drawingml/2006/main">
          <a:off x="5136981" y="5520171"/>
          <a:ext cx="115399" cy="115398"/>
        </a:xfrm>
        <a:prstGeom xmlns:a="http://schemas.openxmlformats.org/drawingml/2006/main" prst="rect">
          <a:avLst/>
        </a:prstGeom>
        <a:solidFill xmlns:a="http://schemas.openxmlformats.org/drawingml/2006/main">
          <a:srgbClr val="86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0.80492</cdr:y>
    </cdr:from>
    <cdr:to>
      <cdr:x>0.52019</cdr:x>
      <cdr:y>0.82175</cdr:y>
    </cdr:to>
    <cdr:sp macro="" textlink="">
      <cdr:nvSpPr>
        <cdr:cNvPr id="1915" name="NDMPlot_ElementConcrete16">
          <a:extLst xmlns:a="http://schemas.openxmlformats.org/drawingml/2006/main">
            <a:ext uri="{FF2B5EF4-FFF2-40B4-BE49-F238E27FC236}">
              <a16:creationId xmlns:a16="http://schemas.microsoft.com/office/drawing/2014/main" id="{A0D570F5-A945-42AC-879F-B00CDEC021CC}"/>
            </a:ext>
          </a:extLst>
        </cdr:cNvPr>
        <cdr:cNvSpPr/>
      </cdr:nvSpPr>
      <cdr:spPr>
        <a:xfrm xmlns:a="http://schemas.openxmlformats.org/drawingml/2006/main">
          <a:off x="5301836" y="5520171"/>
          <a:ext cx="115398" cy="115398"/>
        </a:xfrm>
        <a:prstGeom xmlns:a="http://schemas.openxmlformats.org/drawingml/2006/main" prst="rect">
          <a:avLst/>
        </a:prstGeom>
        <a:solidFill xmlns:a="http://schemas.openxmlformats.org/drawingml/2006/main">
          <a:srgbClr val="86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0.80492</cdr:y>
    </cdr:from>
    <cdr:to>
      <cdr:x>0.53602</cdr:x>
      <cdr:y>0.82175</cdr:y>
    </cdr:to>
    <cdr:sp macro="" textlink="">
      <cdr:nvSpPr>
        <cdr:cNvPr id="1916" name="NDMPlot_ElementConcrete17">
          <a:extLst xmlns:a="http://schemas.openxmlformats.org/drawingml/2006/main">
            <a:ext uri="{FF2B5EF4-FFF2-40B4-BE49-F238E27FC236}">
              <a16:creationId xmlns:a16="http://schemas.microsoft.com/office/drawing/2014/main" id="{650B43F6-0C22-4C1E-B60A-D9EC0140E98D}"/>
            </a:ext>
          </a:extLst>
        </cdr:cNvPr>
        <cdr:cNvSpPr/>
      </cdr:nvSpPr>
      <cdr:spPr>
        <a:xfrm xmlns:a="http://schemas.openxmlformats.org/drawingml/2006/main">
          <a:off x="5466691" y="5520171"/>
          <a:ext cx="115398" cy="115398"/>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0.80492</cdr:y>
    </cdr:from>
    <cdr:to>
      <cdr:x>0.55185</cdr:x>
      <cdr:y>0.82175</cdr:y>
    </cdr:to>
    <cdr:sp macro="" textlink="">
      <cdr:nvSpPr>
        <cdr:cNvPr id="1917" name="NDMPlot_ElementConcrete18">
          <a:extLst xmlns:a="http://schemas.openxmlformats.org/drawingml/2006/main">
            <a:ext uri="{FF2B5EF4-FFF2-40B4-BE49-F238E27FC236}">
              <a16:creationId xmlns:a16="http://schemas.microsoft.com/office/drawing/2014/main" id="{56378E7D-AC8B-4A3F-B4E2-D99DE31B8F29}"/>
            </a:ext>
          </a:extLst>
        </cdr:cNvPr>
        <cdr:cNvSpPr/>
      </cdr:nvSpPr>
      <cdr:spPr>
        <a:xfrm xmlns:a="http://schemas.openxmlformats.org/drawingml/2006/main">
          <a:off x="5631545" y="5520171"/>
          <a:ext cx="115399" cy="115398"/>
        </a:xfrm>
        <a:prstGeom xmlns:a="http://schemas.openxmlformats.org/drawingml/2006/main" prst="rect">
          <a:avLst/>
        </a:prstGeom>
        <a:solidFill xmlns:a="http://schemas.openxmlformats.org/drawingml/2006/main">
          <a:srgbClr val="88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0.80492</cdr:y>
    </cdr:from>
    <cdr:to>
      <cdr:x>0.56768</cdr:x>
      <cdr:y>0.82175</cdr:y>
    </cdr:to>
    <cdr:sp macro="" textlink="">
      <cdr:nvSpPr>
        <cdr:cNvPr id="1918" name="NDMPlot_ElementConcrete19">
          <a:extLst xmlns:a="http://schemas.openxmlformats.org/drawingml/2006/main">
            <a:ext uri="{FF2B5EF4-FFF2-40B4-BE49-F238E27FC236}">
              <a16:creationId xmlns:a16="http://schemas.microsoft.com/office/drawing/2014/main" id="{D02055AC-9818-4984-B31F-105BA511683A}"/>
            </a:ext>
          </a:extLst>
        </cdr:cNvPr>
        <cdr:cNvSpPr/>
      </cdr:nvSpPr>
      <cdr:spPr>
        <a:xfrm xmlns:a="http://schemas.openxmlformats.org/drawingml/2006/main">
          <a:off x="5796400" y="5520171"/>
          <a:ext cx="115399" cy="115398"/>
        </a:xfrm>
        <a:prstGeom xmlns:a="http://schemas.openxmlformats.org/drawingml/2006/main" prst="rect">
          <a:avLst/>
        </a:prstGeom>
        <a:solidFill xmlns:a="http://schemas.openxmlformats.org/drawingml/2006/main">
          <a:srgbClr val="8839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9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0.80492</cdr:y>
    </cdr:from>
    <cdr:to>
      <cdr:x>0.58351</cdr:x>
      <cdr:y>0.82175</cdr:y>
    </cdr:to>
    <cdr:sp macro="" textlink="">
      <cdr:nvSpPr>
        <cdr:cNvPr id="1919" name="NDMPlot_ElementConcrete20">
          <a:extLst xmlns:a="http://schemas.openxmlformats.org/drawingml/2006/main">
            <a:ext uri="{FF2B5EF4-FFF2-40B4-BE49-F238E27FC236}">
              <a16:creationId xmlns:a16="http://schemas.microsoft.com/office/drawing/2014/main" id="{83B46A95-C5D6-41CA-9F57-42ADC3087A34}"/>
            </a:ext>
          </a:extLst>
        </cdr:cNvPr>
        <cdr:cNvSpPr/>
      </cdr:nvSpPr>
      <cdr:spPr>
        <a:xfrm xmlns:a="http://schemas.openxmlformats.org/drawingml/2006/main">
          <a:off x="5961255" y="5520171"/>
          <a:ext cx="115399" cy="115398"/>
        </a:xfrm>
        <a:prstGeom xmlns:a="http://schemas.openxmlformats.org/drawingml/2006/main" prst="rect">
          <a:avLst/>
        </a:prstGeom>
        <a:solidFill xmlns:a="http://schemas.openxmlformats.org/drawingml/2006/main">
          <a:srgbClr val="8A3D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A3D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0.78089</cdr:y>
    </cdr:from>
    <cdr:to>
      <cdr:x>0.28274</cdr:x>
      <cdr:y>0.79771</cdr:y>
    </cdr:to>
    <cdr:sp macro="" textlink="">
      <cdr:nvSpPr>
        <cdr:cNvPr id="1920" name="NDMPlot_ElementConcrete21">
          <a:extLst xmlns:a="http://schemas.openxmlformats.org/drawingml/2006/main">
            <a:ext uri="{FF2B5EF4-FFF2-40B4-BE49-F238E27FC236}">
              <a16:creationId xmlns:a16="http://schemas.microsoft.com/office/drawing/2014/main" id="{942D54A8-417A-4291-9C40-D3F0BB9BEB41}"/>
            </a:ext>
          </a:extLst>
        </cdr:cNvPr>
        <cdr:cNvSpPr/>
      </cdr:nvSpPr>
      <cdr:spPr>
        <a:xfrm xmlns:a="http://schemas.openxmlformats.org/drawingml/2006/main">
          <a:off x="2829015" y="5355316"/>
          <a:ext cx="115399" cy="115399"/>
        </a:xfrm>
        <a:prstGeom xmlns:a="http://schemas.openxmlformats.org/drawingml/2006/main" prst="rect">
          <a:avLst/>
        </a:prstGeom>
        <a:solidFill xmlns:a="http://schemas.openxmlformats.org/drawingml/2006/main">
          <a:srgbClr val="7F26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F26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0.78089</cdr:y>
    </cdr:from>
    <cdr:to>
      <cdr:x>0.29857</cdr:x>
      <cdr:y>0.79771</cdr:y>
    </cdr:to>
    <cdr:sp macro="" textlink="">
      <cdr:nvSpPr>
        <cdr:cNvPr id="1921" name="NDMPlot_ElementConcrete22">
          <a:extLst xmlns:a="http://schemas.openxmlformats.org/drawingml/2006/main">
            <a:ext uri="{FF2B5EF4-FFF2-40B4-BE49-F238E27FC236}">
              <a16:creationId xmlns:a16="http://schemas.microsoft.com/office/drawing/2014/main" id="{2C19D05A-DDE9-4B00-9276-B3DBE420AE77}"/>
            </a:ext>
          </a:extLst>
        </cdr:cNvPr>
        <cdr:cNvSpPr/>
      </cdr:nvSpPr>
      <cdr:spPr>
        <a:xfrm xmlns:a="http://schemas.openxmlformats.org/drawingml/2006/main">
          <a:off x="2993870" y="5355316"/>
          <a:ext cx="115398" cy="115399"/>
        </a:xfrm>
        <a:prstGeom xmlns:a="http://schemas.openxmlformats.org/drawingml/2006/main" prst="rect">
          <a:avLst/>
        </a:prstGeom>
        <a:solidFill xmlns:a="http://schemas.openxmlformats.org/drawingml/2006/main">
          <a:srgbClr val="7F28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7F28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0.78089</cdr:y>
    </cdr:from>
    <cdr:to>
      <cdr:x>0.3144</cdr:x>
      <cdr:y>0.79771</cdr:y>
    </cdr:to>
    <cdr:sp macro="" textlink="">
      <cdr:nvSpPr>
        <cdr:cNvPr id="1922" name="NDMPlot_ElementConcrete23">
          <a:extLst xmlns:a="http://schemas.openxmlformats.org/drawingml/2006/main">
            <a:ext uri="{FF2B5EF4-FFF2-40B4-BE49-F238E27FC236}">
              <a16:creationId xmlns:a16="http://schemas.microsoft.com/office/drawing/2014/main" id="{09E6E4F7-4407-4FAF-BCB7-78F38C64A2BF}"/>
            </a:ext>
          </a:extLst>
        </cdr:cNvPr>
        <cdr:cNvSpPr/>
      </cdr:nvSpPr>
      <cdr:spPr>
        <a:xfrm xmlns:a="http://schemas.openxmlformats.org/drawingml/2006/main">
          <a:off x="3158725" y="5355316"/>
          <a:ext cx="115398" cy="115399"/>
        </a:xfrm>
        <a:prstGeom xmlns:a="http://schemas.openxmlformats.org/drawingml/2006/main" prst="rect">
          <a:avLst/>
        </a:prstGeom>
        <a:solidFill xmlns:a="http://schemas.openxmlformats.org/drawingml/2006/main">
          <a:srgbClr val="8029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029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0.78089</cdr:y>
    </cdr:from>
    <cdr:to>
      <cdr:x>0.33023</cdr:x>
      <cdr:y>0.79771</cdr:y>
    </cdr:to>
    <cdr:sp macro="" textlink="">
      <cdr:nvSpPr>
        <cdr:cNvPr id="1923" name="NDMPlot_ElementConcrete24">
          <a:extLst xmlns:a="http://schemas.openxmlformats.org/drawingml/2006/main">
            <a:ext uri="{FF2B5EF4-FFF2-40B4-BE49-F238E27FC236}">
              <a16:creationId xmlns:a16="http://schemas.microsoft.com/office/drawing/2014/main" id="{57630FE8-F134-4E30-BA94-32DCE35795F0}"/>
            </a:ext>
          </a:extLst>
        </cdr:cNvPr>
        <cdr:cNvSpPr/>
      </cdr:nvSpPr>
      <cdr:spPr>
        <a:xfrm xmlns:a="http://schemas.openxmlformats.org/drawingml/2006/main">
          <a:off x="3323579" y="5355316"/>
          <a:ext cx="115399" cy="115399"/>
        </a:xfrm>
        <a:prstGeom xmlns:a="http://schemas.openxmlformats.org/drawingml/2006/main" prst="rect">
          <a:avLst/>
        </a:prstGeom>
        <a:solidFill xmlns:a="http://schemas.openxmlformats.org/drawingml/2006/main">
          <a:srgbClr val="812A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A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0.78089</cdr:y>
    </cdr:from>
    <cdr:to>
      <cdr:x>0.34606</cdr:x>
      <cdr:y>0.79771</cdr:y>
    </cdr:to>
    <cdr:sp macro="" textlink="">
      <cdr:nvSpPr>
        <cdr:cNvPr id="1924" name="NDMPlot_ElementConcrete25">
          <a:extLst xmlns:a="http://schemas.openxmlformats.org/drawingml/2006/main">
            <a:ext uri="{FF2B5EF4-FFF2-40B4-BE49-F238E27FC236}">
              <a16:creationId xmlns:a16="http://schemas.microsoft.com/office/drawing/2014/main" id="{6ADBEA5E-D1BC-4DE6-B115-80AB7F805F4D}"/>
            </a:ext>
          </a:extLst>
        </cdr:cNvPr>
        <cdr:cNvSpPr/>
      </cdr:nvSpPr>
      <cdr:spPr>
        <a:xfrm xmlns:a="http://schemas.openxmlformats.org/drawingml/2006/main">
          <a:off x="3488434" y="5355316"/>
          <a:ext cx="115398" cy="115399"/>
        </a:xfrm>
        <a:prstGeom xmlns:a="http://schemas.openxmlformats.org/drawingml/2006/main" prst="rect">
          <a:avLst/>
        </a:prstGeom>
        <a:solidFill xmlns:a="http://schemas.openxmlformats.org/drawingml/2006/main">
          <a:srgbClr val="812B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B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0.78089</cdr:y>
    </cdr:from>
    <cdr:to>
      <cdr:x>0.36189</cdr:x>
      <cdr:y>0.79771</cdr:y>
    </cdr:to>
    <cdr:sp macro="" textlink="">
      <cdr:nvSpPr>
        <cdr:cNvPr id="1925" name="NDMPlot_ElementConcrete26">
          <a:extLst xmlns:a="http://schemas.openxmlformats.org/drawingml/2006/main">
            <a:ext uri="{FF2B5EF4-FFF2-40B4-BE49-F238E27FC236}">
              <a16:creationId xmlns:a16="http://schemas.microsoft.com/office/drawing/2014/main" id="{17F91705-EF15-41B0-B1D2-5E0D51105407}"/>
            </a:ext>
          </a:extLst>
        </cdr:cNvPr>
        <cdr:cNvSpPr/>
      </cdr:nvSpPr>
      <cdr:spPr>
        <a:xfrm xmlns:a="http://schemas.openxmlformats.org/drawingml/2006/main">
          <a:off x="3653289" y="5355316"/>
          <a:ext cx="115398" cy="115399"/>
        </a:xfrm>
        <a:prstGeom xmlns:a="http://schemas.openxmlformats.org/drawingml/2006/main" prst="rect">
          <a:avLst/>
        </a:prstGeom>
        <a:solidFill xmlns:a="http://schemas.openxmlformats.org/drawingml/2006/main">
          <a:srgbClr val="822C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C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0.78089</cdr:y>
    </cdr:from>
    <cdr:to>
      <cdr:x>0.37772</cdr:x>
      <cdr:y>0.79771</cdr:y>
    </cdr:to>
    <cdr:sp macro="" textlink="">
      <cdr:nvSpPr>
        <cdr:cNvPr id="1926" name="NDMPlot_ElementConcrete27">
          <a:extLst xmlns:a="http://schemas.openxmlformats.org/drawingml/2006/main">
            <a:ext uri="{FF2B5EF4-FFF2-40B4-BE49-F238E27FC236}">
              <a16:creationId xmlns:a16="http://schemas.microsoft.com/office/drawing/2014/main" id="{569EB3C4-8FF5-4184-9A54-D473354AFF49}"/>
            </a:ext>
          </a:extLst>
        </cdr:cNvPr>
        <cdr:cNvSpPr/>
      </cdr:nvSpPr>
      <cdr:spPr>
        <a:xfrm xmlns:a="http://schemas.openxmlformats.org/drawingml/2006/main">
          <a:off x="3818144" y="5355316"/>
          <a:ext cx="115398" cy="115399"/>
        </a:xfrm>
        <a:prstGeom xmlns:a="http://schemas.openxmlformats.org/drawingml/2006/main" prst="rect">
          <a:avLst/>
        </a:prstGeom>
        <a:solidFill xmlns:a="http://schemas.openxmlformats.org/drawingml/2006/main">
          <a:srgbClr val="822E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E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0.78089</cdr:y>
    </cdr:from>
    <cdr:to>
      <cdr:x>0.39355</cdr:x>
      <cdr:y>0.79771</cdr:y>
    </cdr:to>
    <cdr:sp macro="" textlink="">
      <cdr:nvSpPr>
        <cdr:cNvPr id="1927" name="NDMPlot_ElementConcrete28">
          <a:extLst xmlns:a="http://schemas.openxmlformats.org/drawingml/2006/main">
            <a:ext uri="{FF2B5EF4-FFF2-40B4-BE49-F238E27FC236}">
              <a16:creationId xmlns:a16="http://schemas.microsoft.com/office/drawing/2014/main" id="{DDCB3724-52F3-4E44-995F-9F5F4D6AFAA2}"/>
            </a:ext>
          </a:extLst>
        </cdr:cNvPr>
        <cdr:cNvSpPr/>
      </cdr:nvSpPr>
      <cdr:spPr>
        <a:xfrm xmlns:a="http://schemas.openxmlformats.org/drawingml/2006/main">
          <a:off x="3982998" y="5355316"/>
          <a:ext cx="115399" cy="115399"/>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0.78089</cdr:y>
    </cdr:from>
    <cdr:to>
      <cdr:x>0.40938</cdr:x>
      <cdr:y>0.79771</cdr:y>
    </cdr:to>
    <cdr:sp macro="" textlink="">
      <cdr:nvSpPr>
        <cdr:cNvPr id="1928" name="NDMPlot_ElementConcrete29">
          <a:extLst xmlns:a="http://schemas.openxmlformats.org/drawingml/2006/main">
            <a:ext uri="{FF2B5EF4-FFF2-40B4-BE49-F238E27FC236}">
              <a16:creationId xmlns:a16="http://schemas.microsoft.com/office/drawing/2014/main" id="{ECD6D074-C79C-4E32-B87D-379BAB256FDC}"/>
            </a:ext>
          </a:extLst>
        </cdr:cNvPr>
        <cdr:cNvSpPr/>
      </cdr:nvSpPr>
      <cdr:spPr>
        <a:xfrm xmlns:a="http://schemas.openxmlformats.org/drawingml/2006/main">
          <a:off x="4147853" y="5355316"/>
          <a:ext cx="115398" cy="115399"/>
        </a:xfrm>
        <a:prstGeom xmlns:a="http://schemas.openxmlformats.org/drawingml/2006/main" prst="rect">
          <a:avLst/>
        </a:prstGeom>
        <a:solidFill xmlns:a="http://schemas.openxmlformats.org/drawingml/2006/main">
          <a:srgbClr val="843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0.78089</cdr:y>
    </cdr:from>
    <cdr:to>
      <cdr:x>0.42521</cdr:x>
      <cdr:y>0.79771</cdr:y>
    </cdr:to>
    <cdr:sp macro="" textlink="">
      <cdr:nvSpPr>
        <cdr:cNvPr id="1929" name="NDMPlot_ElementConcrete30">
          <a:extLst xmlns:a="http://schemas.openxmlformats.org/drawingml/2006/main">
            <a:ext uri="{FF2B5EF4-FFF2-40B4-BE49-F238E27FC236}">
              <a16:creationId xmlns:a16="http://schemas.microsoft.com/office/drawing/2014/main" id="{5D02BEE6-58E1-4AFD-8A76-545822330673}"/>
            </a:ext>
          </a:extLst>
        </cdr:cNvPr>
        <cdr:cNvSpPr/>
      </cdr:nvSpPr>
      <cdr:spPr>
        <a:xfrm xmlns:a="http://schemas.openxmlformats.org/drawingml/2006/main">
          <a:off x="4312708" y="5355316"/>
          <a:ext cx="115398" cy="115399"/>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0.78089</cdr:y>
    </cdr:from>
    <cdr:to>
      <cdr:x>0.44104</cdr:x>
      <cdr:y>0.79771</cdr:y>
    </cdr:to>
    <cdr:sp macro="" textlink="">
      <cdr:nvSpPr>
        <cdr:cNvPr id="1930" name="NDMPlot_ElementConcrete31">
          <a:extLst xmlns:a="http://schemas.openxmlformats.org/drawingml/2006/main">
            <a:ext uri="{FF2B5EF4-FFF2-40B4-BE49-F238E27FC236}">
              <a16:creationId xmlns:a16="http://schemas.microsoft.com/office/drawing/2014/main" id="{E4B276BE-0703-4C10-A781-ADFF0E855FAD}"/>
            </a:ext>
          </a:extLst>
        </cdr:cNvPr>
        <cdr:cNvSpPr/>
      </cdr:nvSpPr>
      <cdr:spPr>
        <a:xfrm xmlns:a="http://schemas.openxmlformats.org/drawingml/2006/main">
          <a:off x="4477562" y="5355316"/>
          <a:ext cx="115399" cy="115399"/>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0.78089</cdr:y>
    </cdr:from>
    <cdr:to>
      <cdr:x>0.45687</cdr:x>
      <cdr:y>0.79771</cdr:y>
    </cdr:to>
    <cdr:sp macro="" textlink="">
      <cdr:nvSpPr>
        <cdr:cNvPr id="1931" name="NDMPlot_ElementConcrete32">
          <a:extLst xmlns:a="http://schemas.openxmlformats.org/drawingml/2006/main">
            <a:ext uri="{FF2B5EF4-FFF2-40B4-BE49-F238E27FC236}">
              <a16:creationId xmlns:a16="http://schemas.microsoft.com/office/drawing/2014/main" id="{6D0A692F-7281-427F-BB4F-3D83F56C62EF}"/>
            </a:ext>
          </a:extLst>
        </cdr:cNvPr>
        <cdr:cNvSpPr/>
      </cdr:nvSpPr>
      <cdr:spPr>
        <a:xfrm xmlns:a="http://schemas.openxmlformats.org/drawingml/2006/main">
          <a:off x="4642417" y="5355316"/>
          <a:ext cx="115399" cy="115399"/>
        </a:xfrm>
        <a:prstGeom xmlns:a="http://schemas.openxmlformats.org/drawingml/2006/main" prst="rect">
          <a:avLst/>
        </a:prstGeom>
        <a:solidFill xmlns:a="http://schemas.openxmlformats.org/drawingml/2006/main">
          <a:srgbClr val="86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0.78089</cdr:y>
    </cdr:from>
    <cdr:to>
      <cdr:x>0.4727</cdr:x>
      <cdr:y>0.79771</cdr:y>
    </cdr:to>
    <cdr:sp macro="" textlink="">
      <cdr:nvSpPr>
        <cdr:cNvPr id="1932" name="NDMPlot_ElementConcrete33">
          <a:extLst xmlns:a="http://schemas.openxmlformats.org/drawingml/2006/main">
            <a:ext uri="{FF2B5EF4-FFF2-40B4-BE49-F238E27FC236}">
              <a16:creationId xmlns:a16="http://schemas.microsoft.com/office/drawing/2014/main" id="{7E90C815-CAC2-4944-A9B8-2BC3E0F3DFF6}"/>
            </a:ext>
          </a:extLst>
        </cdr:cNvPr>
        <cdr:cNvSpPr/>
      </cdr:nvSpPr>
      <cdr:spPr>
        <a:xfrm xmlns:a="http://schemas.openxmlformats.org/drawingml/2006/main">
          <a:off x="4807272" y="5355316"/>
          <a:ext cx="115398" cy="115399"/>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0.78089</cdr:y>
    </cdr:from>
    <cdr:to>
      <cdr:x>0.48853</cdr:x>
      <cdr:y>0.79771</cdr:y>
    </cdr:to>
    <cdr:sp macro="" textlink="">
      <cdr:nvSpPr>
        <cdr:cNvPr id="1933" name="NDMPlot_ElementConcrete34">
          <a:extLst xmlns:a="http://schemas.openxmlformats.org/drawingml/2006/main">
            <a:ext uri="{FF2B5EF4-FFF2-40B4-BE49-F238E27FC236}">
              <a16:creationId xmlns:a16="http://schemas.microsoft.com/office/drawing/2014/main" id="{81179657-04E1-4EEF-AD3B-EA393A929806}"/>
            </a:ext>
          </a:extLst>
        </cdr:cNvPr>
        <cdr:cNvSpPr/>
      </cdr:nvSpPr>
      <cdr:spPr>
        <a:xfrm xmlns:a="http://schemas.openxmlformats.org/drawingml/2006/main">
          <a:off x="4972127" y="5355316"/>
          <a:ext cx="115398" cy="115399"/>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0.78089</cdr:y>
    </cdr:from>
    <cdr:to>
      <cdr:x>0.50436</cdr:x>
      <cdr:y>0.79771</cdr:y>
    </cdr:to>
    <cdr:sp macro="" textlink="">
      <cdr:nvSpPr>
        <cdr:cNvPr id="1934" name="NDMPlot_ElementConcrete35">
          <a:extLst xmlns:a="http://schemas.openxmlformats.org/drawingml/2006/main">
            <a:ext uri="{FF2B5EF4-FFF2-40B4-BE49-F238E27FC236}">
              <a16:creationId xmlns:a16="http://schemas.microsoft.com/office/drawing/2014/main" id="{54D443D2-70A5-483F-9DD1-8C50F07F230F}"/>
            </a:ext>
          </a:extLst>
        </cdr:cNvPr>
        <cdr:cNvSpPr/>
      </cdr:nvSpPr>
      <cdr:spPr>
        <a:xfrm xmlns:a="http://schemas.openxmlformats.org/drawingml/2006/main">
          <a:off x="5136981" y="5355316"/>
          <a:ext cx="115399" cy="115399"/>
        </a:xfrm>
        <a:prstGeom xmlns:a="http://schemas.openxmlformats.org/drawingml/2006/main" prst="rect">
          <a:avLst/>
        </a:prstGeom>
        <a:solidFill xmlns:a="http://schemas.openxmlformats.org/drawingml/2006/main">
          <a:srgbClr val="87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0.78089</cdr:y>
    </cdr:from>
    <cdr:to>
      <cdr:x>0.52019</cdr:x>
      <cdr:y>0.79771</cdr:y>
    </cdr:to>
    <cdr:sp macro="" textlink="">
      <cdr:nvSpPr>
        <cdr:cNvPr id="1935" name="NDMPlot_ElementConcrete36">
          <a:extLst xmlns:a="http://schemas.openxmlformats.org/drawingml/2006/main">
            <a:ext uri="{FF2B5EF4-FFF2-40B4-BE49-F238E27FC236}">
              <a16:creationId xmlns:a16="http://schemas.microsoft.com/office/drawing/2014/main" id="{61A79ECC-55B2-4F9A-B566-ACEA8819AC21}"/>
            </a:ext>
          </a:extLst>
        </cdr:cNvPr>
        <cdr:cNvSpPr/>
      </cdr:nvSpPr>
      <cdr:spPr>
        <a:xfrm xmlns:a="http://schemas.openxmlformats.org/drawingml/2006/main">
          <a:off x="5301836" y="5355316"/>
          <a:ext cx="115398" cy="115399"/>
        </a:xfrm>
        <a:prstGeom xmlns:a="http://schemas.openxmlformats.org/drawingml/2006/main" prst="rect">
          <a:avLst/>
        </a:prstGeom>
        <a:solidFill xmlns:a="http://schemas.openxmlformats.org/drawingml/2006/main">
          <a:srgbClr val="8839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9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0.78089</cdr:y>
    </cdr:from>
    <cdr:to>
      <cdr:x>0.53602</cdr:x>
      <cdr:y>0.79771</cdr:y>
    </cdr:to>
    <cdr:sp macro="" textlink="">
      <cdr:nvSpPr>
        <cdr:cNvPr id="1936" name="NDMPlot_ElementConcrete37">
          <a:extLst xmlns:a="http://schemas.openxmlformats.org/drawingml/2006/main">
            <a:ext uri="{FF2B5EF4-FFF2-40B4-BE49-F238E27FC236}">
              <a16:creationId xmlns:a16="http://schemas.microsoft.com/office/drawing/2014/main" id="{DB92A8B1-9A9E-4C1C-9041-3EFB7B365389}"/>
            </a:ext>
          </a:extLst>
        </cdr:cNvPr>
        <cdr:cNvSpPr/>
      </cdr:nvSpPr>
      <cdr:spPr>
        <a:xfrm xmlns:a="http://schemas.openxmlformats.org/drawingml/2006/main">
          <a:off x="5466691" y="5355316"/>
          <a:ext cx="115398" cy="115399"/>
        </a:xfrm>
        <a:prstGeom xmlns:a="http://schemas.openxmlformats.org/drawingml/2006/main" prst="rect">
          <a:avLst/>
        </a:prstGeom>
        <a:solidFill xmlns:a="http://schemas.openxmlformats.org/drawingml/2006/main">
          <a:srgbClr val="893A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93A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0.78089</cdr:y>
    </cdr:from>
    <cdr:to>
      <cdr:x>0.55185</cdr:x>
      <cdr:y>0.79771</cdr:y>
    </cdr:to>
    <cdr:sp macro="" textlink="">
      <cdr:nvSpPr>
        <cdr:cNvPr id="1937" name="NDMPlot_ElementConcrete38">
          <a:extLst xmlns:a="http://schemas.openxmlformats.org/drawingml/2006/main">
            <a:ext uri="{FF2B5EF4-FFF2-40B4-BE49-F238E27FC236}">
              <a16:creationId xmlns:a16="http://schemas.microsoft.com/office/drawing/2014/main" id="{C3261AC4-652C-4887-A47B-C945A2E078B5}"/>
            </a:ext>
          </a:extLst>
        </cdr:cNvPr>
        <cdr:cNvSpPr/>
      </cdr:nvSpPr>
      <cdr:spPr>
        <a:xfrm xmlns:a="http://schemas.openxmlformats.org/drawingml/2006/main">
          <a:off x="5631545" y="5355316"/>
          <a:ext cx="115399" cy="115399"/>
        </a:xfrm>
        <a:prstGeom xmlns:a="http://schemas.openxmlformats.org/drawingml/2006/main" prst="rect">
          <a:avLst/>
        </a:prstGeom>
        <a:solidFill xmlns:a="http://schemas.openxmlformats.org/drawingml/2006/main">
          <a:srgbClr val="8E4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E4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0.78089</cdr:y>
    </cdr:from>
    <cdr:to>
      <cdr:x>0.56768</cdr:x>
      <cdr:y>0.79771</cdr:y>
    </cdr:to>
    <cdr:sp macro="" textlink="">
      <cdr:nvSpPr>
        <cdr:cNvPr id="1938" name="NDMPlot_ElementConcrete39">
          <a:extLst xmlns:a="http://schemas.openxmlformats.org/drawingml/2006/main">
            <a:ext uri="{FF2B5EF4-FFF2-40B4-BE49-F238E27FC236}">
              <a16:creationId xmlns:a16="http://schemas.microsoft.com/office/drawing/2014/main" id="{46AC05E7-B4E3-4D81-9820-1A21B6228136}"/>
            </a:ext>
          </a:extLst>
        </cdr:cNvPr>
        <cdr:cNvSpPr/>
      </cdr:nvSpPr>
      <cdr:spPr>
        <a:xfrm xmlns:a="http://schemas.openxmlformats.org/drawingml/2006/main">
          <a:off x="5796400" y="5355316"/>
          <a:ext cx="115399" cy="115399"/>
        </a:xfrm>
        <a:prstGeom xmlns:a="http://schemas.openxmlformats.org/drawingml/2006/main" prst="rect">
          <a:avLst/>
        </a:prstGeom>
        <a:solidFill xmlns:a="http://schemas.openxmlformats.org/drawingml/2006/main">
          <a:srgbClr val="934F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34F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0.78089</cdr:y>
    </cdr:from>
    <cdr:to>
      <cdr:x>0.58351</cdr:x>
      <cdr:y>0.79771</cdr:y>
    </cdr:to>
    <cdr:sp macro="" textlink="">
      <cdr:nvSpPr>
        <cdr:cNvPr id="1939" name="NDMPlot_ElementConcrete40">
          <a:extLst xmlns:a="http://schemas.openxmlformats.org/drawingml/2006/main">
            <a:ext uri="{FF2B5EF4-FFF2-40B4-BE49-F238E27FC236}">
              <a16:creationId xmlns:a16="http://schemas.microsoft.com/office/drawing/2014/main" id="{0471A8FA-F3F2-4855-8EFD-4F661CC8706D}"/>
            </a:ext>
          </a:extLst>
        </cdr:cNvPr>
        <cdr:cNvSpPr/>
      </cdr:nvSpPr>
      <cdr:spPr>
        <a:xfrm xmlns:a="http://schemas.openxmlformats.org/drawingml/2006/main">
          <a:off x="5961255" y="5355316"/>
          <a:ext cx="115399" cy="115399"/>
        </a:xfrm>
        <a:prstGeom xmlns:a="http://schemas.openxmlformats.org/drawingml/2006/main" prst="rect">
          <a:avLst/>
        </a:prstGeom>
        <a:solidFill xmlns:a="http://schemas.openxmlformats.org/drawingml/2006/main">
          <a:srgbClr val="995A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95A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0.75685</cdr:y>
    </cdr:from>
    <cdr:to>
      <cdr:x>0.28274</cdr:x>
      <cdr:y>0.77367</cdr:y>
    </cdr:to>
    <cdr:sp macro="" textlink="">
      <cdr:nvSpPr>
        <cdr:cNvPr id="1940" name="NDMPlot_ElementConcrete41">
          <a:extLst xmlns:a="http://schemas.openxmlformats.org/drawingml/2006/main">
            <a:ext uri="{FF2B5EF4-FFF2-40B4-BE49-F238E27FC236}">
              <a16:creationId xmlns:a16="http://schemas.microsoft.com/office/drawing/2014/main" id="{ABF0D892-036C-47D6-B7F3-ABE78D85DC46}"/>
            </a:ext>
          </a:extLst>
        </cdr:cNvPr>
        <cdr:cNvSpPr/>
      </cdr:nvSpPr>
      <cdr:spPr>
        <a:xfrm xmlns:a="http://schemas.openxmlformats.org/drawingml/2006/main">
          <a:off x="2829015" y="5190461"/>
          <a:ext cx="115399" cy="115399"/>
        </a:xfrm>
        <a:prstGeom xmlns:a="http://schemas.openxmlformats.org/drawingml/2006/main" prst="rect">
          <a:avLst/>
        </a:prstGeom>
        <a:solidFill xmlns:a="http://schemas.openxmlformats.org/drawingml/2006/main">
          <a:srgbClr val="802A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02A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0.75685</cdr:y>
    </cdr:from>
    <cdr:to>
      <cdr:x>0.29857</cdr:x>
      <cdr:y>0.77367</cdr:y>
    </cdr:to>
    <cdr:sp macro="" textlink="">
      <cdr:nvSpPr>
        <cdr:cNvPr id="1941" name="NDMPlot_ElementConcrete42">
          <a:extLst xmlns:a="http://schemas.openxmlformats.org/drawingml/2006/main">
            <a:ext uri="{FF2B5EF4-FFF2-40B4-BE49-F238E27FC236}">
              <a16:creationId xmlns:a16="http://schemas.microsoft.com/office/drawing/2014/main" id="{1B2074B3-8691-44F8-A705-1259DA7EC6B5}"/>
            </a:ext>
          </a:extLst>
        </cdr:cNvPr>
        <cdr:cNvSpPr/>
      </cdr:nvSpPr>
      <cdr:spPr>
        <a:xfrm xmlns:a="http://schemas.openxmlformats.org/drawingml/2006/main">
          <a:off x="2993870" y="5190461"/>
          <a:ext cx="115398" cy="115399"/>
        </a:xfrm>
        <a:prstGeom xmlns:a="http://schemas.openxmlformats.org/drawingml/2006/main" prst="rect">
          <a:avLst/>
        </a:prstGeom>
        <a:solidFill xmlns:a="http://schemas.openxmlformats.org/drawingml/2006/main">
          <a:srgbClr val="812B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12B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0.75685</cdr:y>
    </cdr:from>
    <cdr:to>
      <cdr:x>0.3144</cdr:x>
      <cdr:y>0.77367</cdr:y>
    </cdr:to>
    <cdr:sp macro="" textlink="">
      <cdr:nvSpPr>
        <cdr:cNvPr id="1942" name="NDMPlot_ElementConcrete43">
          <a:extLst xmlns:a="http://schemas.openxmlformats.org/drawingml/2006/main">
            <a:ext uri="{FF2B5EF4-FFF2-40B4-BE49-F238E27FC236}">
              <a16:creationId xmlns:a16="http://schemas.microsoft.com/office/drawing/2014/main" id="{16C9ED87-5069-4BB9-8D66-B34AEF0DA407}"/>
            </a:ext>
          </a:extLst>
        </cdr:cNvPr>
        <cdr:cNvSpPr/>
      </cdr:nvSpPr>
      <cdr:spPr>
        <a:xfrm xmlns:a="http://schemas.openxmlformats.org/drawingml/2006/main">
          <a:off x="3158725" y="5190461"/>
          <a:ext cx="115398" cy="115399"/>
        </a:xfrm>
        <a:prstGeom xmlns:a="http://schemas.openxmlformats.org/drawingml/2006/main" prst="rect">
          <a:avLst/>
        </a:prstGeom>
        <a:solidFill xmlns:a="http://schemas.openxmlformats.org/drawingml/2006/main">
          <a:srgbClr val="822C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C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0.75685</cdr:y>
    </cdr:from>
    <cdr:to>
      <cdr:x>0.33023</cdr:x>
      <cdr:y>0.77367</cdr:y>
    </cdr:to>
    <cdr:sp macro="" textlink="">
      <cdr:nvSpPr>
        <cdr:cNvPr id="1943" name="NDMPlot_ElementConcrete44">
          <a:extLst xmlns:a="http://schemas.openxmlformats.org/drawingml/2006/main">
            <a:ext uri="{FF2B5EF4-FFF2-40B4-BE49-F238E27FC236}">
              <a16:creationId xmlns:a16="http://schemas.microsoft.com/office/drawing/2014/main" id="{69D2C872-7B46-4386-BBCE-AEAFAB1273E5}"/>
            </a:ext>
          </a:extLst>
        </cdr:cNvPr>
        <cdr:cNvSpPr/>
      </cdr:nvSpPr>
      <cdr:spPr>
        <a:xfrm xmlns:a="http://schemas.openxmlformats.org/drawingml/2006/main">
          <a:off x="3323579" y="5190461"/>
          <a:ext cx="115399" cy="115399"/>
        </a:xfrm>
        <a:prstGeom xmlns:a="http://schemas.openxmlformats.org/drawingml/2006/main" prst="rect">
          <a:avLst/>
        </a:prstGeom>
        <a:solidFill xmlns:a="http://schemas.openxmlformats.org/drawingml/2006/main">
          <a:srgbClr val="822D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D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0.75685</cdr:y>
    </cdr:from>
    <cdr:to>
      <cdr:x>0.34606</cdr:x>
      <cdr:y>0.77367</cdr:y>
    </cdr:to>
    <cdr:sp macro="" textlink="">
      <cdr:nvSpPr>
        <cdr:cNvPr id="1944" name="NDMPlot_ElementConcrete45">
          <a:extLst xmlns:a="http://schemas.openxmlformats.org/drawingml/2006/main">
            <a:ext uri="{FF2B5EF4-FFF2-40B4-BE49-F238E27FC236}">
              <a16:creationId xmlns:a16="http://schemas.microsoft.com/office/drawing/2014/main" id="{C22F67DE-8111-45F7-9C02-D66F2220886C}"/>
            </a:ext>
          </a:extLst>
        </cdr:cNvPr>
        <cdr:cNvSpPr/>
      </cdr:nvSpPr>
      <cdr:spPr>
        <a:xfrm xmlns:a="http://schemas.openxmlformats.org/drawingml/2006/main">
          <a:off x="3488434" y="5190461"/>
          <a:ext cx="115398" cy="115399"/>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0.75685</cdr:y>
    </cdr:from>
    <cdr:to>
      <cdr:x>0.36189</cdr:x>
      <cdr:y>0.77367</cdr:y>
    </cdr:to>
    <cdr:sp macro="" textlink="">
      <cdr:nvSpPr>
        <cdr:cNvPr id="1945" name="NDMPlot_ElementConcrete46">
          <a:extLst xmlns:a="http://schemas.openxmlformats.org/drawingml/2006/main">
            <a:ext uri="{FF2B5EF4-FFF2-40B4-BE49-F238E27FC236}">
              <a16:creationId xmlns:a16="http://schemas.microsoft.com/office/drawing/2014/main" id="{4C2A09AA-7FD9-4727-975C-1250CD85B265}"/>
            </a:ext>
          </a:extLst>
        </cdr:cNvPr>
        <cdr:cNvSpPr/>
      </cdr:nvSpPr>
      <cdr:spPr>
        <a:xfrm xmlns:a="http://schemas.openxmlformats.org/drawingml/2006/main">
          <a:off x="3653289" y="5190461"/>
          <a:ext cx="115398" cy="115399"/>
        </a:xfrm>
        <a:prstGeom xmlns:a="http://schemas.openxmlformats.org/drawingml/2006/main" prst="rect">
          <a:avLst/>
        </a:prstGeom>
        <a:solidFill xmlns:a="http://schemas.openxmlformats.org/drawingml/2006/main">
          <a:srgbClr val="833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3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0.75685</cdr:y>
    </cdr:from>
    <cdr:to>
      <cdr:x>0.37772</cdr:x>
      <cdr:y>0.77367</cdr:y>
    </cdr:to>
    <cdr:sp macro="" textlink="">
      <cdr:nvSpPr>
        <cdr:cNvPr id="1946" name="NDMPlot_ElementConcrete47">
          <a:extLst xmlns:a="http://schemas.openxmlformats.org/drawingml/2006/main">
            <a:ext uri="{FF2B5EF4-FFF2-40B4-BE49-F238E27FC236}">
              <a16:creationId xmlns:a16="http://schemas.microsoft.com/office/drawing/2014/main" id="{183C44F2-6E0D-48AC-974F-D8076AE10885}"/>
            </a:ext>
          </a:extLst>
        </cdr:cNvPr>
        <cdr:cNvSpPr/>
      </cdr:nvSpPr>
      <cdr:spPr>
        <a:xfrm xmlns:a="http://schemas.openxmlformats.org/drawingml/2006/main">
          <a:off x="3818144" y="5190461"/>
          <a:ext cx="115398" cy="115399"/>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0.75685</cdr:y>
    </cdr:from>
    <cdr:to>
      <cdr:x>0.39355</cdr:x>
      <cdr:y>0.77367</cdr:y>
    </cdr:to>
    <cdr:sp macro="" textlink="">
      <cdr:nvSpPr>
        <cdr:cNvPr id="1947" name="NDMPlot_ElementConcrete48">
          <a:extLst xmlns:a="http://schemas.openxmlformats.org/drawingml/2006/main">
            <a:ext uri="{FF2B5EF4-FFF2-40B4-BE49-F238E27FC236}">
              <a16:creationId xmlns:a16="http://schemas.microsoft.com/office/drawing/2014/main" id="{04B533FA-11C4-4F84-89CE-E9FF17298A39}"/>
            </a:ext>
          </a:extLst>
        </cdr:cNvPr>
        <cdr:cNvSpPr/>
      </cdr:nvSpPr>
      <cdr:spPr>
        <a:xfrm xmlns:a="http://schemas.openxmlformats.org/drawingml/2006/main">
          <a:off x="3982998" y="5190461"/>
          <a:ext cx="115399" cy="115399"/>
        </a:xfrm>
        <a:prstGeom xmlns:a="http://schemas.openxmlformats.org/drawingml/2006/main" prst="rect">
          <a:avLst/>
        </a:prstGeom>
        <a:solidFill xmlns:a="http://schemas.openxmlformats.org/drawingml/2006/main">
          <a:srgbClr val="85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0.75685</cdr:y>
    </cdr:from>
    <cdr:to>
      <cdr:x>0.40938</cdr:x>
      <cdr:y>0.77367</cdr:y>
    </cdr:to>
    <cdr:sp macro="" textlink="">
      <cdr:nvSpPr>
        <cdr:cNvPr id="1948" name="NDMPlot_ElementConcrete49">
          <a:extLst xmlns:a="http://schemas.openxmlformats.org/drawingml/2006/main">
            <a:ext uri="{FF2B5EF4-FFF2-40B4-BE49-F238E27FC236}">
              <a16:creationId xmlns:a16="http://schemas.microsoft.com/office/drawing/2014/main" id="{8CDE0998-3203-4FD0-BB8E-31C191A29020}"/>
            </a:ext>
          </a:extLst>
        </cdr:cNvPr>
        <cdr:cNvSpPr/>
      </cdr:nvSpPr>
      <cdr:spPr>
        <a:xfrm xmlns:a="http://schemas.openxmlformats.org/drawingml/2006/main">
          <a:off x="4147853" y="5190461"/>
          <a:ext cx="115398" cy="115399"/>
        </a:xfrm>
        <a:prstGeom xmlns:a="http://schemas.openxmlformats.org/drawingml/2006/main" prst="rect">
          <a:avLst/>
        </a:prstGeom>
        <a:solidFill xmlns:a="http://schemas.openxmlformats.org/drawingml/2006/main">
          <a:srgbClr val="85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0.75685</cdr:y>
    </cdr:from>
    <cdr:to>
      <cdr:x>0.42521</cdr:x>
      <cdr:y>0.77367</cdr:y>
    </cdr:to>
    <cdr:sp macro="" textlink="">
      <cdr:nvSpPr>
        <cdr:cNvPr id="1949" name="NDMPlot_ElementConcrete50">
          <a:extLst xmlns:a="http://schemas.openxmlformats.org/drawingml/2006/main">
            <a:ext uri="{FF2B5EF4-FFF2-40B4-BE49-F238E27FC236}">
              <a16:creationId xmlns:a16="http://schemas.microsoft.com/office/drawing/2014/main" id="{47055B45-EA42-4147-90ED-789F11446A30}"/>
            </a:ext>
          </a:extLst>
        </cdr:cNvPr>
        <cdr:cNvSpPr/>
      </cdr:nvSpPr>
      <cdr:spPr>
        <a:xfrm xmlns:a="http://schemas.openxmlformats.org/drawingml/2006/main">
          <a:off x="4312708" y="5190461"/>
          <a:ext cx="115398" cy="115399"/>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0.75685</cdr:y>
    </cdr:from>
    <cdr:to>
      <cdr:x>0.44104</cdr:x>
      <cdr:y>0.77367</cdr:y>
    </cdr:to>
    <cdr:sp macro="" textlink="">
      <cdr:nvSpPr>
        <cdr:cNvPr id="1950" name="NDMPlot_ElementConcrete51">
          <a:extLst xmlns:a="http://schemas.openxmlformats.org/drawingml/2006/main">
            <a:ext uri="{FF2B5EF4-FFF2-40B4-BE49-F238E27FC236}">
              <a16:creationId xmlns:a16="http://schemas.microsoft.com/office/drawing/2014/main" id="{61972210-773B-4E08-BD84-8CDEA69AA3A1}"/>
            </a:ext>
          </a:extLst>
        </cdr:cNvPr>
        <cdr:cNvSpPr/>
      </cdr:nvSpPr>
      <cdr:spPr>
        <a:xfrm xmlns:a="http://schemas.openxmlformats.org/drawingml/2006/main">
          <a:off x="4477562" y="5190461"/>
          <a:ext cx="115399" cy="115399"/>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0.75685</cdr:y>
    </cdr:from>
    <cdr:to>
      <cdr:x>0.45687</cdr:x>
      <cdr:y>0.77367</cdr:y>
    </cdr:to>
    <cdr:sp macro="" textlink="">
      <cdr:nvSpPr>
        <cdr:cNvPr id="1951" name="NDMPlot_ElementConcrete52">
          <a:extLst xmlns:a="http://schemas.openxmlformats.org/drawingml/2006/main">
            <a:ext uri="{FF2B5EF4-FFF2-40B4-BE49-F238E27FC236}">
              <a16:creationId xmlns:a16="http://schemas.microsoft.com/office/drawing/2014/main" id="{E6B12F32-48F6-4351-8CA0-1453FAD1FBC8}"/>
            </a:ext>
          </a:extLst>
        </cdr:cNvPr>
        <cdr:cNvSpPr/>
      </cdr:nvSpPr>
      <cdr:spPr>
        <a:xfrm xmlns:a="http://schemas.openxmlformats.org/drawingml/2006/main">
          <a:off x="4642417" y="5190461"/>
          <a:ext cx="115399" cy="115399"/>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0.75685</cdr:y>
    </cdr:from>
    <cdr:to>
      <cdr:x>0.4727</cdr:x>
      <cdr:y>0.77367</cdr:y>
    </cdr:to>
    <cdr:sp macro="" textlink="">
      <cdr:nvSpPr>
        <cdr:cNvPr id="1952" name="NDMPlot_ElementConcrete53">
          <a:extLst xmlns:a="http://schemas.openxmlformats.org/drawingml/2006/main">
            <a:ext uri="{FF2B5EF4-FFF2-40B4-BE49-F238E27FC236}">
              <a16:creationId xmlns:a16="http://schemas.microsoft.com/office/drawing/2014/main" id="{CD9ECC90-9A7E-4556-BED3-5819270B48E0}"/>
            </a:ext>
          </a:extLst>
        </cdr:cNvPr>
        <cdr:cNvSpPr/>
      </cdr:nvSpPr>
      <cdr:spPr>
        <a:xfrm xmlns:a="http://schemas.openxmlformats.org/drawingml/2006/main">
          <a:off x="4807272" y="5190461"/>
          <a:ext cx="115398" cy="115399"/>
        </a:xfrm>
        <a:prstGeom xmlns:a="http://schemas.openxmlformats.org/drawingml/2006/main" prst="rect">
          <a:avLst/>
        </a:prstGeom>
        <a:solidFill xmlns:a="http://schemas.openxmlformats.org/drawingml/2006/main">
          <a:srgbClr val="88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0.75685</cdr:y>
    </cdr:from>
    <cdr:to>
      <cdr:x>0.48853</cdr:x>
      <cdr:y>0.77367</cdr:y>
    </cdr:to>
    <cdr:sp macro="" textlink="">
      <cdr:nvSpPr>
        <cdr:cNvPr id="1953" name="NDMPlot_ElementConcrete54">
          <a:extLst xmlns:a="http://schemas.openxmlformats.org/drawingml/2006/main">
            <a:ext uri="{FF2B5EF4-FFF2-40B4-BE49-F238E27FC236}">
              <a16:creationId xmlns:a16="http://schemas.microsoft.com/office/drawing/2014/main" id="{A701A41C-0D01-456C-9B81-DB15D79E26D6}"/>
            </a:ext>
          </a:extLst>
        </cdr:cNvPr>
        <cdr:cNvSpPr/>
      </cdr:nvSpPr>
      <cdr:spPr>
        <a:xfrm xmlns:a="http://schemas.openxmlformats.org/drawingml/2006/main">
          <a:off x="4972127" y="5190461"/>
          <a:ext cx="115398" cy="115399"/>
        </a:xfrm>
        <a:prstGeom xmlns:a="http://schemas.openxmlformats.org/drawingml/2006/main" prst="rect">
          <a:avLst/>
        </a:prstGeom>
        <a:solidFill xmlns:a="http://schemas.openxmlformats.org/drawingml/2006/main">
          <a:srgbClr val="893A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93A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0.75685</cdr:y>
    </cdr:from>
    <cdr:to>
      <cdr:x>0.50436</cdr:x>
      <cdr:y>0.77367</cdr:y>
    </cdr:to>
    <cdr:sp macro="" textlink="">
      <cdr:nvSpPr>
        <cdr:cNvPr id="1954" name="NDMPlot_ElementConcrete55">
          <a:extLst xmlns:a="http://schemas.openxmlformats.org/drawingml/2006/main">
            <a:ext uri="{FF2B5EF4-FFF2-40B4-BE49-F238E27FC236}">
              <a16:creationId xmlns:a16="http://schemas.microsoft.com/office/drawing/2014/main" id="{8719CCFA-F865-46C0-9DEE-EB6E2211AF0D}"/>
            </a:ext>
          </a:extLst>
        </cdr:cNvPr>
        <cdr:cNvSpPr/>
      </cdr:nvSpPr>
      <cdr:spPr>
        <a:xfrm xmlns:a="http://schemas.openxmlformats.org/drawingml/2006/main">
          <a:off x="5136981" y="5190461"/>
          <a:ext cx="115399" cy="115399"/>
        </a:xfrm>
        <a:prstGeom xmlns:a="http://schemas.openxmlformats.org/drawingml/2006/main" prst="rect">
          <a:avLst/>
        </a:prstGeom>
        <a:solidFill xmlns:a="http://schemas.openxmlformats.org/drawingml/2006/main">
          <a:srgbClr val="8C4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C4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0.75685</cdr:y>
    </cdr:from>
    <cdr:to>
      <cdr:x>0.52019</cdr:x>
      <cdr:y>0.77367</cdr:y>
    </cdr:to>
    <cdr:sp macro="" textlink="">
      <cdr:nvSpPr>
        <cdr:cNvPr id="1955" name="NDMPlot_ElementConcrete56">
          <a:extLst xmlns:a="http://schemas.openxmlformats.org/drawingml/2006/main">
            <a:ext uri="{FF2B5EF4-FFF2-40B4-BE49-F238E27FC236}">
              <a16:creationId xmlns:a16="http://schemas.microsoft.com/office/drawing/2014/main" id="{1E93C540-7D4B-4611-9F7F-49430528A9D1}"/>
            </a:ext>
          </a:extLst>
        </cdr:cNvPr>
        <cdr:cNvSpPr/>
      </cdr:nvSpPr>
      <cdr:spPr>
        <a:xfrm xmlns:a="http://schemas.openxmlformats.org/drawingml/2006/main">
          <a:off x="5301836" y="5190461"/>
          <a:ext cx="115398" cy="115399"/>
        </a:xfrm>
        <a:prstGeom xmlns:a="http://schemas.openxmlformats.org/drawingml/2006/main" prst="rect">
          <a:avLst/>
        </a:prstGeom>
        <a:solidFill xmlns:a="http://schemas.openxmlformats.org/drawingml/2006/main">
          <a:srgbClr val="924B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24B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0.75685</cdr:y>
    </cdr:from>
    <cdr:to>
      <cdr:x>0.53602</cdr:x>
      <cdr:y>0.77367</cdr:y>
    </cdr:to>
    <cdr:sp macro="" textlink="">
      <cdr:nvSpPr>
        <cdr:cNvPr id="1956" name="NDMPlot_ElementConcrete57">
          <a:extLst xmlns:a="http://schemas.openxmlformats.org/drawingml/2006/main">
            <a:ext uri="{FF2B5EF4-FFF2-40B4-BE49-F238E27FC236}">
              <a16:creationId xmlns:a16="http://schemas.microsoft.com/office/drawing/2014/main" id="{9C445BB2-33E8-4ED3-8A7A-6CF599EAC4B2}"/>
            </a:ext>
          </a:extLst>
        </cdr:cNvPr>
        <cdr:cNvSpPr/>
      </cdr:nvSpPr>
      <cdr:spPr>
        <a:xfrm xmlns:a="http://schemas.openxmlformats.org/drawingml/2006/main">
          <a:off x="5466691" y="5190461"/>
          <a:ext cx="115398" cy="115399"/>
        </a:xfrm>
        <a:prstGeom xmlns:a="http://schemas.openxmlformats.org/drawingml/2006/main" prst="rect">
          <a:avLst/>
        </a:prstGeom>
        <a:solidFill xmlns:a="http://schemas.openxmlformats.org/drawingml/2006/main">
          <a:srgbClr val="9757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757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0.75685</cdr:y>
    </cdr:from>
    <cdr:to>
      <cdr:x>0.55185</cdr:x>
      <cdr:y>0.77367</cdr:y>
    </cdr:to>
    <cdr:sp macro="" textlink="">
      <cdr:nvSpPr>
        <cdr:cNvPr id="1957" name="NDMPlot_ElementConcrete58">
          <a:extLst xmlns:a="http://schemas.openxmlformats.org/drawingml/2006/main">
            <a:ext uri="{FF2B5EF4-FFF2-40B4-BE49-F238E27FC236}">
              <a16:creationId xmlns:a16="http://schemas.microsoft.com/office/drawing/2014/main" id="{3869B944-099C-4A07-8260-7192FD3E1D42}"/>
            </a:ext>
          </a:extLst>
        </cdr:cNvPr>
        <cdr:cNvSpPr/>
      </cdr:nvSpPr>
      <cdr:spPr>
        <a:xfrm xmlns:a="http://schemas.openxmlformats.org/drawingml/2006/main">
          <a:off x="5631545" y="5190461"/>
          <a:ext cx="115399" cy="115399"/>
        </a:xfrm>
        <a:prstGeom xmlns:a="http://schemas.openxmlformats.org/drawingml/2006/main" prst="rect">
          <a:avLst/>
        </a:prstGeom>
        <a:solidFill xmlns:a="http://schemas.openxmlformats.org/drawingml/2006/main">
          <a:srgbClr val="9D62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D62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0.75685</cdr:y>
    </cdr:from>
    <cdr:to>
      <cdr:x>0.56768</cdr:x>
      <cdr:y>0.77367</cdr:y>
    </cdr:to>
    <cdr:sp macro="" textlink="">
      <cdr:nvSpPr>
        <cdr:cNvPr id="1958" name="NDMPlot_ElementConcrete59">
          <a:extLst xmlns:a="http://schemas.openxmlformats.org/drawingml/2006/main">
            <a:ext uri="{FF2B5EF4-FFF2-40B4-BE49-F238E27FC236}">
              <a16:creationId xmlns:a16="http://schemas.microsoft.com/office/drawing/2014/main" id="{3C3A3434-2F78-47CD-824E-26699DB1B933}"/>
            </a:ext>
          </a:extLst>
        </cdr:cNvPr>
        <cdr:cNvSpPr/>
      </cdr:nvSpPr>
      <cdr:spPr>
        <a:xfrm xmlns:a="http://schemas.openxmlformats.org/drawingml/2006/main">
          <a:off x="5796400" y="5190461"/>
          <a:ext cx="115399" cy="115399"/>
        </a:xfrm>
        <a:prstGeom xmlns:a="http://schemas.openxmlformats.org/drawingml/2006/main" prst="rect">
          <a:avLst/>
        </a:prstGeom>
        <a:solidFill xmlns:a="http://schemas.openxmlformats.org/drawingml/2006/main">
          <a:srgbClr val="A36D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36D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0.75685</cdr:y>
    </cdr:from>
    <cdr:to>
      <cdr:x>0.58351</cdr:x>
      <cdr:y>0.77367</cdr:y>
    </cdr:to>
    <cdr:sp macro="" textlink="">
      <cdr:nvSpPr>
        <cdr:cNvPr id="1959" name="NDMPlot_ElementConcrete60">
          <a:extLst xmlns:a="http://schemas.openxmlformats.org/drawingml/2006/main">
            <a:ext uri="{FF2B5EF4-FFF2-40B4-BE49-F238E27FC236}">
              <a16:creationId xmlns:a16="http://schemas.microsoft.com/office/drawing/2014/main" id="{9866C439-C8F0-43CC-B8A6-2093CF04BCFF}"/>
            </a:ext>
          </a:extLst>
        </cdr:cNvPr>
        <cdr:cNvSpPr/>
      </cdr:nvSpPr>
      <cdr:spPr>
        <a:xfrm xmlns:a="http://schemas.openxmlformats.org/drawingml/2006/main">
          <a:off x="5961255" y="5190461"/>
          <a:ext cx="115399" cy="115399"/>
        </a:xfrm>
        <a:prstGeom xmlns:a="http://schemas.openxmlformats.org/drawingml/2006/main" prst="rect">
          <a:avLst/>
        </a:prstGeom>
        <a:solidFill xmlns:a="http://schemas.openxmlformats.org/drawingml/2006/main">
          <a:srgbClr val="A878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878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0.73281</cdr:y>
    </cdr:from>
    <cdr:to>
      <cdr:x>0.28274</cdr:x>
      <cdr:y>0.74964</cdr:y>
    </cdr:to>
    <cdr:sp macro="" textlink="">
      <cdr:nvSpPr>
        <cdr:cNvPr id="1960" name="NDMPlot_ElementConcrete61">
          <a:extLst xmlns:a="http://schemas.openxmlformats.org/drawingml/2006/main">
            <a:ext uri="{FF2B5EF4-FFF2-40B4-BE49-F238E27FC236}">
              <a16:creationId xmlns:a16="http://schemas.microsoft.com/office/drawing/2014/main" id="{9BC94046-96A4-4D2C-A732-749BF880CE06}"/>
            </a:ext>
          </a:extLst>
        </cdr:cNvPr>
        <cdr:cNvSpPr/>
      </cdr:nvSpPr>
      <cdr:spPr>
        <a:xfrm xmlns:a="http://schemas.openxmlformats.org/drawingml/2006/main">
          <a:off x="2829015" y="5025606"/>
          <a:ext cx="115399" cy="115399"/>
        </a:xfrm>
        <a:prstGeom xmlns:a="http://schemas.openxmlformats.org/drawingml/2006/main" prst="rect">
          <a:avLst/>
        </a:prstGeom>
        <a:solidFill xmlns:a="http://schemas.openxmlformats.org/drawingml/2006/main">
          <a:srgbClr val="822D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22D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0.73281</cdr:y>
    </cdr:from>
    <cdr:to>
      <cdr:x>0.29857</cdr:x>
      <cdr:y>0.74964</cdr:y>
    </cdr:to>
    <cdr:sp macro="" textlink="">
      <cdr:nvSpPr>
        <cdr:cNvPr id="1961" name="NDMPlot_ElementConcrete62">
          <a:extLst xmlns:a="http://schemas.openxmlformats.org/drawingml/2006/main">
            <a:ext uri="{FF2B5EF4-FFF2-40B4-BE49-F238E27FC236}">
              <a16:creationId xmlns:a16="http://schemas.microsoft.com/office/drawing/2014/main" id="{9BBA7354-AB03-41E0-A89F-53BD8074234A}"/>
            </a:ext>
          </a:extLst>
        </cdr:cNvPr>
        <cdr:cNvSpPr/>
      </cdr:nvSpPr>
      <cdr:spPr>
        <a:xfrm xmlns:a="http://schemas.openxmlformats.org/drawingml/2006/main">
          <a:off x="2993870" y="5025606"/>
          <a:ext cx="115398" cy="115399"/>
        </a:xfrm>
        <a:prstGeom xmlns:a="http://schemas.openxmlformats.org/drawingml/2006/main" prst="rect">
          <a:avLst/>
        </a:prstGeom>
        <a:solidFill xmlns:a="http://schemas.openxmlformats.org/drawingml/2006/main">
          <a:srgbClr val="832ED2"/>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ED2"/>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0.73281</cdr:y>
    </cdr:from>
    <cdr:to>
      <cdr:x>0.3144</cdr:x>
      <cdr:y>0.74964</cdr:y>
    </cdr:to>
    <cdr:sp macro="" textlink="">
      <cdr:nvSpPr>
        <cdr:cNvPr id="1962" name="NDMPlot_ElementConcrete63">
          <a:extLst xmlns:a="http://schemas.openxmlformats.org/drawingml/2006/main">
            <a:ext uri="{FF2B5EF4-FFF2-40B4-BE49-F238E27FC236}">
              <a16:creationId xmlns:a16="http://schemas.microsoft.com/office/drawing/2014/main" id="{9C6FB6DF-D58C-4D3E-8161-875777E546BE}"/>
            </a:ext>
          </a:extLst>
        </cdr:cNvPr>
        <cdr:cNvSpPr/>
      </cdr:nvSpPr>
      <cdr:spPr>
        <a:xfrm xmlns:a="http://schemas.openxmlformats.org/drawingml/2006/main">
          <a:off x="3158725" y="5025606"/>
          <a:ext cx="115398" cy="115399"/>
        </a:xfrm>
        <a:prstGeom xmlns:a="http://schemas.openxmlformats.org/drawingml/2006/main" prst="rect">
          <a:avLst/>
        </a:prstGeom>
        <a:solidFill xmlns:a="http://schemas.openxmlformats.org/drawingml/2006/main">
          <a:srgbClr val="832F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32F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0.73281</cdr:y>
    </cdr:from>
    <cdr:to>
      <cdr:x>0.33023</cdr:x>
      <cdr:y>0.74964</cdr:y>
    </cdr:to>
    <cdr:sp macro="" textlink="">
      <cdr:nvSpPr>
        <cdr:cNvPr id="1963" name="NDMPlot_ElementConcrete64">
          <a:extLst xmlns:a="http://schemas.openxmlformats.org/drawingml/2006/main">
            <a:ext uri="{FF2B5EF4-FFF2-40B4-BE49-F238E27FC236}">
              <a16:creationId xmlns:a16="http://schemas.microsoft.com/office/drawing/2014/main" id="{85A9EDD0-0E13-434B-838C-9C1E5C253014}"/>
            </a:ext>
          </a:extLst>
        </cdr:cNvPr>
        <cdr:cNvSpPr/>
      </cdr:nvSpPr>
      <cdr:spPr>
        <a:xfrm xmlns:a="http://schemas.openxmlformats.org/drawingml/2006/main">
          <a:off x="3323579" y="5025606"/>
          <a:ext cx="115399" cy="115399"/>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0.73281</cdr:y>
    </cdr:from>
    <cdr:to>
      <cdr:x>0.34606</cdr:x>
      <cdr:y>0.74964</cdr:y>
    </cdr:to>
    <cdr:sp macro="" textlink="">
      <cdr:nvSpPr>
        <cdr:cNvPr id="1964" name="NDMPlot_ElementConcrete65">
          <a:extLst xmlns:a="http://schemas.openxmlformats.org/drawingml/2006/main">
            <a:ext uri="{FF2B5EF4-FFF2-40B4-BE49-F238E27FC236}">
              <a16:creationId xmlns:a16="http://schemas.microsoft.com/office/drawing/2014/main" id="{26571334-632F-4D23-998C-AE79D89CF3A6}"/>
            </a:ext>
          </a:extLst>
        </cdr:cNvPr>
        <cdr:cNvSpPr/>
      </cdr:nvSpPr>
      <cdr:spPr>
        <a:xfrm xmlns:a="http://schemas.openxmlformats.org/drawingml/2006/main">
          <a:off x="3488434" y="5025606"/>
          <a:ext cx="115398" cy="115399"/>
        </a:xfrm>
        <a:prstGeom xmlns:a="http://schemas.openxmlformats.org/drawingml/2006/main" prst="rect">
          <a:avLst/>
        </a:prstGeom>
        <a:solidFill xmlns:a="http://schemas.openxmlformats.org/drawingml/2006/main">
          <a:srgbClr val="8532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2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0.73281</cdr:y>
    </cdr:from>
    <cdr:to>
      <cdr:x>0.36189</cdr:x>
      <cdr:y>0.74964</cdr:y>
    </cdr:to>
    <cdr:sp macro="" textlink="">
      <cdr:nvSpPr>
        <cdr:cNvPr id="1965" name="NDMPlot_ElementConcrete66">
          <a:extLst xmlns:a="http://schemas.openxmlformats.org/drawingml/2006/main">
            <a:ext uri="{FF2B5EF4-FFF2-40B4-BE49-F238E27FC236}">
              <a16:creationId xmlns:a16="http://schemas.microsoft.com/office/drawing/2014/main" id="{EF5D3C62-5C1B-46B9-A6BA-00D3137C50DD}"/>
            </a:ext>
          </a:extLst>
        </cdr:cNvPr>
        <cdr:cNvSpPr/>
      </cdr:nvSpPr>
      <cdr:spPr>
        <a:xfrm xmlns:a="http://schemas.openxmlformats.org/drawingml/2006/main">
          <a:off x="3653289" y="5025606"/>
          <a:ext cx="115398" cy="115399"/>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0.73281</cdr:y>
    </cdr:from>
    <cdr:to>
      <cdr:x>0.37772</cdr:x>
      <cdr:y>0.74964</cdr:y>
    </cdr:to>
    <cdr:sp macro="" textlink="">
      <cdr:nvSpPr>
        <cdr:cNvPr id="1966" name="NDMPlot_ElementConcrete67">
          <a:extLst xmlns:a="http://schemas.openxmlformats.org/drawingml/2006/main">
            <a:ext uri="{FF2B5EF4-FFF2-40B4-BE49-F238E27FC236}">
              <a16:creationId xmlns:a16="http://schemas.microsoft.com/office/drawing/2014/main" id="{EE70E2C7-E7D1-46E9-83F4-1D76FD961690}"/>
            </a:ext>
          </a:extLst>
        </cdr:cNvPr>
        <cdr:cNvSpPr/>
      </cdr:nvSpPr>
      <cdr:spPr>
        <a:xfrm xmlns:a="http://schemas.openxmlformats.org/drawingml/2006/main">
          <a:off x="3818144" y="5025606"/>
          <a:ext cx="115398" cy="115399"/>
        </a:xfrm>
        <a:prstGeom xmlns:a="http://schemas.openxmlformats.org/drawingml/2006/main" prst="rect">
          <a:avLst/>
        </a:prstGeom>
        <a:solidFill xmlns:a="http://schemas.openxmlformats.org/drawingml/2006/main">
          <a:srgbClr val="86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0.73281</cdr:y>
    </cdr:from>
    <cdr:to>
      <cdr:x>0.39355</cdr:x>
      <cdr:y>0.74964</cdr:y>
    </cdr:to>
    <cdr:sp macro="" textlink="">
      <cdr:nvSpPr>
        <cdr:cNvPr id="1967" name="NDMPlot_ElementConcrete68">
          <a:extLst xmlns:a="http://schemas.openxmlformats.org/drawingml/2006/main">
            <a:ext uri="{FF2B5EF4-FFF2-40B4-BE49-F238E27FC236}">
              <a16:creationId xmlns:a16="http://schemas.microsoft.com/office/drawing/2014/main" id="{6A2486E9-1661-4D3E-86E8-C0017AD816E6}"/>
            </a:ext>
          </a:extLst>
        </cdr:cNvPr>
        <cdr:cNvSpPr/>
      </cdr:nvSpPr>
      <cdr:spPr>
        <a:xfrm xmlns:a="http://schemas.openxmlformats.org/drawingml/2006/main">
          <a:off x="3982998" y="5025606"/>
          <a:ext cx="115399" cy="115399"/>
        </a:xfrm>
        <a:prstGeom xmlns:a="http://schemas.openxmlformats.org/drawingml/2006/main" prst="rect">
          <a:avLst/>
        </a:prstGeom>
        <a:solidFill xmlns:a="http://schemas.openxmlformats.org/drawingml/2006/main">
          <a:srgbClr val="86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0.73281</cdr:y>
    </cdr:from>
    <cdr:to>
      <cdr:x>0.40938</cdr:x>
      <cdr:y>0.74964</cdr:y>
    </cdr:to>
    <cdr:sp macro="" textlink="">
      <cdr:nvSpPr>
        <cdr:cNvPr id="1968" name="NDMPlot_ElementConcrete69">
          <a:extLst xmlns:a="http://schemas.openxmlformats.org/drawingml/2006/main">
            <a:ext uri="{FF2B5EF4-FFF2-40B4-BE49-F238E27FC236}">
              <a16:creationId xmlns:a16="http://schemas.microsoft.com/office/drawing/2014/main" id="{D85F5883-E6A9-4B9F-81C4-DB0670631034}"/>
            </a:ext>
          </a:extLst>
        </cdr:cNvPr>
        <cdr:cNvSpPr/>
      </cdr:nvSpPr>
      <cdr:spPr>
        <a:xfrm xmlns:a="http://schemas.openxmlformats.org/drawingml/2006/main">
          <a:off x="4147853" y="5025606"/>
          <a:ext cx="115398" cy="115399"/>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0.73281</cdr:y>
    </cdr:from>
    <cdr:to>
      <cdr:x>0.42521</cdr:x>
      <cdr:y>0.74964</cdr:y>
    </cdr:to>
    <cdr:sp macro="" textlink="">
      <cdr:nvSpPr>
        <cdr:cNvPr id="1969" name="NDMPlot_ElementConcrete70">
          <a:extLst xmlns:a="http://schemas.openxmlformats.org/drawingml/2006/main">
            <a:ext uri="{FF2B5EF4-FFF2-40B4-BE49-F238E27FC236}">
              <a16:creationId xmlns:a16="http://schemas.microsoft.com/office/drawing/2014/main" id="{69751A03-9C03-4E91-B6A3-83226DF1147F}"/>
            </a:ext>
          </a:extLst>
        </cdr:cNvPr>
        <cdr:cNvSpPr/>
      </cdr:nvSpPr>
      <cdr:spPr>
        <a:xfrm xmlns:a="http://schemas.openxmlformats.org/drawingml/2006/main">
          <a:off x="4312708" y="5025606"/>
          <a:ext cx="115398" cy="115399"/>
        </a:xfrm>
        <a:prstGeom xmlns:a="http://schemas.openxmlformats.org/drawingml/2006/main" prst="rect">
          <a:avLst/>
        </a:prstGeom>
        <a:solidFill xmlns:a="http://schemas.openxmlformats.org/drawingml/2006/main">
          <a:srgbClr val="88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0.73281</cdr:y>
    </cdr:from>
    <cdr:to>
      <cdr:x>0.44104</cdr:x>
      <cdr:y>0.74964</cdr:y>
    </cdr:to>
    <cdr:sp macro="" textlink="">
      <cdr:nvSpPr>
        <cdr:cNvPr id="1970" name="NDMPlot_ElementConcrete71">
          <a:extLst xmlns:a="http://schemas.openxmlformats.org/drawingml/2006/main">
            <a:ext uri="{FF2B5EF4-FFF2-40B4-BE49-F238E27FC236}">
              <a16:creationId xmlns:a16="http://schemas.microsoft.com/office/drawing/2014/main" id="{04B37099-98C6-4AC0-AC63-A59C2E729944}"/>
            </a:ext>
          </a:extLst>
        </cdr:cNvPr>
        <cdr:cNvSpPr/>
      </cdr:nvSpPr>
      <cdr:spPr>
        <a:xfrm xmlns:a="http://schemas.openxmlformats.org/drawingml/2006/main">
          <a:off x="4477562" y="5025606"/>
          <a:ext cx="115399" cy="115399"/>
        </a:xfrm>
        <a:prstGeom xmlns:a="http://schemas.openxmlformats.org/drawingml/2006/main" prst="rect">
          <a:avLst/>
        </a:prstGeom>
        <a:solidFill xmlns:a="http://schemas.openxmlformats.org/drawingml/2006/main">
          <a:srgbClr val="8839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9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0.73281</cdr:y>
    </cdr:from>
    <cdr:to>
      <cdr:x>0.45687</cdr:x>
      <cdr:y>0.74964</cdr:y>
    </cdr:to>
    <cdr:sp macro="" textlink="">
      <cdr:nvSpPr>
        <cdr:cNvPr id="1971" name="NDMPlot_ElementConcrete72">
          <a:extLst xmlns:a="http://schemas.openxmlformats.org/drawingml/2006/main">
            <a:ext uri="{FF2B5EF4-FFF2-40B4-BE49-F238E27FC236}">
              <a16:creationId xmlns:a16="http://schemas.microsoft.com/office/drawing/2014/main" id="{4E99E28A-E6AD-4DBA-B5C0-3A0503D4B17C}"/>
            </a:ext>
          </a:extLst>
        </cdr:cNvPr>
        <cdr:cNvSpPr/>
      </cdr:nvSpPr>
      <cdr:spPr>
        <a:xfrm xmlns:a="http://schemas.openxmlformats.org/drawingml/2006/main">
          <a:off x="4642417" y="5025606"/>
          <a:ext cx="115399" cy="115399"/>
        </a:xfrm>
        <a:prstGeom xmlns:a="http://schemas.openxmlformats.org/drawingml/2006/main" prst="rect">
          <a:avLst/>
        </a:prstGeom>
        <a:solidFill xmlns:a="http://schemas.openxmlformats.org/drawingml/2006/main">
          <a:srgbClr val="8A3D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A3D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0.73281</cdr:y>
    </cdr:from>
    <cdr:to>
      <cdr:x>0.4727</cdr:x>
      <cdr:y>0.74964</cdr:y>
    </cdr:to>
    <cdr:sp macro="" textlink="">
      <cdr:nvSpPr>
        <cdr:cNvPr id="1972" name="NDMPlot_ElementConcrete73">
          <a:extLst xmlns:a="http://schemas.openxmlformats.org/drawingml/2006/main">
            <a:ext uri="{FF2B5EF4-FFF2-40B4-BE49-F238E27FC236}">
              <a16:creationId xmlns:a16="http://schemas.microsoft.com/office/drawing/2014/main" id="{6D3EF50A-070C-4E9D-884C-13629D4E6FBD}"/>
            </a:ext>
          </a:extLst>
        </cdr:cNvPr>
        <cdr:cNvSpPr/>
      </cdr:nvSpPr>
      <cdr:spPr>
        <a:xfrm xmlns:a="http://schemas.openxmlformats.org/drawingml/2006/main">
          <a:off x="4807272" y="5025606"/>
          <a:ext cx="115398" cy="115399"/>
        </a:xfrm>
        <a:prstGeom xmlns:a="http://schemas.openxmlformats.org/drawingml/2006/main" prst="rect">
          <a:avLst/>
        </a:prstGeom>
        <a:solidFill xmlns:a="http://schemas.openxmlformats.org/drawingml/2006/main">
          <a:srgbClr val="9048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048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0.73281</cdr:y>
    </cdr:from>
    <cdr:to>
      <cdr:x>0.48853</cdr:x>
      <cdr:y>0.74964</cdr:y>
    </cdr:to>
    <cdr:sp macro="" textlink="">
      <cdr:nvSpPr>
        <cdr:cNvPr id="1973" name="NDMPlot_ElementConcrete74">
          <a:extLst xmlns:a="http://schemas.openxmlformats.org/drawingml/2006/main">
            <a:ext uri="{FF2B5EF4-FFF2-40B4-BE49-F238E27FC236}">
              <a16:creationId xmlns:a16="http://schemas.microsoft.com/office/drawing/2014/main" id="{95BF6FD7-4BC7-47EF-9012-C77CA3A0DC41}"/>
            </a:ext>
          </a:extLst>
        </cdr:cNvPr>
        <cdr:cNvSpPr/>
      </cdr:nvSpPr>
      <cdr:spPr>
        <a:xfrm xmlns:a="http://schemas.openxmlformats.org/drawingml/2006/main">
          <a:off x="4972127" y="5025606"/>
          <a:ext cx="115398" cy="115399"/>
        </a:xfrm>
        <a:prstGeom xmlns:a="http://schemas.openxmlformats.org/drawingml/2006/main" prst="rect">
          <a:avLst/>
        </a:prstGeom>
        <a:solidFill xmlns:a="http://schemas.openxmlformats.org/drawingml/2006/main">
          <a:srgbClr val="9553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553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0.73281</cdr:y>
    </cdr:from>
    <cdr:to>
      <cdr:x>0.50436</cdr:x>
      <cdr:y>0.74964</cdr:y>
    </cdr:to>
    <cdr:sp macro="" textlink="">
      <cdr:nvSpPr>
        <cdr:cNvPr id="1974" name="NDMPlot_ElementConcrete75">
          <a:extLst xmlns:a="http://schemas.openxmlformats.org/drawingml/2006/main">
            <a:ext uri="{FF2B5EF4-FFF2-40B4-BE49-F238E27FC236}">
              <a16:creationId xmlns:a16="http://schemas.microsoft.com/office/drawing/2014/main" id="{631BDB1A-A334-4878-8EBC-C70CAD94E01F}"/>
            </a:ext>
          </a:extLst>
        </cdr:cNvPr>
        <cdr:cNvSpPr/>
      </cdr:nvSpPr>
      <cdr:spPr>
        <a:xfrm xmlns:a="http://schemas.openxmlformats.org/drawingml/2006/main">
          <a:off x="5136981" y="5025606"/>
          <a:ext cx="115399" cy="115399"/>
        </a:xfrm>
        <a:prstGeom xmlns:a="http://schemas.openxmlformats.org/drawingml/2006/main" prst="rect">
          <a:avLst/>
        </a:prstGeom>
        <a:solidFill xmlns:a="http://schemas.openxmlformats.org/drawingml/2006/main">
          <a:srgbClr val="9B5E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B5E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0.73281</cdr:y>
    </cdr:from>
    <cdr:to>
      <cdr:x>0.52019</cdr:x>
      <cdr:y>0.74964</cdr:y>
    </cdr:to>
    <cdr:sp macro="" textlink="">
      <cdr:nvSpPr>
        <cdr:cNvPr id="1975" name="NDMPlot_ElementConcrete76">
          <a:extLst xmlns:a="http://schemas.openxmlformats.org/drawingml/2006/main">
            <a:ext uri="{FF2B5EF4-FFF2-40B4-BE49-F238E27FC236}">
              <a16:creationId xmlns:a16="http://schemas.microsoft.com/office/drawing/2014/main" id="{D9853D81-6FB0-410D-BC85-2334F46D41A4}"/>
            </a:ext>
          </a:extLst>
        </cdr:cNvPr>
        <cdr:cNvSpPr/>
      </cdr:nvSpPr>
      <cdr:spPr>
        <a:xfrm xmlns:a="http://schemas.openxmlformats.org/drawingml/2006/main">
          <a:off x="5301836" y="5025606"/>
          <a:ext cx="115398" cy="115399"/>
        </a:xfrm>
        <a:prstGeom xmlns:a="http://schemas.openxmlformats.org/drawingml/2006/main" prst="rect">
          <a:avLst/>
        </a:prstGeom>
        <a:solidFill xmlns:a="http://schemas.openxmlformats.org/drawingml/2006/main">
          <a:srgbClr val="A169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169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0.73281</cdr:y>
    </cdr:from>
    <cdr:to>
      <cdr:x>0.53602</cdr:x>
      <cdr:y>0.74964</cdr:y>
    </cdr:to>
    <cdr:sp macro="" textlink="">
      <cdr:nvSpPr>
        <cdr:cNvPr id="1976" name="NDMPlot_ElementConcrete77">
          <a:extLst xmlns:a="http://schemas.openxmlformats.org/drawingml/2006/main">
            <a:ext uri="{FF2B5EF4-FFF2-40B4-BE49-F238E27FC236}">
              <a16:creationId xmlns:a16="http://schemas.microsoft.com/office/drawing/2014/main" id="{50B97621-87F0-41A9-BC9F-D7EE2F340D45}"/>
            </a:ext>
          </a:extLst>
        </cdr:cNvPr>
        <cdr:cNvSpPr/>
      </cdr:nvSpPr>
      <cdr:spPr>
        <a:xfrm xmlns:a="http://schemas.openxmlformats.org/drawingml/2006/main">
          <a:off x="5466691" y="5025606"/>
          <a:ext cx="115398" cy="115399"/>
        </a:xfrm>
        <a:prstGeom xmlns:a="http://schemas.openxmlformats.org/drawingml/2006/main" prst="rect">
          <a:avLst/>
        </a:prstGeom>
        <a:solidFill xmlns:a="http://schemas.openxmlformats.org/drawingml/2006/main">
          <a:srgbClr val="A674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674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0.73281</cdr:y>
    </cdr:from>
    <cdr:to>
      <cdr:x>0.55185</cdr:x>
      <cdr:y>0.74964</cdr:y>
    </cdr:to>
    <cdr:sp macro="" textlink="">
      <cdr:nvSpPr>
        <cdr:cNvPr id="1977" name="NDMPlot_ElementConcrete78">
          <a:extLst xmlns:a="http://schemas.openxmlformats.org/drawingml/2006/main">
            <a:ext uri="{FF2B5EF4-FFF2-40B4-BE49-F238E27FC236}">
              <a16:creationId xmlns:a16="http://schemas.microsoft.com/office/drawing/2014/main" id="{DD9AC7E1-F2EC-4527-8013-36815EEA2FFC}"/>
            </a:ext>
          </a:extLst>
        </cdr:cNvPr>
        <cdr:cNvSpPr/>
      </cdr:nvSpPr>
      <cdr:spPr>
        <a:xfrm xmlns:a="http://schemas.openxmlformats.org/drawingml/2006/main">
          <a:off x="5631545" y="5025606"/>
          <a:ext cx="115399" cy="115399"/>
        </a:xfrm>
        <a:prstGeom xmlns:a="http://schemas.openxmlformats.org/drawingml/2006/main" prst="rect">
          <a:avLst/>
        </a:prstGeom>
        <a:solidFill xmlns:a="http://schemas.openxmlformats.org/drawingml/2006/main">
          <a:srgbClr val="AC7F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C7F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0.73281</cdr:y>
    </cdr:from>
    <cdr:to>
      <cdr:x>0.56768</cdr:x>
      <cdr:y>0.74964</cdr:y>
    </cdr:to>
    <cdr:sp macro="" textlink="">
      <cdr:nvSpPr>
        <cdr:cNvPr id="1978" name="NDMPlot_ElementConcrete79">
          <a:extLst xmlns:a="http://schemas.openxmlformats.org/drawingml/2006/main">
            <a:ext uri="{FF2B5EF4-FFF2-40B4-BE49-F238E27FC236}">
              <a16:creationId xmlns:a16="http://schemas.microsoft.com/office/drawing/2014/main" id="{17377140-17C0-406C-89B3-45729A1659C5}"/>
            </a:ext>
          </a:extLst>
        </cdr:cNvPr>
        <cdr:cNvSpPr/>
      </cdr:nvSpPr>
      <cdr:spPr>
        <a:xfrm xmlns:a="http://schemas.openxmlformats.org/drawingml/2006/main">
          <a:off x="5796400" y="5025606"/>
          <a:ext cx="115399" cy="115399"/>
        </a:xfrm>
        <a:prstGeom xmlns:a="http://schemas.openxmlformats.org/drawingml/2006/main" prst="rect">
          <a:avLst/>
        </a:prstGeom>
        <a:solidFill xmlns:a="http://schemas.openxmlformats.org/drawingml/2006/main">
          <a:srgbClr val="B28A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28A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0.73281</cdr:y>
    </cdr:from>
    <cdr:to>
      <cdr:x>0.58351</cdr:x>
      <cdr:y>0.74964</cdr:y>
    </cdr:to>
    <cdr:sp macro="" textlink="">
      <cdr:nvSpPr>
        <cdr:cNvPr id="1979" name="NDMPlot_ElementConcrete80">
          <a:extLst xmlns:a="http://schemas.openxmlformats.org/drawingml/2006/main">
            <a:ext uri="{FF2B5EF4-FFF2-40B4-BE49-F238E27FC236}">
              <a16:creationId xmlns:a16="http://schemas.microsoft.com/office/drawing/2014/main" id="{6E2BB8C6-754A-4B27-A5EC-F55C9A959CAB}"/>
            </a:ext>
          </a:extLst>
        </cdr:cNvPr>
        <cdr:cNvSpPr/>
      </cdr:nvSpPr>
      <cdr:spPr>
        <a:xfrm xmlns:a="http://schemas.openxmlformats.org/drawingml/2006/main">
          <a:off x="5961255" y="5025606"/>
          <a:ext cx="115399" cy="115399"/>
        </a:xfrm>
        <a:prstGeom xmlns:a="http://schemas.openxmlformats.org/drawingml/2006/main" prst="rect">
          <a:avLst/>
        </a:prstGeom>
        <a:solidFill xmlns:a="http://schemas.openxmlformats.org/drawingml/2006/main">
          <a:srgbClr val="B796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796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0.70877</cdr:y>
    </cdr:from>
    <cdr:to>
      <cdr:x>0.28274</cdr:x>
      <cdr:y>0.7256</cdr:y>
    </cdr:to>
    <cdr:sp macro="" textlink="">
      <cdr:nvSpPr>
        <cdr:cNvPr id="1980" name="NDMPlot_ElementConcrete81">
          <a:extLst xmlns:a="http://schemas.openxmlformats.org/drawingml/2006/main">
            <a:ext uri="{FF2B5EF4-FFF2-40B4-BE49-F238E27FC236}">
              <a16:creationId xmlns:a16="http://schemas.microsoft.com/office/drawing/2014/main" id="{6DB5EEB3-B4DB-442F-972A-27F82F2633AC}"/>
            </a:ext>
          </a:extLst>
        </cdr:cNvPr>
        <cdr:cNvSpPr/>
      </cdr:nvSpPr>
      <cdr:spPr>
        <a:xfrm xmlns:a="http://schemas.openxmlformats.org/drawingml/2006/main">
          <a:off x="2829015" y="4860752"/>
          <a:ext cx="115399" cy="115398"/>
        </a:xfrm>
        <a:prstGeom xmlns:a="http://schemas.openxmlformats.org/drawingml/2006/main" prst="rect">
          <a:avLst/>
        </a:prstGeom>
        <a:solidFill xmlns:a="http://schemas.openxmlformats.org/drawingml/2006/main">
          <a:srgbClr val="843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0.70877</cdr:y>
    </cdr:from>
    <cdr:to>
      <cdr:x>0.29857</cdr:x>
      <cdr:y>0.7256</cdr:y>
    </cdr:to>
    <cdr:sp macro="" textlink="">
      <cdr:nvSpPr>
        <cdr:cNvPr id="1981" name="NDMPlot_ElementConcrete82">
          <a:extLst xmlns:a="http://schemas.openxmlformats.org/drawingml/2006/main">
            <a:ext uri="{FF2B5EF4-FFF2-40B4-BE49-F238E27FC236}">
              <a16:creationId xmlns:a16="http://schemas.microsoft.com/office/drawing/2014/main" id="{69CA6F97-4A75-4C2A-ADC9-F994385F8264}"/>
            </a:ext>
          </a:extLst>
        </cdr:cNvPr>
        <cdr:cNvSpPr/>
      </cdr:nvSpPr>
      <cdr:spPr>
        <a:xfrm xmlns:a="http://schemas.openxmlformats.org/drawingml/2006/main">
          <a:off x="2993870" y="4860752"/>
          <a:ext cx="115398" cy="115398"/>
        </a:xfrm>
        <a:prstGeom xmlns:a="http://schemas.openxmlformats.org/drawingml/2006/main" prst="rect">
          <a:avLst/>
        </a:prstGeom>
        <a:solidFill xmlns:a="http://schemas.openxmlformats.org/drawingml/2006/main">
          <a:srgbClr val="8431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431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0.70877</cdr:y>
    </cdr:from>
    <cdr:to>
      <cdr:x>0.3144</cdr:x>
      <cdr:y>0.7256</cdr:y>
    </cdr:to>
    <cdr:sp macro="" textlink="">
      <cdr:nvSpPr>
        <cdr:cNvPr id="1982" name="NDMPlot_ElementConcrete83">
          <a:extLst xmlns:a="http://schemas.openxmlformats.org/drawingml/2006/main">
            <a:ext uri="{FF2B5EF4-FFF2-40B4-BE49-F238E27FC236}">
              <a16:creationId xmlns:a16="http://schemas.microsoft.com/office/drawing/2014/main" id="{23DA4AAE-28F8-429C-8C86-3D88C3962027}"/>
            </a:ext>
          </a:extLst>
        </cdr:cNvPr>
        <cdr:cNvSpPr/>
      </cdr:nvSpPr>
      <cdr:spPr>
        <a:xfrm xmlns:a="http://schemas.openxmlformats.org/drawingml/2006/main">
          <a:off x="3158725" y="4860752"/>
          <a:ext cx="115398" cy="115398"/>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0.70877</cdr:y>
    </cdr:from>
    <cdr:to>
      <cdr:x>0.33023</cdr:x>
      <cdr:y>0.7256</cdr:y>
    </cdr:to>
    <cdr:sp macro="" textlink="">
      <cdr:nvSpPr>
        <cdr:cNvPr id="1983" name="NDMPlot_ElementConcrete84">
          <a:extLst xmlns:a="http://schemas.openxmlformats.org/drawingml/2006/main">
            <a:ext uri="{FF2B5EF4-FFF2-40B4-BE49-F238E27FC236}">
              <a16:creationId xmlns:a16="http://schemas.microsoft.com/office/drawing/2014/main" id="{150CAE9C-6AA5-44CA-97DC-47CA97C40564}"/>
            </a:ext>
          </a:extLst>
        </cdr:cNvPr>
        <cdr:cNvSpPr/>
      </cdr:nvSpPr>
      <cdr:spPr>
        <a:xfrm xmlns:a="http://schemas.openxmlformats.org/drawingml/2006/main">
          <a:off x="3323579" y="4860752"/>
          <a:ext cx="115399" cy="115398"/>
        </a:xfrm>
        <a:prstGeom xmlns:a="http://schemas.openxmlformats.org/drawingml/2006/main" prst="rect">
          <a:avLst/>
        </a:prstGeom>
        <a:solidFill xmlns:a="http://schemas.openxmlformats.org/drawingml/2006/main">
          <a:srgbClr val="863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0.70877</cdr:y>
    </cdr:from>
    <cdr:to>
      <cdr:x>0.34606</cdr:x>
      <cdr:y>0.7256</cdr:y>
    </cdr:to>
    <cdr:sp macro="" textlink="">
      <cdr:nvSpPr>
        <cdr:cNvPr id="1984" name="NDMPlot_ElementConcrete85">
          <a:extLst xmlns:a="http://schemas.openxmlformats.org/drawingml/2006/main">
            <a:ext uri="{FF2B5EF4-FFF2-40B4-BE49-F238E27FC236}">
              <a16:creationId xmlns:a16="http://schemas.microsoft.com/office/drawing/2014/main" id="{F9DC4F25-CA90-4015-A2D2-9835AA5964E1}"/>
            </a:ext>
          </a:extLst>
        </cdr:cNvPr>
        <cdr:cNvSpPr/>
      </cdr:nvSpPr>
      <cdr:spPr>
        <a:xfrm xmlns:a="http://schemas.openxmlformats.org/drawingml/2006/main">
          <a:off x="3488434" y="4860752"/>
          <a:ext cx="115398" cy="115398"/>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0.70877</cdr:y>
    </cdr:from>
    <cdr:to>
      <cdr:x>0.36189</cdr:x>
      <cdr:y>0.7256</cdr:y>
    </cdr:to>
    <cdr:sp macro="" textlink="">
      <cdr:nvSpPr>
        <cdr:cNvPr id="1985" name="NDMPlot_ElementConcrete86">
          <a:extLst xmlns:a="http://schemas.openxmlformats.org/drawingml/2006/main">
            <a:ext uri="{FF2B5EF4-FFF2-40B4-BE49-F238E27FC236}">
              <a16:creationId xmlns:a16="http://schemas.microsoft.com/office/drawing/2014/main" id="{34AA32FF-A133-4ACB-8742-E591FA3D3BAE}"/>
            </a:ext>
          </a:extLst>
        </cdr:cNvPr>
        <cdr:cNvSpPr/>
      </cdr:nvSpPr>
      <cdr:spPr>
        <a:xfrm xmlns:a="http://schemas.openxmlformats.org/drawingml/2006/main">
          <a:off x="3653289" y="4860752"/>
          <a:ext cx="115398" cy="115398"/>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0.70877</cdr:y>
    </cdr:from>
    <cdr:to>
      <cdr:x>0.37772</cdr:x>
      <cdr:y>0.7256</cdr:y>
    </cdr:to>
    <cdr:sp macro="" textlink="">
      <cdr:nvSpPr>
        <cdr:cNvPr id="1986" name="NDMPlot_ElementConcrete87">
          <a:extLst xmlns:a="http://schemas.openxmlformats.org/drawingml/2006/main">
            <a:ext uri="{FF2B5EF4-FFF2-40B4-BE49-F238E27FC236}">
              <a16:creationId xmlns:a16="http://schemas.microsoft.com/office/drawing/2014/main" id="{1F609699-579D-4D50-A1A3-D95D4B6394D3}"/>
            </a:ext>
          </a:extLst>
        </cdr:cNvPr>
        <cdr:cNvSpPr/>
      </cdr:nvSpPr>
      <cdr:spPr>
        <a:xfrm xmlns:a="http://schemas.openxmlformats.org/drawingml/2006/main">
          <a:off x="3818144" y="4860752"/>
          <a:ext cx="115398" cy="115398"/>
        </a:xfrm>
        <a:prstGeom xmlns:a="http://schemas.openxmlformats.org/drawingml/2006/main" prst="rect">
          <a:avLst/>
        </a:prstGeom>
        <a:solidFill xmlns:a="http://schemas.openxmlformats.org/drawingml/2006/main">
          <a:srgbClr val="87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0.70877</cdr:y>
    </cdr:from>
    <cdr:to>
      <cdr:x>0.39355</cdr:x>
      <cdr:y>0.7256</cdr:y>
    </cdr:to>
    <cdr:sp macro="" textlink="">
      <cdr:nvSpPr>
        <cdr:cNvPr id="1987" name="NDMPlot_ElementConcrete88">
          <a:extLst xmlns:a="http://schemas.openxmlformats.org/drawingml/2006/main">
            <a:ext uri="{FF2B5EF4-FFF2-40B4-BE49-F238E27FC236}">
              <a16:creationId xmlns:a16="http://schemas.microsoft.com/office/drawing/2014/main" id="{984B0267-81A4-4223-939C-DADE63D05AF3}"/>
            </a:ext>
          </a:extLst>
        </cdr:cNvPr>
        <cdr:cNvSpPr/>
      </cdr:nvSpPr>
      <cdr:spPr>
        <a:xfrm xmlns:a="http://schemas.openxmlformats.org/drawingml/2006/main">
          <a:off x="3982998" y="4860752"/>
          <a:ext cx="115399" cy="115398"/>
        </a:xfrm>
        <a:prstGeom xmlns:a="http://schemas.openxmlformats.org/drawingml/2006/main" prst="rect">
          <a:avLst/>
        </a:prstGeom>
        <a:solidFill xmlns:a="http://schemas.openxmlformats.org/drawingml/2006/main">
          <a:srgbClr val="8839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9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0.70877</cdr:y>
    </cdr:from>
    <cdr:to>
      <cdr:x>0.40938</cdr:x>
      <cdr:y>0.7256</cdr:y>
    </cdr:to>
    <cdr:sp macro="" textlink="">
      <cdr:nvSpPr>
        <cdr:cNvPr id="1988" name="NDMPlot_ElementConcrete89">
          <a:extLst xmlns:a="http://schemas.openxmlformats.org/drawingml/2006/main">
            <a:ext uri="{FF2B5EF4-FFF2-40B4-BE49-F238E27FC236}">
              <a16:creationId xmlns:a16="http://schemas.microsoft.com/office/drawing/2014/main" id="{10B0F2B6-0AC1-42A3-B1CD-46EEA7DD4466}"/>
            </a:ext>
          </a:extLst>
        </cdr:cNvPr>
        <cdr:cNvSpPr/>
      </cdr:nvSpPr>
      <cdr:spPr>
        <a:xfrm xmlns:a="http://schemas.openxmlformats.org/drawingml/2006/main">
          <a:off x="4147853" y="4860752"/>
          <a:ext cx="115398" cy="115398"/>
        </a:xfrm>
        <a:prstGeom xmlns:a="http://schemas.openxmlformats.org/drawingml/2006/main" prst="rect">
          <a:avLst/>
        </a:prstGeom>
        <a:solidFill xmlns:a="http://schemas.openxmlformats.org/drawingml/2006/main">
          <a:srgbClr val="893A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93A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0.70877</cdr:y>
    </cdr:from>
    <cdr:to>
      <cdr:x>0.42521</cdr:x>
      <cdr:y>0.7256</cdr:y>
    </cdr:to>
    <cdr:sp macro="" textlink="">
      <cdr:nvSpPr>
        <cdr:cNvPr id="1989" name="NDMPlot_ElementConcrete90">
          <a:extLst xmlns:a="http://schemas.openxmlformats.org/drawingml/2006/main">
            <a:ext uri="{FF2B5EF4-FFF2-40B4-BE49-F238E27FC236}">
              <a16:creationId xmlns:a16="http://schemas.microsoft.com/office/drawing/2014/main" id="{8BE13E5F-87D7-4236-912E-40A669B85878}"/>
            </a:ext>
          </a:extLst>
        </cdr:cNvPr>
        <cdr:cNvSpPr/>
      </cdr:nvSpPr>
      <cdr:spPr>
        <a:xfrm xmlns:a="http://schemas.openxmlformats.org/drawingml/2006/main">
          <a:off x="4312708" y="4860752"/>
          <a:ext cx="115398" cy="115398"/>
        </a:xfrm>
        <a:prstGeom xmlns:a="http://schemas.openxmlformats.org/drawingml/2006/main" prst="rect">
          <a:avLst/>
        </a:prstGeom>
        <a:solidFill xmlns:a="http://schemas.openxmlformats.org/drawingml/2006/main">
          <a:srgbClr val="8E4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E4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0.70877</cdr:y>
    </cdr:from>
    <cdr:to>
      <cdr:x>0.44104</cdr:x>
      <cdr:y>0.7256</cdr:y>
    </cdr:to>
    <cdr:sp macro="" textlink="">
      <cdr:nvSpPr>
        <cdr:cNvPr id="1990" name="NDMPlot_ElementConcrete91">
          <a:extLst xmlns:a="http://schemas.openxmlformats.org/drawingml/2006/main">
            <a:ext uri="{FF2B5EF4-FFF2-40B4-BE49-F238E27FC236}">
              <a16:creationId xmlns:a16="http://schemas.microsoft.com/office/drawing/2014/main" id="{BCCC67E8-6DF5-4221-B0F1-D3D473868547}"/>
            </a:ext>
          </a:extLst>
        </cdr:cNvPr>
        <cdr:cNvSpPr/>
      </cdr:nvSpPr>
      <cdr:spPr>
        <a:xfrm xmlns:a="http://schemas.openxmlformats.org/drawingml/2006/main">
          <a:off x="4477562" y="4860752"/>
          <a:ext cx="115399" cy="115398"/>
        </a:xfrm>
        <a:prstGeom xmlns:a="http://schemas.openxmlformats.org/drawingml/2006/main" prst="rect">
          <a:avLst/>
        </a:prstGeom>
        <a:solidFill xmlns:a="http://schemas.openxmlformats.org/drawingml/2006/main">
          <a:srgbClr val="934F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34F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0.70877</cdr:y>
    </cdr:from>
    <cdr:to>
      <cdr:x>0.45687</cdr:x>
      <cdr:y>0.7256</cdr:y>
    </cdr:to>
    <cdr:sp macro="" textlink="">
      <cdr:nvSpPr>
        <cdr:cNvPr id="1991" name="NDMPlot_ElementConcrete92">
          <a:extLst xmlns:a="http://schemas.openxmlformats.org/drawingml/2006/main">
            <a:ext uri="{FF2B5EF4-FFF2-40B4-BE49-F238E27FC236}">
              <a16:creationId xmlns:a16="http://schemas.microsoft.com/office/drawing/2014/main" id="{4210FA63-9601-4FBB-9B88-A03404938D94}"/>
            </a:ext>
          </a:extLst>
        </cdr:cNvPr>
        <cdr:cNvSpPr/>
      </cdr:nvSpPr>
      <cdr:spPr>
        <a:xfrm xmlns:a="http://schemas.openxmlformats.org/drawingml/2006/main">
          <a:off x="4642417" y="4860752"/>
          <a:ext cx="115399" cy="115398"/>
        </a:xfrm>
        <a:prstGeom xmlns:a="http://schemas.openxmlformats.org/drawingml/2006/main" prst="rect">
          <a:avLst/>
        </a:prstGeom>
        <a:solidFill xmlns:a="http://schemas.openxmlformats.org/drawingml/2006/main">
          <a:srgbClr val="995A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95A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0.70877</cdr:y>
    </cdr:from>
    <cdr:to>
      <cdr:x>0.4727</cdr:x>
      <cdr:y>0.7256</cdr:y>
    </cdr:to>
    <cdr:sp macro="" textlink="">
      <cdr:nvSpPr>
        <cdr:cNvPr id="1992" name="NDMPlot_ElementConcrete93">
          <a:extLst xmlns:a="http://schemas.openxmlformats.org/drawingml/2006/main">
            <a:ext uri="{FF2B5EF4-FFF2-40B4-BE49-F238E27FC236}">
              <a16:creationId xmlns:a16="http://schemas.microsoft.com/office/drawing/2014/main" id="{16189353-FB4F-4852-926B-B6DA8036AB2C}"/>
            </a:ext>
          </a:extLst>
        </cdr:cNvPr>
        <cdr:cNvSpPr/>
      </cdr:nvSpPr>
      <cdr:spPr>
        <a:xfrm xmlns:a="http://schemas.openxmlformats.org/drawingml/2006/main">
          <a:off x="4807272" y="4860752"/>
          <a:ext cx="115398" cy="115398"/>
        </a:xfrm>
        <a:prstGeom xmlns:a="http://schemas.openxmlformats.org/drawingml/2006/main" prst="rect">
          <a:avLst/>
        </a:prstGeom>
        <a:solidFill xmlns:a="http://schemas.openxmlformats.org/drawingml/2006/main">
          <a:srgbClr val="9F65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F65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0.70877</cdr:y>
    </cdr:from>
    <cdr:to>
      <cdr:x>0.48853</cdr:x>
      <cdr:y>0.7256</cdr:y>
    </cdr:to>
    <cdr:sp macro="" textlink="">
      <cdr:nvSpPr>
        <cdr:cNvPr id="1993" name="NDMPlot_ElementConcrete94">
          <a:extLst xmlns:a="http://schemas.openxmlformats.org/drawingml/2006/main">
            <a:ext uri="{FF2B5EF4-FFF2-40B4-BE49-F238E27FC236}">
              <a16:creationId xmlns:a16="http://schemas.microsoft.com/office/drawing/2014/main" id="{CF218249-3A16-4F45-B882-FB7EFBE8DA54}"/>
            </a:ext>
          </a:extLst>
        </cdr:cNvPr>
        <cdr:cNvSpPr/>
      </cdr:nvSpPr>
      <cdr:spPr>
        <a:xfrm xmlns:a="http://schemas.openxmlformats.org/drawingml/2006/main">
          <a:off x="4972127" y="4860752"/>
          <a:ext cx="115398" cy="115398"/>
        </a:xfrm>
        <a:prstGeom xmlns:a="http://schemas.openxmlformats.org/drawingml/2006/main" prst="rect">
          <a:avLst/>
        </a:prstGeom>
        <a:solidFill xmlns:a="http://schemas.openxmlformats.org/drawingml/2006/main">
          <a:srgbClr val="A470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470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0.70877</cdr:y>
    </cdr:from>
    <cdr:to>
      <cdr:x>0.50436</cdr:x>
      <cdr:y>0.7256</cdr:y>
    </cdr:to>
    <cdr:sp macro="" textlink="">
      <cdr:nvSpPr>
        <cdr:cNvPr id="1994" name="NDMPlot_ElementConcrete95">
          <a:extLst xmlns:a="http://schemas.openxmlformats.org/drawingml/2006/main">
            <a:ext uri="{FF2B5EF4-FFF2-40B4-BE49-F238E27FC236}">
              <a16:creationId xmlns:a16="http://schemas.microsoft.com/office/drawing/2014/main" id="{92BD8EC6-AABB-469A-8CCB-E9FC751F1F97}"/>
            </a:ext>
          </a:extLst>
        </cdr:cNvPr>
        <cdr:cNvSpPr/>
      </cdr:nvSpPr>
      <cdr:spPr>
        <a:xfrm xmlns:a="http://schemas.openxmlformats.org/drawingml/2006/main">
          <a:off x="5136981" y="4860752"/>
          <a:ext cx="115399" cy="115398"/>
        </a:xfrm>
        <a:prstGeom xmlns:a="http://schemas.openxmlformats.org/drawingml/2006/main" prst="rect">
          <a:avLst/>
        </a:prstGeom>
        <a:solidFill xmlns:a="http://schemas.openxmlformats.org/drawingml/2006/main">
          <a:srgbClr val="AA7C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A7C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0.70877</cdr:y>
    </cdr:from>
    <cdr:to>
      <cdr:x>0.52019</cdr:x>
      <cdr:y>0.7256</cdr:y>
    </cdr:to>
    <cdr:sp macro="" textlink="">
      <cdr:nvSpPr>
        <cdr:cNvPr id="1995" name="NDMPlot_ElementConcrete96">
          <a:extLst xmlns:a="http://schemas.openxmlformats.org/drawingml/2006/main">
            <a:ext uri="{FF2B5EF4-FFF2-40B4-BE49-F238E27FC236}">
              <a16:creationId xmlns:a16="http://schemas.microsoft.com/office/drawing/2014/main" id="{E475C61E-4CF1-4722-8AB3-7BFAAEE33089}"/>
            </a:ext>
          </a:extLst>
        </cdr:cNvPr>
        <cdr:cNvSpPr/>
      </cdr:nvSpPr>
      <cdr:spPr>
        <a:xfrm xmlns:a="http://schemas.openxmlformats.org/drawingml/2006/main">
          <a:off x="5301836" y="4860752"/>
          <a:ext cx="115398" cy="115398"/>
        </a:xfrm>
        <a:prstGeom xmlns:a="http://schemas.openxmlformats.org/drawingml/2006/main" prst="rect">
          <a:avLst/>
        </a:prstGeom>
        <a:solidFill xmlns:a="http://schemas.openxmlformats.org/drawingml/2006/main">
          <a:srgbClr val="B087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087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0.70877</cdr:y>
    </cdr:from>
    <cdr:to>
      <cdr:x>0.53602</cdr:x>
      <cdr:y>0.7256</cdr:y>
    </cdr:to>
    <cdr:sp macro="" textlink="">
      <cdr:nvSpPr>
        <cdr:cNvPr id="1996" name="NDMPlot_ElementConcrete97">
          <a:extLst xmlns:a="http://schemas.openxmlformats.org/drawingml/2006/main">
            <a:ext uri="{FF2B5EF4-FFF2-40B4-BE49-F238E27FC236}">
              <a16:creationId xmlns:a16="http://schemas.microsoft.com/office/drawing/2014/main" id="{8833FD26-D86E-4F64-8B69-55F41BEEBD3B}"/>
            </a:ext>
          </a:extLst>
        </cdr:cNvPr>
        <cdr:cNvSpPr/>
      </cdr:nvSpPr>
      <cdr:spPr>
        <a:xfrm xmlns:a="http://schemas.openxmlformats.org/drawingml/2006/main">
          <a:off x="5466691" y="4860752"/>
          <a:ext cx="115398" cy="115398"/>
        </a:xfrm>
        <a:prstGeom xmlns:a="http://schemas.openxmlformats.org/drawingml/2006/main" prst="rect">
          <a:avLst/>
        </a:prstGeom>
        <a:solidFill xmlns:a="http://schemas.openxmlformats.org/drawingml/2006/main">
          <a:srgbClr val="B592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592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0.70877</cdr:y>
    </cdr:from>
    <cdr:to>
      <cdr:x>0.55185</cdr:x>
      <cdr:y>0.7256</cdr:y>
    </cdr:to>
    <cdr:sp macro="" textlink="">
      <cdr:nvSpPr>
        <cdr:cNvPr id="1997" name="NDMPlot_ElementConcrete98">
          <a:extLst xmlns:a="http://schemas.openxmlformats.org/drawingml/2006/main">
            <a:ext uri="{FF2B5EF4-FFF2-40B4-BE49-F238E27FC236}">
              <a16:creationId xmlns:a16="http://schemas.microsoft.com/office/drawing/2014/main" id="{E5B2327A-18EA-43DC-BFAA-A9A6ACC8843D}"/>
            </a:ext>
          </a:extLst>
        </cdr:cNvPr>
        <cdr:cNvSpPr/>
      </cdr:nvSpPr>
      <cdr:spPr>
        <a:xfrm xmlns:a="http://schemas.openxmlformats.org/drawingml/2006/main">
          <a:off x="5631545" y="4860752"/>
          <a:ext cx="115399" cy="115398"/>
        </a:xfrm>
        <a:prstGeom xmlns:a="http://schemas.openxmlformats.org/drawingml/2006/main" prst="rect">
          <a:avLst/>
        </a:prstGeom>
        <a:solidFill xmlns:a="http://schemas.openxmlformats.org/drawingml/2006/main">
          <a:srgbClr val="BB9D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B9D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0.70877</cdr:y>
    </cdr:from>
    <cdr:to>
      <cdr:x>0.56768</cdr:x>
      <cdr:y>0.7256</cdr:y>
    </cdr:to>
    <cdr:sp macro="" textlink="">
      <cdr:nvSpPr>
        <cdr:cNvPr id="1998" name="NDMPlot_ElementConcrete99">
          <a:extLst xmlns:a="http://schemas.openxmlformats.org/drawingml/2006/main">
            <a:ext uri="{FF2B5EF4-FFF2-40B4-BE49-F238E27FC236}">
              <a16:creationId xmlns:a16="http://schemas.microsoft.com/office/drawing/2014/main" id="{B343E66A-DEEB-4142-A00C-FCDE86B8AFAA}"/>
            </a:ext>
          </a:extLst>
        </cdr:cNvPr>
        <cdr:cNvSpPr/>
      </cdr:nvSpPr>
      <cdr:spPr>
        <a:xfrm xmlns:a="http://schemas.openxmlformats.org/drawingml/2006/main">
          <a:off x="5796400" y="4860752"/>
          <a:ext cx="115399" cy="115398"/>
        </a:xfrm>
        <a:prstGeom xmlns:a="http://schemas.openxmlformats.org/drawingml/2006/main" prst="rect">
          <a:avLst/>
        </a:prstGeom>
        <a:solidFill xmlns:a="http://schemas.openxmlformats.org/drawingml/2006/main">
          <a:srgbClr val="C1A8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1A8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0.70877</cdr:y>
    </cdr:from>
    <cdr:to>
      <cdr:x>0.58351</cdr:x>
      <cdr:y>0.7256</cdr:y>
    </cdr:to>
    <cdr:sp macro="" textlink="">
      <cdr:nvSpPr>
        <cdr:cNvPr id="1999" name="NDMPlot_ElementConcrete100">
          <a:extLst xmlns:a="http://schemas.openxmlformats.org/drawingml/2006/main">
            <a:ext uri="{FF2B5EF4-FFF2-40B4-BE49-F238E27FC236}">
              <a16:creationId xmlns:a16="http://schemas.microsoft.com/office/drawing/2014/main" id="{E2CBF851-2134-4115-B53C-8C03E2140936}"/>
            </a:ext>
          </a:extLst>
        </cdr:cNvPr>
        <cdr:cNvSpPr/>
      </cdr:nvSpPr>
      <cdr:spPr>
        <a:xfrm xmlns:a="http://schemas.openxmlformats.org/drawingml/2006/main">
          <a:off x="5961255" y="4860752"/>
          <a:ext cx="115399" cy="115398"/>
        </a:xfrm>
        <a:prstGeom xmlns:a="http://schemas.openxmlformats.org/drawingml/2006/main" prst="rect">
          <a:avLst/>
        </a:prstGeom>
        <a:solidFill xmlns:a="http://schemas.openxmlformats.org/drawingml/2006/main">
          <a:srgbClr val="C6B3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6B3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0.68473</cdr:y>
    </cdr:from>
    <cdr:to>
      <cdr:x>0.28274</cdr:x>
      <cdr:y>0.70156</cdr:y>
    </cdr:to>
    <cdr:sp macro="" textlink="">
      <cdr:nvSpPr>
        <cdr:cNvPr id="2000" name="NDMPlot_ElementConcrete101">
          <a:extLst xmlns:a="http://schemas.openxmlformats.org/drawingml/2006/main">
            <a:ext uri="{FF2B5EF4-FFF2-40B4-BE49-F238E27FC236}">
              <a16:creationId xmlns:a16="http://schemas.microsoft.com/office/drawing/2014/main" id="{A1FBD9ED-FA2D-4CEC-BE9F-95A6FBFC91FD}"/>
            </a:ext>
          </a:extLst>
        </cdr:cNvPr>
        <cdr:cNvSpPr/>
      </cdr:nvSpPr>
      <cdr:spPr>
        <a:xfrm xmlns:a="http://schemas.openxmlformats.org/drawingml/2006/main">
          <a:off x="2829015" y="4695897"/>
          <a:ext cx="115399" cy="115398"/>
        </a:xfrm>
        <a:prstGeom xmlns:a="http://schemas.openxmlformats.org/drawingml/2006/main" prst="rect">
          <a:avLst/>
        </a:prstGeom>
        <a:solidFill xmlns:a="http://schemas.openxmlformats.org/drawingml/2006/main">
          <a:srgbClr val="8533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533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0.68473</cdr:y>
    </cdr:from>
    <cdr:to>
      <cdr:x>0.29857</cdr:x>
      <cdr:y>0.70156</cdr:y>
    </cdr:to>
    <cdr:sp macro="" textlink="">
      <cdr:nvSpPr>
        <cdr:cNvPr id="2001" name="NDMPlot_ElementConcrete102">
          <a:extLst xmlns:a="http://schemas.openxmlformats.org/drawingml/2006/main">
            <a:ext uri="{FF2B5EF4-FFF2-40B4-BE49-F238E27FC236}">
              <a16:creationId xmlns:a16="http://schemas.microsoft.com/office/drawing/2014/main" id="{8202E15D-03B6-4DE1-BDD9-895C117D5F7D}"/>
            </a:ext>
          </a:extLst>
        </cdr:cNvPr>
        <cdr:cNvSpPr/>
      </cdr:nvSpPr>
      <cdr:spPr>
        <a:xfrm xmlns:a="http://schemas.openxmlformats.org/drawingml/2006/main">
          <a:off x="2993870" y="4695897"/>
          <a:ext cx="115398" cy="115398"/>
        </a:xfrm>
        <a:prstGeom xmlns:a="http://schemas.openxmlformats.org/drawingml/2006/main" prst="rect">
          <a:avLst/>
        </a:prstGeom>
        <a:solidFill xmlns:a="http://schemas.openxmlformats.org/drawingml/2006/main">
          <a:srgbClr val="8635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635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0.68473</cdr:y>
    </cdr:from>
    <cdr:to>
      <cdr:x>0.3144</cdr:x>
      <cdr:y>0.70156</cdr:y>
    </cdr:to>
    <cdr:sp macro="" textlink="">
      <cdr:nvSpPr>
        <cdr:cNvPr id="2002" name="NDMPlot_ElementConcrete103">
          <a:extLst xmlns:a="http://schemas.openxmlformats.org/drawingml/2006/main">
            <a:ext uri="{FF2B5EF4-FFF2-40B4-BE49-F238E27FC236}">
              <a16:creationId xmlns:a16="http://schemas.microsoft.com/office/drawing/2014/main" id="{4B6AC7A8-FA57-4CBA-A455-8DB181A7ACF6}"/>
            </a:ext>
          </a:extLst>
        </cdr:cNvPr>
        <cdr:cNvSpPr/>
      </cdr:nvSpPr>
      <cdr:spPr>
        <a:xfrm xmlns:a="http://schemas.openxmlformats.org/drawingml/2006/main">
          <a:off x="3158725" y="4695897"/>
          <a:ext cx="115398" cy="115398"/>
        </a:xfrm>
        <a:prstGeom xmlns:a="http://schemas.openxmlformats.org/drawingml/2006/main" prst="rect">
          <a:avLst/>
        </a:prstGeom>
        <a:solidFill xmlns:a="http://schemas.openxmlformats.org/drawingml/2006/main">
          <a:srgbClr val="8736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6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0.68473</cdr:y>
    </cdr:from>
    <cdr:to>
      <cdr:x>0.33023</cdr:x>
      <cdr:y>0.70156</cdr:y>
    </cdr:to>
    <cdr:sp macro="" textlink="">
      <cdr:nvSpPr>
        <cdr:cNvPr id="2003" name="NDMPlot_ElementConcrete104">
          <a:extLst xmlns:a="http://schemas.openxmlformats.org/drawingml/2006/main">
            <a:ext uri="{FF2B5EF4-FFF2-40B4-BE49-F238E27FC236}">
              <a16:creationId xmlns:a16="http://schemas.microsoft.com/office/drawing/2014/main" id="{EA5106E8-6669-4A21-B1E8-59661972ACC8}"/>
            </a:ext>
          </a:extLst>
        </cdr:cNvPr>
        <cdr:cNvSpPr/>
      </cdr:nvSpPr>
      <cdr:spPr>
        <a:xfrm xmlns:a="http://schemas.openxmlformats.org/drawingml/2006/main">
          <a:off x="3323579" y="4695897"/>
          <a:ext cx="115399" cy="115398"/>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0.68473</cdr:y>
    </cdr:from>
    <cdr:to>
      <cdr:x>0.34606</cdr:x>
      <cdr:y>0.70156</cdr:y>
    </cdr:to>
    <cdr:sp macro="" textlink="">
      <cdr:nvSpPr>
        <cdr:cNvPr id="2004" name="NDMPlot_ElementConcrete105">
          <a:extLst xmlns:a="http://schemas.openxmlformats.org/drawingml/2006/main">
            <a:ext uri="{FF2B5EF4-FFF2-40B4-BE49-F238E27FC236}">
              <a16:creationId xmlns:a16="http://schemas.microsoft.com/office/drawing/2014/main" id="{D45761B0-B1DC-4333-B67A-2A286D412732}"/>
            </a:ext>
          </a:extLst>
        </cdr:cNvPr>
        <cdr:cNvSpPr/>
      </cdr:nvSpPr>
      <cdr:spPr>
        <a:xfrm xmlns:a="http://schemas.openxmlformats.org/drawingml/2006/main">
          <a:off x="3488434" y="4695897"/>
          <a:ext cx="115398" cy="115398"/>
        </a:xfrm>
        <a:prstGeom xmlns:a="http://schemas.openxmlformats.org/drawingml/2006/main" prst="rect">
          <a:avLst/>
        </a:prstGeom>
        <a:solidFill xmlns:a="http://schemas.openxmlformats.org/drawingml/2006/main">
          <a:srgbClr val="88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0.68473</cdr:y>
    </cdr:from>
    <cdr:to>
      <cdr:x>0.36189</cdr:x>
      <cdr:y>0.70156</cdr:y>
    </cdr:to>
    <cdr:sp macro="" textlink="">
      <cdr:nvSpPr>
        <cdr:cNvPr id="2005" name="NDMPlot_ElementConcrete106">
          <a:extLst xmlns:a="http://schemas.openxmlformats.org/drawingml/2006/main">
            <a:ext uri="{FF2B5EF4-FFF2-40B4-BE49-F238E27FC236}">
              <a16:creationId xmlns:a16="http://schemas.microsoft.com/office/drawing/2014/main" id="{3DCBB333-4898-476A-92C8-AA040DA569FF}"/>
            </a:ext>
          </a:extLst>
        </cdr:cNvPr>
        <cdr:cNvSpPr/>
      </cdr:nvSpPr>
      <cdr:spPr>
        <a:xfrm xmlns:a="http://schemas.openxmlformats.org/drawingml/2006/main">
          <a:off x="3653289" y="4695897"/>
          <a:ext cx="115398" cy="115398"/>
        </a:xfrm>
        <a:prstGeom xmlns:a="http://schemas.openxmlformats.org/drawingml/2006/main" prst="rect">
          <a:avLst/>
        </a:prstGeom>
        <a:solidFill xmlns:a="http://schemas.openxmlformats.org/drawingml/2006/main">
          <a:srgbClr val="893A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93A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0.68473</cdr:y>
    </cdr:from>
    <cdr:to>
      <cdr:x>0.37772</cdr:x>
      <cdr:y>0.70156</cdr:y>
    </cdr:to>
    <cdr:sp macro="" textlink="">
      <cdr:nvSpPr>
        <cdr:cNvPr id="2006" name="NDMPlot_ElementConcrete107">
          <a:extLst xmlns:a="http://schemas.openxmlformats.org/drawingml/2006/main">
            <a:ext uri="{FF2B5EF4-FFF2-40B4-BE49-F238E27FC236}">
              <a16:creationId xmlns:a16="http://schemas.microsoft.com/office/drawing/2014/main" id="{F0CDC1A9-08CB-4E26-B1BA-B3126DF1E4F0}"/>
            </a:ext>
          </a:extLst>
        </cdr:cNvPr>
        <cdr:cNvSpPr/>
      </cdr:nvSpPr>
      <cdr:spPr>
        <a:xfrm xmlns:a="http://schemas.openxmlformats.org/drawingml/2006/main">
          <a:off x="3818144" y="4695897"/>
          <a:ext cx="115398" cy="115398"/>
        </a:xfrm>
        <a:prstGeom xmlns:a="http://schemas.openxmlformats.org/drawingml/2006/main" prst="rect">
          <a:avLst/>
        </a:prstGeom>
        <a:solidFill xmlns:a="http://schemas.openxmlformats.org/drawingml/2006/main">
          <a:srgbClr val="8C40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C40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0.68473</cdr:y>
    </cdr:from>
    <cdr:to>
      <cdr:x>0.39355</cdr:x>
      <cdr:y>0.70156</cdr:y>
    </cdr:to>
    <cdr:sp macro="" textlink="">
      <cdr:nvSpPr>
        <cdr:cNvPr id="2007" name="NDMPlot_ElementConcrete108">
          <a:extLst xmlns:a="http://schemas.openxmlformats.org/drawingml/2006/main">
            <a:ext uri="{FF2B5EF4-FFF2-40B4-BE49-F238E27FC236}">
              <a16:creationId xmlns:a16="http://schemas.microsoft.com/office/drawing/2014/main" id="{7A9CBEC4-CEEB-4B57-BBDB-1891377F1DD2}"/>
            </a:ext>
          </a:extLst>
        </cdr:cNvPr>
        <cdr:cNvSpPr/>
      </cdr:nvSpPr>
      <cdr:spPr>
        <a:xfrm xmlns:a="http://schemas.openxmlformats.org/drawingml/2006/main">
          <a:off x="3982998" y="4695897"/>
          <a:ext cx="115399" cy="115398"/>
        </a:xfrm>
        <a:prstGeom xmlns:a="http://schemas.openxmlformats.org/drawingml/2006/main" prst="rect">
          <a:avLst/>
        </a:prstGeom>
        <a:solidFill xmlns:a="http://schemas.openxmlformats.org/drawingml/2006/main">
          <a:srgbClr val="914B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14B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0.68473</cdr:y>
    </cdr:from>
    <cdr:to>
      <cdr:x>0.40938</cdr:x>
      <cdr:y>0.70156</cdr:y>
    </cdr:to>
    <cdr:sp macro="" textlink="">
      <cdr:nvSpPr>
        <cdr:cNvPr id="2008" name="NDMPlot_ElementConcrete109">
          <a:extLst xmlns:a="http://schemas.openxmlformats.org/drawingml/2006/main">
            <a:ext uri="{FF2B5EF4-FFF2-40B4-BE49-F238E27FC236}">
              <a16:creationId xmlns:a16="http://schemas.microsoft.com/office/drawing/2014/main" id="{A8EC44B5-B186-4123-8D52-F7B8691E857A}"/>
            </a:ext>
          </a:extLst>
        </cdr:cNvPr>
        <cdr:cNvSpPr/>
      </cdr:nvSpPr>
      <cdr:spPr>
        <a:xfrm xmlns:a="http://schemas.openxmlformats.org/drawingml/2006/main">
          <a:off x="4147853" y="4695897"/>
          <a:ext cx="115398" cy="115398"/>
        </a:xfrm>
        <a:prstGeom xmlns:a="http://schemas.openxmlformats.org/drawingml/2006/main" prst="rect">
          <a:avLst/>
        </a:prstGeom>
        <a:solidFill xmlns:a="http://schemas.openxmlformats.org/drawingml/2006/main">
          <a:srgbClr val="9756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756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0.68473</cdr:y>
    </cdr:from>
    <cdr:to>
      <cdr:x>0.42521</cdr:x>
      <cdr:y>0.70156</cdr:y>
    </cdr:to>
    <cdr:sp macro="" textlink="">
      <cdr:nvSpPr>
        <cdr:cNvPr id="2009" name="NDMPlot_ElementConcrete110">
          <a:extLst xmlns:a="http://schemas.openxmlformats.org/drawingml/2006/main">
            <a:ext uri="{FF2B5EF4-FFF2-40B4-BE49-F238E27FC236}">
              <a16:creationId xmlns:a16="http://schemas.microsoft.com/office/drawing/2014/main" id="{B6FE9239-0BAE-474E-808F-C5AE8DBB9244}"/>
            </a:ext>
          </a:extLst>
        </cdr:cNvPr>
        <cdr:cNvSpPr/>
      </cdr:nvSpPr>
      <cdr:spPr>
        <a:xfrm xmlns:a="http://schemas.openxmlformats.org/drawingml/2006/main">
          <a:off x="4312708" y="4695897"/>
          <a:ext cx="115398" cy="115398"/>
        </a:xfrm>
        <a:prstGeom xmlns:a="http://schemas.openxmlformats.org/drawingml/2006/main" prst="rect">
          <a:avLst/>
        </a:prstGeom>
        <a:solidFill xmlns:a="http://schemas.openxmlformats.org/drawingml/2006/main">
          <a:srgbClr val="9D62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D62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0.68473</cdr:y>
    </cdr:from>
    <cdr:to>
      <cdr:x>0.44104</cdr:x>
      <cdr:y>0.70156</cdr:y>
    </cdr:to>
    <cdr:sp macro="" textlink="">
      <cdr:nvSpPr>
        <cdr:cNvPr id="2010" name="NDMPlot_ElementConcrete111">
          <a:extLst xmlns:a="http://schemas.openxmlformats.org/drawingml/2006/main">
            <a:ext uri="{FF2B5EF4-FFF2-40B4-BE49-F238E27FC236}">
              <a16:creationId xmlns:a16="http://schemas.microsoft.com/office/drawing/2014/main" id="{7A0F6B35-A9DD-4A91-B50E-8E84212A0499}"/>
            </a:ext>
          </a:extLst>
        </cdr:cNvPr>
        <cdr:cNvSpPr/>
      </cdr:nvSpPr>
      <cdr:spPr>
        <a:xfrm xmlns:a="http://schemas.openxmlformats.org/drawingml/2006/main">
          <a:off x="4477562" y="4695897"/>
          <a:ext cx="115399" cy="115398"/>
        </a:xfrm>
        <a:prstGeom xmlns:a="http://schemas.openxmlformats.org/drawingml/2006/main" prst="rect">
          <a:avLst/>
        </a:prstGeom>
        <a:solidFill xmlns:a="http://schemas.openxmlformats.org/drawingml/2006/main">
          <a:srgbClr val="A26D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26D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0.68473</cdr:y>
    </cdr:from>
    <cdr:to>
      <cdr:x>0.45687</cdr:x>
      <cdr:y>0.70156</cdr:y>
    </cdr:to>
    <cdr:sp macro="" textlink="">
      <cdr:nvSpPr>
        <cdr:cNvPr id="2011" name="NDMPlot_ElementConcrete112">
          <a:extLst xmlns:a="http://schemas.openxmlformats.org/drawingml/2006/main">
            <a:ext uri="{FF2B5EF4-FFF2-40B4-BE49-F238E27FC236}">
              <a16:creationId xmlns:a16="http://schemas.microsoft.com/office/drawing/2014/main" id="{ED173646-8156-4F26-ADC2-0FF6A1AB311F}"/>
            </a:ext>
          </a:extLst>
        </cdr:cNvPr>
        <cdr:cNvSpPr/>
      </cdr:nvSpPr>
      <cdr:spPr>
        <a:xfrm xmlns:a="http://schemas.openxmlformats.org/drawingml/2006/main">
          <a:off x="4642417" y="4695897"/>
          <a:ext cx="115399" cy="115398"/>
        </a:xfrm>
        <a:prstGeom xmlns:a="http://schemas.openxmlformats.org/drawingml/2006/main" prst="rect">
          <a:avLst/>
        </a:prstGeom>
        <a:solidFill xmlns:a="http://schemas.openxmlformats.org/drawingml/2006/main">
          <a:srgbClr val="A878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878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0.68473</cdr:y>
    </cdr:from>
    <cdr:to>
      <cdr:x>0.4727</cdr:x>
      <cdr:y>0.70156</cdr:y>
    </cdr:to>
    <cdr:sp macro="" textlink="">
      <cdr:nvSpPr>
        <cdr:cNvPr id="2012" name="NDMPlot_ElementConcrete113">
          <a:extLst xmlns:a="http://schemas.openxmlformats.org/drawingml/2006/main">
            <a:ext uri="{FF2B5EF4-FFF2-40B4-BE49-F238E27FC236}">
              <a16:creationId xmlns:a16="http://schemas.microsoft.com/office/drawing/2014/main" id="{47716906-F4C9-4D18-80BE-D97132A7E76B}"/>
            </a:ext>
          </a:extLst>
        </cdr:cNvPr>
        <cdr:cNvSpPr/>
      </cdr:nvSpPr>
      <cdr:spPr>
        <a:xfrm xmlns:a="http://schemas.openxmlformats.org/drawingml/2006/main">
          <a:off x="4807272" y="4695897"/>
          <a:ext cx="115398" cy="115398"/>
        </a:xfrm>
        <a:prstGeom xmlns:a="http://schemas.openxmlformats.org/drawingml/2006/main" prst="rect">
          <a:avLst/>
        </a:prstGeom>
        <a:solidFill xmlns:a="http://schemas.openxmlformats.org/drawingml/2006/main">
          <a:srgbClr val="AE83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E83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0.68473</cdr:y>
    </cdr:from>
    <cdr:to>
      <cdr:x>0.48853</cdr:x>
      <cdr:y>0.70156</cdr:y>
    </cdr:to>
    <cdr:sp macro="" textlink="">
      <cdr:nvSpPr>
        <cdr:cNvPr id="2013" name="NDMPlot_ElementConcrete114">
          <a:extLst xmlns:a="http://schemas.openxmlformats.org/drawingml/2006/main">
            <a:ext uri="{FF2B5EF4-FFF2-40B4-BE49-F238E27FC236}">
              <a16:creationId xmlns:a16="http://schemas.microsoft.com/office/drawing/2014/main" id="{9264F6F0-C508-4695-8126-13453F39C4CE}"/>
            </a:ext>
          </a:extLst>
        </cdr:cNvPr>
        <cdr:cNvSpPr/>
      </cdr:nvSpPr>
      <cdr:spPr>
        <a:xfrm xmlns:a="http://schemas.openxmlformats.org/drawingml/2006/main">
          <a:off x="4972127" y="4695897"/>
          <a:ext cx="115398" cy="115398"/>
        </a:xfrm>
        <a:prstGeom xmlns:a="http://schemas.openxmlformats.org/drawingml/2006/main" prst="rect">
          <a:avLst/>
        </a:prstGeom>
        <a:solidFill xmlns:a="http://schemas.openxmlformats.org/drawingml/2006/main">
          <a:srgbClr val="B38E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38E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0.68473</cdr:y>
    </cdr:from>
    <cdr:to>
      <cdr:x>0.50436</cdr:x>
      <cdr:y>0.70156</cdr:y>
    </cdr:to>
    <cdr:sp macro="" textlink="">
      <cdr:nvSpPr>
        <cdr:cNvPr id="2014" name="NDMPlot_ElementConcrete115">
          <a:extLst xmlns:a="http://schemas.openxmlformats.org/drawingml/2006/main">
            <a:ext uri="{FF2B5EF4-FFF2-40B4-BE49-F238E27FC236}">
              <a16:creationId xmlns:a16="http://schemas.microsoft.com/office/drawing/2014/main" id="{0175D8D5-3C8C-48A2-9020-1484CFDFC861}"/>
            </a:ext>
          </a:extLst>
        </cdr:cNvPr>
        <cdr:cNvSpPr/>
      </cdr:nvSpPr>
      <cdr:spPr>
        <a:xfrm xmlns:a="http://schemas.openxmlformats.org/drawingml/2006/main">
          <a:off x="5136981" y="4695897"/>
          <a:ext cx="115399" cy="115398"/>
        </a:xfrm>
        <a:prstGeom xmlns:a="http://schemas.openxmlformats.org/drawingml/2006/main" prst="rect">
          <a:avLst/>
        </a:prstGeom>
        <a:solidFill xmlns:a="http://schemas.openxmlformats.org/drawingml/2006/main">
          <a:srgbClr val="B999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999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0.68473</cdr:y>
    </cdr:from>
    <cdr:to>
      <cdr:x>0.52019</cdr:x>
      <cdr:y>0.70156</cdr:y>
    </cdr:to>
    <cdr:sp macro="" textlink="">
      <cdr:nvSpPr>
        <cdr:cNvPr id="2015" name="NDMPlot_ElementConcrete116">
          <a:extLst xmlns:a="http://schemas.openxmlformats.org/drawingml/2006/main">
            <a:ext uri="{FF2B5EF4-FFF2-40B4-BE49-F238E27FC236}">
              <a16:creationId xmlns:a16="http://schemas.microsoft.com/office/drawing/2014/main" id="{3A395E07-9605-4A8B-A2C5-C8853C0ECA85}"/>
            </a:ext>
          </a:extLst>
        </cdr:cNvPr>
        <cdr:cNvSpPr/>
      </cdr:nvSpPr>
      <cdr:spPr>
        <a:xfrm xmlns:a="http://schemas.openxmlformats.org/drawingml/2006/main">
          <a:off x="5301836" y="4695897"/>
          <a:ext cx="115398" cy="115398"/>
        </a:xfrm>
        <a:prstGeom xmlns:a="http://schemas.openxmlformats.org/drawingml/2006/main" prst="rect">
          <a:avLst/>
        </a:prstGeom>
        <a:solidFill xmlns:a="http://schemas.openxmlformats.org/drawingml/2006/main">
          <a:srgbClr val="BFA4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FA4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0.68473</cdr:y>
    </cdr:from>
    <cdr:to>
      <cdr:x>0.53602</cdr:x>
      <cdr:y>0.70156</cdr:y>
    </cdr:to>
    <cdr:sp macro="" textlink="">
      <cdr:nvSpPr>
        <cdr:cNvPr id="2016" name="NDMPlot_ElementConcrete117">
          <a:extLst xmlns:a="http://schemas.openxmlformats.org/drawingml/2006/main">
            <a:ext uri="{FF2B5EF4-FFF2-40B4-BE49-F238E27FC236}">
              <a16:creationId xmlns:a16="http://schemas.microsoft.com/office/drawing/2014/main" id="{3C112B2E-211C-420B-A1A9-C5805B3DF837}"/>
            </a:ext>
          </a:extLst>
        </cdr:cNvPr>
        <cdr:cNvSpPr/>
      </cdr:nvSpPr>
      <cdr:spPr>
        <a:xfrm xmlns:a="http://schemas.openxmlformats.org/drawingml/2006/main">
          <a:off x="5466691" y="4695897"/>
          <a:ext cx="115398" cy="115398"/>
        </a:xfrm>
        <a:prstGeom xmlns:a="http://schemas.openxmlformats.org/drawingml/2006/main" prst="rect">
          <a:avLst/>
        </a:prstGeom>
        <a:solidFill xmlns:a="http://schemas.openxmlformats.org/drawingml/2006/main">
          <a:srgbClr val="C4AF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4AF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0.68473</cdr:y>
    </cdr:from>
    <cdr:to>
      <cdr:x>0.55185</cdr:x>
      <cdr:y>0.70156</cdr:y>
    </cdr:to>
    <cdr:sp macro="" textlink="">
      <cdr:nvSpPr>
        <cdr:cNvPr id="2017" name="NDMPlot_ElementConcrete118">
          <a:extLst xmlns:a="http://schemas.openxmlformats.org/drawingml/2006/main">
            <a:ext uri="{FF2B5EF4-FFF2-40B4-BE49-F238E27FC236}">
              <a16:creationId xmlns:a16="http://schemas.microsoft.com/office/drawing/2014/main" id="{54AF7446-CA24-41A5-BA7A-7658505C9F95}"/>
            </a:ext>
          </a:extLst>
        </cdr:cNvPr>
        <cdr:cNvSpPr/>
      </cdr:nvSpPr>
      <cdr:spPr>
        <a:xfrm xmlns:a="http://schemas.openxmlformats.org/drawingml/2006/main">
          <a:off x="5631545" y="4695897"/>
          <a:ext cx="115399" cy="115398"/>
        </a:xfrm>
        <a:prstGeom xmlns:a="http://schemas.openxmlformats.org/drawingml/2006/main" prst="rect">
          <a:avLst/>
        </a:prstGeom>
        <a:solidFill xmlns:a="http://schemas.openxmlformats.org/drawingml/2006/main">
          <a:srgbClr val="CABB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ABB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0.68473</cdr:y>
    </cdr:from>
    <cdr:to>
      <cdr:x>0.56768</cdr:x>
      <cdr:y>0.70156</cdr:y>
    </cdr:to>
    <cdr:sp macro="" textlink="">
      <cdr:nvSpPr>
        <cdr:cNvPr id="2018" name="NDMPlot_ElementConcrete119">
          <a:extLst xmlns:a="http://schemas.openxmlformats.org/drawingml/2006/main">
            <a:ext uri="{FF2B5EF4-FFF2-40B4-BE49-F238E27FC236}">
              <a16:creationId xmlns:a16="http://schemas.microsoft.com/office/drawing/2014/main" id="{E8AE0766-DA45-49D8-89DD-0305C9F5C6E0}"/>
            </a:ext>
          </a:extLst>
        </cdr:cNvPr>
        <cdr:cNvSpPr/>
      </cdr:nvSpPr>
      <cdr:spPr>
        <a:xfrm xmlns:a="http://schemas.openxmlformats.org/drawingml/2006/main">
          <a:off x="5796400" y="4695897"/>
          <a:ext cx="115399" cy="115398"/>
        </a:xfrm>
        <a:prstGeom xmlns:a="http://schemas.openxmlformats.org/drawingml/2006/main" prst="rect">
          <a:avLst/>
        </a:prstGeom>
        <a:solidFill xmlns:a="http://schemas.openxmlformats.org/drawingml/2006/main">
          <a:srgbClr val="D0C6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0C6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0.68473</cdr:y>
    </cdr:from>
    <cdr:to>
      <cdr:x>0.58351</cdr:x>
      <cdr:y>0.70156</cdr:y>
    </cdr:to>
    <cdr:sp macro="" textlink="">
      <cdr:nvSpPr>
        <cdr:cNvPr id="2019" name="NDMPlot_ElementConcrete120">
          <a:extLst xmlns:a="http://schemas.openxmlformats.org/drawingml/2006/main">
            <a:ext uri="{FF2B5EF4-FFF2-40B4-BE49-F238E27FC236}">
              <a16:creationId xmlns:a16="http://schemas.microsoft.com/office/drawing/2014/main" id="{5EB117BB-5F1C-40EE-A113-6A8634BE9F72}"/>
            </a:ext>
          </a:extLst>
        </cdr:cNvPr>
        <cdr:cNvSpPr/>
      </cdr:nvSpPr>
      <cdr:spPr>
        <a:xfrm xmlns:a="http://schemas.openxmlformats.org/drawingml/2006/main">
          <a:off x="5961255" y="4695897"/>
          <a:ext cx="115399" cy="115398"/>
        </a:xfrm>
        <a:prstGeom xmlns:a="http://schemas.openxmlformats.org/drawingml/2006/main" prst="rect">
          <a:avLst/>
        </a:prstGeom>
        <a:solidFill xmlns:a="http://schemas.openxmlformats.org/drawingml/2006/main">
          <a:srgbClr val="D5D1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5D1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0.66069</cdr:y>
    </cdr:from>
    <cdr:to>
      <cdr:x>0.28274</cdr:x>
      <cdr:y>0.67752</cdr:y>
    </cdr:to>
    <cdr:sp macro="" textlink="">
      <cdr:nvSpPr>
        <cdr:cNvPr id="2020" name="NDMPlot_ElementConcrete121">
          <a:extLst xmlns:a="http://schemas.openxmlformats.org/drawingml/2006/main">
            <a:ext uri="{FF2B5EF4-FFF2-40B4-BE49-F238E27FC236}">
              <a16:creationId xmlns:a16="http://schemas.microsoft.com/office/drawing/2014/main" id="{BD3401DA-7653-47B7-B208-3082C0F39284}"/>
            </a:ext>
          </a:extLst>
        </cdr:cNvPr>
        <cdr:cNvSpPr/>
      </cdr:nvSpPr>
      <cdr:spPr>
        <a:xfrm xmlns:a="http://schemas.openxmlformats.org/drawingml/2006/main">
          <a:off x="2829015" y="4531042"/>
          <a:ext cx="115399" cy="115399"/>
        </a:xfrm>
        <a:prstGeom xmlns:a="http://schemas.openxmlformats.org/drawingml/2006/main" prst="rect">
          <a:avLst/>
        </a:prstGeom>
        <a:solidFill xmlns:a="http://schemas.openxmlformats.org/drawingml/2006/main">
          <a:srgbClr val="8737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737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0.66069</cdr:y>
    </cdr:from>
    <cdr:to>
      <cdr:x>0.29857</cdr:x>
      <cdr:y>0.67752</cdr:y>
    </cdr:to>
    <cdr:sp macro="" textlink="">
      <cdr:nvSpPr>
        <cdr:cNvPr id="2021" name="NDMPlot_ElementConcrete122">
          <a:extLst xmlns:a="http://schemas.openxmlformats.org/drawingml/2006/main">
            <a:ext uri="{FF2B5EF4-FFF2-40B4-BE49-F238E27FC236}">
              <a16:creationId xmlns:a16="http://schemas.microsoft.com/office/drawing/2014/main" id="{A6E5CCE9-5AEC-41B1-B0B7-22536E538E51}"/>
            </a:ext>
          </a:extLst>
        </cdr:cNvPr>
        <cdr:cNvSpPr/>
      </cdr:nvSpPr>
      <cdr:spPr>
        <a:xfrm xmlns:a="http://schemas.openxmlformats.org/drawingml/2006/main">
          <a:off x="2993870" y="4531042"/>
          <a:ext cx="115398" cy="115399"/>
        </a:xfrm>
        <a:prstGeom xmlns:a="http://schemas.openxmlformats.org/drawingml/2006/main" prst="rect">
          <a:avLst/>
        </a:prstGeom>
        <a:solidFill xmlns:a="http://schemas.openxmlformats.org/drawingml/2006/main">
          <a:srgbClr val="8838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8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0.66069</cdr:y>
    </cdr:from>
    <cdr:to>
      <cdr:x>0.3144</cdr:x>
      <cdr:y>0.67752</cdr:y>
    </cdr:to>
    <cdr:sp macro="" textlink="">
      <cdr:nvSpPr>
        <cdr:cNvPr id="2022" name="NDMPlot_ElementConcrete123">
          <a:extLst xmlns:a="http://schemas.openxmlformats.org/drawingml/2006/main">
            <a:ext uri="{FF2B5EF4-FFF2-40B4-BE49-F238E27FC236}">
              <a16:creationId xmlns:a16="http://schemas.microsoft.com/office/drawing/2014/main" id="{75920CDF-A725-42AD-BB1C-E5B462EFBC33}"/>
            </a:ext>
          </a:extLst>
        </cdr:cNvPr>
        <cdr:cNvSpPr/>
      </cdr:nvSpPr>
      <cdr:spPr>
        <a:xfrm xmlns:a="http://schemas.openxmlformats.org/drawingml/2006/main">
          <a:off x="3158725" y="4531042"/>
          <a:ext cx="115398" cy="115399"/>
        </a:xfrm>
        <a:prstGeom xmlns:a="http://schemas.openxmlformats.org/drawingml/2006/main" prst="rect">
          <a:avLst/>
        </a:prstGeom>
        <a:solidFill xmlns:a="http://schemas.openxmlformats.org/drawingml/2006/main">
          <a:srgbClr val="8839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839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0.66069</cdr:y>
    </cdr:from>
    <cdr:to>
      <cdr:x>0.33023</cdr:x>
      <cdr:y>0.67752</cdr:y>
    </cdr:to>
    <cdr:sp macro="" textlink="">
      <cdr:nvSpPr>
        <cdr:cNvPr id="2023" name="NDMPlot_ElementConcrete124">
          <a:extLst xmlns:a="http://schemas.openxmlformats.org/drawingml/2006/main">
            <a:ext uri="{FF2B5EF4-FFF2-40B4-BE49-F238E27FC236}">
              <a16:creationId xmlns:a16="http://schemas.microsoft.com/office/drawing/2014/main" id="{A0BAFD35-4B63-4AE9-8014-2F6D2CBC6C0A}"/>
            </a:ext>
          </a:extLst>
        </cdr:cNvPr>
        <cdr:cNvSpPr/>
      </cdr:nvSpPr>
      <cdr:spPr>
        <a:xfrm xmlns:a="http://schemas.openxmlformats.org/drawingml/2006/main">
          <a:off x="3323579" y="4531042"/>
          <a:ext cx="115399" cy="115399"/>
        </a:xfrm>
        <a:prstGeom xmlns:a="http://schemas.openxmlformats.org/drawingml/2006/main" prst="rect">
          <a:avLst/>
        </a:prstGeom>
        <a:solidFill xmlns:a="http://schemas.openxmlformats.org/drawingml/2006/main">
          <a:srgbClr val="8A3C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A3C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0.66069</cdr:y>
    </cdr:from>
    <cdr:to>
      <cdr:x>0.34606</cdr:x>
      <cdr:y>0.67752</cdr:y>
    </cdr:to>
    <cdr:sp macro="" textlink="">
      <cdr:nvSpPr>
        <cdr:cNvPr id="2024" name="NDMPlot_ElementConcrete125">
          <a:extLst xmlns:a="http://schemas.openxmlformats.org/drawingml/2006/main">
            <a:ext uri="{FF2B5EF4-FFF2-40B4-BE49-F238E27FC236}">
              <a16:creationId xmlns:a16="http://schemas.microsoft.com/office/drawing/2014/main" id="{59DC3B1D-393F-4241-BF6E-32B847E345F1}"/>
            </a:ext>
          </a:extLst>
        </cdr:cNvPr>
        <cdr:cNvSpPr/>
      </cdr:nvSpPr>
      <cdr:spPr>
        <a:xfrm xmlns:a="http://schemas.openxmlformats.org/drawingml/2006/main">
          <a:off x="3488434" y="4531042"/>
          <a:ext cx="115398" cy="115399"/>
        </a:xfrm>
        <a:prstGeom xmlns:a="http://schemas.openxmlformats.org/drawingml/2006/main" prst="rect">
          <a:avLst/>
        </a:prstGeom>
        <a:solidFill xmlns:a="http://schemas.openxmlformats.org/drawingml/2006/main">
          <a:srgbClr val="9048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048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0.66069</cdr:y>
    </cdr:from>
    <cdr:to>
      <cdr:x>0.36189</cdr:x>
      <cdr:y>0.67752</cdr:y>
    </cdr:to>
    <cdr:sp macro="" textlink="">
      <cdr:nvSpPr>
        <cdr:cNvPr id="2025" name="NDMPlot_ElementConcrete126">
          <a:extLst xmlns:a="http://schemas.openxmlformats.org/drawingml/2006/main">
            <a:ext uri="{FF2B5EF4-FFF2-40B4-BE49-F238E27FC236}">
              <a16:creationId xmlns:a16="http://schemas.microsoft.com/office/drawing/2014/main" id="{1A4E8C94-512F-46E2-BEEC-EDD79F10D7ED}"/>
            </a:ext>
          </a:extLst>
        </cdr:cNvPr>
        <cdr:cNvSpPr/>
      </cdr:nvSpPr>
      <cdr:spPr>
        <a:xfrm xmlns:a="http://schemas.openxmlformats.org/drawingml/2006/main">
          <a:off x="3653289" y="4531042"/>
          <a:ext cx="115398" cy="115399"/>
        </a:xfrm>
        <a:prstGeom xmlns:a="http://schemas.openxmlformats.org/drawingml/2006/main" prst="rect">
          <a:avLst/>
        </a:prstGeom>
        <a:solidFill xmlns:a="http://schemas.openxmlformats.org/drawingml/2006/main">
          <a:srgbClr val="9553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553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0.66069</cdr:y>
    </cdr:from>
    <cdr:to>
      <cdr:x>0.37772</cdr:x>
      <cdr:y>0.67752</cdr:y>
    </cdr:to>
    <cdr:sp macro="" textlink="">
      <cdr:nvSpPr>
        <cdr:cNvPr id="2026" name="NDMPlot_ElementConcrete127">
          <a:extLst xmlns:a="http://schemas.openxmlformats.org/drawingml/2006/main">
            <a:ext uri="{FF2B5EF4-FFF2-40B4-BE49-F238E27FC236}">
              <a16:creationId xmlns:a16="http://schemas.microsoft.com/office/drawing/2014/main" id="{BC97D248-8EF3-4B2E-9A58-71DB1349245B}"/>
            </a:ext>
          </a:extLst>
        </cdr:cNvPr>
        <cdr:cNvSpPr/>
      </cdr:nvSpPr>
      <cdr:spPr>
        <a:xfrm xmlns:a="http://schemas.openxmlformats.org/drawingml/2006/main">
          <a:off x="3818144" y="4531042"/>
          <a:ext cx="115398" cy="115399"/>
        </a:xfrm>
        <a:prstGeom xmlns:a="http://schemas.openxmlformats.org/drawingml/2006/main" prst="rect">
          <a:avLst/>
        </a:prstGeom>
        <a:solidFill xmlns:a="http://schemas.openxmlformats.org/drawingml/2006/main">
          <a:srgbClr val="9B5E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B5E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0.66069</cdr:y>
    </cdr:from>
    <cdr:to>
      <cdr:x>0.39355</cdr:x>
      <cdr:y>0.67752</cdr:y>
    </cdr:to>
    <cdr:sp macro="" textlink="">
      <cdr:nvSpPr>
        <cdr:cNvPr id="2027" name="NDMPlot_ElementConcrete128">
          <a:extLst xmlns:a="http://schemas.openxmlformats.org/drawingml/2006/main">
            <a:ext uri="{FF2B5EF4-FFF2-40B4-BE49-F238E27FC236}">
              <a16:creationId xmlns:a16="http://schemas.microsoft.com/office/drawing/2014/main" id="{8A557F77-DB84-4F01-86B7-032EE56A1B31}"/>
            </a:ext>
          </a:extLst>
        </cdr:cNvPr>
        <cdr:cNvSpPr/>
      </cdr:nvSpPr>
      <cdr:spPr>
        <a:xfrm xmlns:a="http://schemas.openxmlformats.org/drawingml/2006/main">
          <a:off x="3982998" y="4531042"/>
          <a:ext cx="115399" cy="115399"/>
        </a:xfrm>
        <a:prstGeom xmlns:a="http://schemas.openxmlformats.org/drawingml/2006/main" prst="rect">
          <a:avLst/>
        </a:prstGeom>
        <a:solidFill xmlns:a="http://schemas.openxmlformats.org/drawingml/2006/main">
          <a:srgbClr val="A169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169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0.66069</cdr:y>
    </cdr:from>
    <cdr:to>
      <cdr:x>0.40938</cdr:x>
      <cdr:y>0.67752</cdr:y>
    </cdr:to>
    <cdr:sp macro="" textlink="">
      <cdr:nvSpPr>
        <cdr:cNvPr id="2028" name="NDMPlot_ElementConcrete129">
          <a:extLst xmlns:a="http://schemas.openxmlformats.org/drawingml/2006/main">
            <a:ext uri="{FF2B5EF4-FFF2-40B4-BE49-F238E27FC236}">
              <a16:creationId xmlns:a16="http://schemas.microsoft.com/office/drawing/2014/main" id="{573B52BC-6999-4EAF-BF24-51F4D67DEA47}"/>
            </a:ext>
          </a:extLst>
        </cdr:cNvPr>
        <cdr:cNvSpPr/>
      </cdr:nvSpPr>
      <cdr:spPr>
        <a:xfrm xmlns:a="http://schemas.openxmlformats.org/drawingml/2006/main">
          <a:off x="4147853" y="4531042"/>
          <a:ext cx="115398" cy="115399"/>
        </a:xfrm>
        <a:prstGeom xmlns:a="http://schemas.openxmlformats.org/drawingml/2006/main" prst="rect">
          <a:avLst/>
        </a:prstGeom>
        <a:solidFill xmlns:a="http://schemas.openxmlformats.org/drawingml/2006/main">
          <a:srgbClr val="A674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674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0.66069</cdr:y>
    </cdr:from>
    <cdr:to>
      <cdr:x>0.42521</cdr:x>
      <cdr:y>0.67752</cdr:y>
    </cdr:to>
    <cdr:sp macro="" textlink="">
      <cdr:nvSpPr>
        <cdr:cNvPr id="2029" name="NDMPlot_ElementConcrete130">
          <a:extLst xmlns:a="http://schemas.openxmlformats.org/drawingml/2006/main">
            <a:ext uri="{FF2B5EF4-FFF2-40B4-BE49-F238E27FC236}">
              <a16:creationId xmlns:a16="http://schemas.microsoft.com/office/drawing/2014/main" id="{01B3B886-979E-4E41-96A2-46404FE12BD5}"/>
            </a:ext>
          </a:extLst>
        </cdr:cNvPr>
        <cdr:cNvSpPr/>
      </cdr:nvSpPr>
      <cdr:spPr>
        <a:xfrm xmlns:a="http://schemas.openxmlformats.org/drawingml/2006/main">
          <a:off x="4312708" y="4531042"/>
          <a:ext cx="115398" cy="115399"/>
        </a:xfrm>
        <a:prstGeom xmlns:a="http://schemas.openxmlformats.org/drawingml/2006/main" prst="rect">
          <a:avLst/>
        </a:prstGeom>
        <a:solidFill xmlns:a="http://schemas.openxmlformats.org/drawingml/2006/main">
          <a:srgbClr val="AC7F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C7F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0.66069</cdr:y>
    </cdr:from>
    <cdr:to>
      <cdr:x>0.44104</cdr:x>
      <cdr:y>0.67752</cdr:y>
    </cdr:to>
    <cdr:sp macro="" textlink="">
      <cdr:nvSpPr>
        <cdr:cNvPr id="2030" name="NDMPlot_ElementConcrete131">
          <a:extLst xmlns:a="http://schemas.openxmlformats.org/drawingml/2006/main">
            <a:ext uri="{FF2B5EF4-FFF2-40B4-BE49-F238E27FC236}">
              <a16:creationId xmlns:a16="http://schemas.microsoft.com/office/drawing/2014/main" id="{C068E4AB-6FAD-47DA-8D3B-F707A1461372}"/>
            </a:ext>
          </a:extLst>
        </cdr:cNvPr>
        <cdr:cNvSpPr/>
      </cdr:nvSpPr>
      <cdr:spPr>
        <a:xfrm xmlns:a="http://schemas.openxmlformats.org/drawingml/2006/main">
          <a:off x="4477562" y="4531042"/>
          <a:ext cx="115399" cy="115399"/>
        </a:xfrm>
        <a:prstGeom xmlns:a="http://schemas.openxmlformats.org/drawingml/2006/main" prst="rect">
          <a:avLst/>
        </a:prstGeom>
        <a:solidFill xmlns:a="http://schemas.openxmlformats.org/drawingml/2006/main">
          <a:srgbClr val="B18A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18A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0.66069</cdr:y>
    </cdr:from>
    <cdr:to>
      <cdr:x>0.45687</cdr:x>
      <cdr:y>0.67752</cdr:y>
    </cdr:to>
    <cdr:sp macro="" textlink="">
      <cdr:nvSpPr>
        <cdr:cNvPr id="2031" name="NDMPlot_ElementConcrete132">
          <a:extLst xmlns:a="http://schemas.openxmlformats.org/drawingml/2006/main">
            <a:ext uri="{FF2B5EF4-FFF2-40B4-BE49-F238E27FC236}">
              <a16:creationId xmlns:a16="http://schemas.microsoft.com/office/drawing/2014/main" id="{4E978629-43EA-4A4E-9AF4-4B9B2E6F0AA9}"/>
            </a:ext>
          </a:extLst>
        </cdr:cNvPr>
        <cdr:cNvSpPr/>
      </cdr:nvSpPr>
      <cdr:spPr>
        <a:xfrm xmlns:a="http://schemas.openxmlformats.org/drawingml/2006/main">
          <a:off x="4642417" y="4531042"/>
          <a:ext cx="115399" cy="115399"/>
        </a:xfrm>
        <a:prstGeom xmlns:a="http://schemas.openxmlformats.org/drawingml/2006/main" prst="rect">
          <a:avLst/>
        </a:prstGeom>
        <a:solidFill xmlns:a="http://schemas.openxmlformats.org/drawingml/2006/main">
          <a:srgbClr val="B795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795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0.66069</cdr:y>
    </cdr:from>
    <cdr:to>
      <cdr:x>0.4727</cdr:x>
      <cdr:y>0.67752</cdr:y>
    </cdr:to>
    <cdr:sp macro="" textlink="">
      <cdr:nvSpPr>
        <cdr:cNvPr id="2032" name="NDMPlot_ElementConcrete133">
          <a:extLst xmlns:a="http://schemas.openxmlformats.org/drawingml/2006/main">
            <a:ext uri="{FF2B5EF4-FFF2-40B4-BE49-F238E27FC236}">
              <a16:creationId xmlns:a16="http://schemas.microsoft.com/office/drawing/2014/main" id="{FDC53627-7B85-43F8-9370-E554409F19A2}"/>
            </a:ext>
          </a:extLst>
        </cdr:cNvPr>
        <cdr:cNvSpPr/>
      </cdr:nvSpPr>
      <cdr:spPr>
        <a:xfrm xmlns:a="http://schemas.openxmlformats.org/drawingml/2006/main">
          <a:off x="4807272" y="4531042"/>
          <a:ext cx="115398" cy="115399"/>
        </a:xfrm>
        <a:prstGeom xmlns:a="http://schemas.openxmlformats.org/drawingml/2006/main" prst="rect">
          <a:avLst/>
        </a:prstGeom>
        <a:solidFill xmlns:a="http://schemas.openxmlformats.org/drawingml/2006/main">
          <a:srgbClr val="BDA1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DA1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0.66069</cdr:y>
    </cdr:from>
    <cdr:to>
      <cdr:x>0.48853</cdr:x>
      <cdr:y>0.67752</cdr:y>
    </cdr:to>
    <cdr:sp macro="" textlink="">
      <cdr:nvSpPr>
        <cdr:cNvPr id="2033" name="NDMPlot_ElementConcrete134">
          <a:extLst xmlns:a="http://schemas.openxmlformats.org/drawingml/2006/main">
            <a:ext uri="{FF2B5EF4-FFF2-40B4-BE49-F238E27FC236}">
              <a16:creationId xmlns:a16="http://schemas.microsoft.com/office/drawing/2014/main" id="{FDCD1811-D700-4580-B0EC-9ECAEF19CAEC}"/>
            </a:ext>
          </a:extLst>
        </cdr:cNvPr>
        <cdr:cNvSpPr/>
      </cdr:nvSpPr>
      <cdr:spPr>
        <a:xfrm xmlns:a="http://schemas.openxmlformats.org/drawingml/2006/main">
          <a:off x="4972127" y="4531042"/>
          <a:ext cx="115398" cy="115399"/>
        </a:xfrm>
        <a:prstGeom xmlns:a="http://schemas.openxmlformats.org/drawingml/2006/main" prst="rect">
          <a:avLst/>
        </a:prstGeom>
        <a:solidFill xmlns:a="http://schemas.openxmlformats.org/drawingml/2006/main">
          <a:srgbClr val="C2AC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2AC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0.66069</cdr:y>
    </cdr:from>
    <cdr:to>
      <cdr:x>0.50436</cdr:x>
      <cdr:y>0.67752</cdr:y>
    </cdr:to>
    <cdr:sp macro="" textlink="">
      <cdr:nvSpPr>
        <cdr:cNvPr id="2034" name="NDMPlot_ElementConcrete135">
          <a:extLst xmlns:a="http://schemas.openxmlformats.org/drawingml/2006/main">
            <a:ext uri="{FF2B5EF4-FFF2-40B4-BE49-F238E27FC236}">
              <a16:creationId xmlns:a16="http://schemas.microsoft.com/office/drawing/2014/main" id="{9BB18ACD-A2AC-417D-ABDC-EE6DED924435}"/>
            </a:ext>
          </a:extLst>
        </cdr:cNvPr>
        <cdr:cNvSpPr/>
      </cdr:nvSpPr>
      <cdr:spPr>
        <a:xfrm xmlns:a="http://schemas.openxmlformats.org/drawingml/2006/main">
          <a:off x="5136981" y="4531042"/>
          <a:ext cx="115399" cy="115399"/>
        </a:xfrm>
        <a:prstGeom xmlns:a="http://schemas.openxmlformats.org/drawingml/2006/main" prst="rect">
          <a:avLst/>
        </a:prstGeom>
        <a:solidFill xmlns:a="http://schemas.openxmlformats.org/drawingml/2006/main">
          <a:srgbClr val="C8B7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8B7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0.66069</cdr:y>
    </cdr:from>
    <cdr:to>
      <cdr:x>0.52019</cdr:x>
      <cdr:y>0.67752</cdr:y>
    </cdr:to>
    <cdr:sp macro="" textlink="">
      <cdr:nvSpPr>
        <cdr:cNvPr id="2035" name="NDMPlot_ElementConcrete136">
          <a:extLst xmlns:a="http://schemas.openxmlformats.org/drawingml/2006/main">
            <a:ext uri="{FF2B5EF4-FFF2-40B4-BE49-F238E27FC236}">
              <a16:creationId xmlns:a16="http://schemas.microsoft.com/office/drawing/2014/main" id="{F5618248-7F01-4C43-9AD9-FFFD93463257}"/>
            </a:ext>
          </a:extLst>
        </cdr:cNvPr>
        <cdr:cNvSpPr/>
      </cdr:nvSpPr>
      <cdr:spPr>
        <a:xfrm xmlns:a="http://schemas.openxmlformats.org/drawingml/2006/main">
          <a:off x="5301836" y="4531042"/>
          <a:ext cx="115398" cy="115399"/>
        </a:xfrm>
        <a:prstGeom xmlns:a="http://schemas.openxmlformats.org/drawingml/2006/main" prst="rect">
          <a:avLst/>
        </a:prstGeom>
        <a:solidFill xmlns:a="http://schemas.openxmlformats.org/drawingml/2006/main">
          <a:srgbClr val="CEC2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EC2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0.66069</cdr:y>
    </cdr:from>
    <cdr:to>
      <cdr:x>0.53602</cdr:x>
      <cdr:y>0.67752</cdr:y>
    </cdr:to>
    <cdr:sp macro="" textlink="">
      <cdr:nvSpPr>
        <cdr:cNvPr id="2036" name="NDMPlot_ElementConcrete137">
          <a:extLst xmlns:a="http://schemas.openxmlformats.org/drawingml/2006/main">
            <a:ext uri="{FF2B5EF4-FFF2-40B4-BE49-F238E27FC236}">
              <a16:creationId xmlns:a16="http://schemas.microsoft.com/office/drawing/2014/main" id="{EE2CA369-FA95-4BBB-BB51-AA244E21BAEF}"/>
            </a:ext>
          </a:extLst>
        </cdr:cNvPr>
        <cdr:cNvSpPr/>
      </cdr:nvSpPr>
      <cdr:spPr>
        <a:xfrm xmlns:a="http://schemas.openxmlformats.org/drawingml/2006/main">
          <a:off x="5466691" y="4531042"/>
          <a:ext cx="115398" cy="115399"/>
        </a:xfrm>
        <a:prstGeom xmlns:a="http://schemas.openxmlformats.org/drawingml/2006/main" prst="rect">
          <a:avLst/>
        </a:prstGeom>
        <a:solidFill xmlns:a="http://schemas.openxmlformats.org/drawingml/2006/main">
          <a:srgbClr val="D3CD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3CD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0.66069</cdr:y>
    </cdr:from>
    <cdr:to>
      <cdr:x>0.55185</cdr:x>
      <cdr:y>0.67752</cdr:y>
    </cdr:to>
    <cdr:sp macro="" textlink="">
      <cdr:nvSpPr>
        <cdr:cNvPr id="2037" name="NDMPlot_ElementConcrete138">
          <a:extLst xmlns:a="http://schemas.openxmlformats.org/drawingml/2006/main">
            <a:ext uri="{FF2B5EF4-FFF2-40B4-BE49-F238E27FC236}">
              <a16:creationId xmlns:a16="http://schemas.microsoft.com/office/drawing/2014/main" id="{7430176D-57A2-42AF-8E79-372E35FEFAB2}"/>
            </a:ext>
          </a:extLst>
        </cdr:cNvPr>
        <cdr:cNvSpPr/>
      </cdr:nvSpPr>
      <cdr:spPr>
        <a:xfrm xmlns:a="http://schemas.openxmlformats.org/drawingml/2006/main">
          <a:off x="5631545" y="4531042"/>
          <a:ext cx="115399" cy="115399"/>
        </a:xfrm>
        <a:prstGeom xmlns:a="http://schemas.openxmlformats.org/drawingml/2006/main" prst="rect">
          <a:avLst/>
        </a:prstGeom>
        <a:solidFill xmlns:a="http://schemas.openxmlformats.org/drawingml/2006/main">
          <a:srgbClr val="D9D8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9D8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0.66069</cdr:y>
    </cdr:from>
    <cdr:to>
      <cdr:x>0.56768</cdr:x>
      <cdr:y>0.67752</cdr:y>
    </cdr:to>
    <cdr:sp macro="" textlink="">
      <cdr:nvSpPr>
        <cdr:cNvPr id="2038" name="NDMPlot_ElementConcrete139">
          <a:extLst xmlns:a="http://schemas.openxmlformats.org/drawingml/2006/main">
            <a:ext uri="{FF2B5EF4-FFF2-40B4-BE49-F238E27FC236}">
              <a16:creationId xmlns:a16="http://schemas.microsoft.com/office/drawing/2014/main" id="{6716B0C7-0DEA-4D80-AB7B-C018253739ED}"/>
            </a:ext>
          </a:extLst>
        </cdr:cNvPr>
        <cdr:cNvSpPr/>
      </cdr:nvSpPr>
      <cdr:spPr>
        <a:xfrm xmlns:a="http://schemas.openxmlformats.org/drawingml/2006/main">
          <a:off x="5796400" y="453104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0.66069</cdr:y>
    </cdr:from>
    <cdr:to>
      <cdr:x>0.58351</cdr:x>
      <cdr:y>0.67752</cdr:y>
    </cdr:to>
    <cdr:sp macro="" textlink="">
      <cdr:nvSpPr>
        <cdr:cNvPr id="2039" name="NDMPlot_ElementConcrete140">
          <a:extLst xmlns:a="http://schemas.openxmlformats.org/drawingml/2006/main">
            <a:ext uri="{FF2B5EF4-FFF2-40B4-BE49-F238E27FC236}">
              <a16:creationId xmlns:a16="http://schemas.microsoft.com/office/drawing/2014/main" id="{5FD96AB2-AFF0-487E-9185-E78449123541}"/>
            </a:ext>
          </a:extLst>
        </cdr:cNvPr>
        <cdr:cNvSpPr/>
      </cdr:nvSpPr>
      <cdr:spPr>
        <a:xfrm xmlns:a="http://schemas.openxmlformats.org/drawingml/2006/main">
          <a:off x="5961255" y="453104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0.63666</cdr:y>
    </cdr:from>
    <cdr:to>
      <cdr:x>0.28274</cdr:x>
      <cdr:y>0.65348</cdr:y>
    </cdr:to>
    <cdr:sp macro="" textlink="">
      <cdr:nvSpPr>
        <cdr:cNvPr id="2040" name="NDMPlot_ElementConcrete141">
          <a:extLst xmlns:a="http://schemas.openxmlformats.org/drawingml/2006/main">
            <a:ext uri="{FF2B5EF4-FFF2-40B4-BE49-F238E27FC236}">
              <a16:creationId xmlns:a16="http://schemas.microsoft.com/office/drawing/2014/main" id="{87BF2665-C695-496A-AC58-12392ACF7728}"/>
            </a:ext>
          </a:extLst>
        </cdr:cNvPr>
        <cdr:cNvSpPr/>
      </cdr:nvSpPr>
      <cdr:spPr>
        <a:xfrm xmlns:a="http://schemas.openxmlformats.org/drawingml/2006/main">
          <a:off x="2829015" y="4366188"/>
          <a:ext cx="115399" cy="115398"/>
        </a:xfrm>
        <a:prstGeom xmlns:a="http://schemas.openxmlformats.org/drawingml/2006/main" prst="rect">
          <a:avLst/>
        </a:prstGeom>
        <a:solidFill xmlns:a="http://schemas.openxmlformats.org/drawingml/2006/main">
          <a:srgbClr val="893A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93A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0.63666</cdr:y>
    </cdr:from>
    <cdr:to>
      <cdr:x>0.29857</cdr:x>
      <cdr:y>0.65348</cdr:y>
    </cdr:to>
    <cdr:sp macro="" textlink="">
      <cdr:nvSpPr>
        <cdr:cNvPr id="2041" name="NDMPlot_ElementConcrete142">
          <a:extLst xmlns:a="http://schemas.openxmlformats.org/drawingml/2006/main">
            <a:ext uri="{FF2B5EF4-FFF2-40B4-BE49-F238E27FC236}">
              <a16:creationId xmlns:a16="http://schemas.microsoft.com/office/drawing/2014/main" id="{08C021F8-A25D-420C-BF91-3EE272FE2FB6}"/>
            </a:ext>
          </a:extLst>
        </cdr:cNvPr>
        <cdr:cNvSpPr/>
      </cdr:nvSpPr>
      <cdr:spPr>
        <a:xfrm xmlns:a="http://schemas.openxmlformats.org/drawingml/2006/main">
          <a:off x="2993870" y="4366188"/>
          <a:ext cx="115398" cy="115398"/>
        </a:xfrm>
        <a:prstGeom xmlns:a="http://schemas.openxmlformats.org/drawingml/2006/main" prst="rect">
          <a:avLst/>
        </a:prstGeom>
        <a:solidFill xmlns:a="http://schemas.openxmlformats.org/drawingml/2006/main">
          <a:srgbClr val="8E44D3"/>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8E44D3"/>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0.63666</cdr:y>
    </cdr:from>
    <cdr:to>
      <cdr:x>0.3144</cdr:x>
      <cdr:y>0.65348</cdr:y>
    </cdr:to>
    <cdr:sp macro="" textlink="">
      <cdr:nvSpPr>
        <cdr:cNvPr id="2042" name="NDMPlot_ElementConcrete143">
          <a:extLst xmlns:a="http://schemas.openxmlformats.org/drawingml/2006/main">
            <a:ext uri="{FF2B5EF4-FFF2-40B4-BE49-F238E27FC236}">
              <a16:creationId xmlns:a16="http://schemas.microsoft.com/office/drawing/2014/main" id="{C11C99EE-5E4A-46CA-8B6C-D044DC1CF271}"/>
            </a:ext>
          </a:extLst>
        </cdr:cNvPr>
        <cdr:cNvSpPr/>
      </cdr:nvSpPr>
      <cdr:spPr>
        <a:xfrm xmlns:a="http://schemas.openxmlformats.org/drawingml/2006/main">
          <a:off x="3158725" y="4366188"/>
          <a:ext cx="115398" cy="115398"/>
        </a:xfrm>
        <a:prstGeom xmlns:a="http://schemas.openxmlformats.org/drawingml/2006/main" prst="rect">
          <a:avLst/>
        </a:prstGeom>
        <a:solidFill xmlns:a="http://schemas.openxmlformats.org/drawingml/2006/main">
          <a:srgbClr val="934F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34F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0.63666</cdr:y>
    </cdr:from>
    <cdr:to>
      <cdr:x>0.33023</cdr:x>
      <cdr:y>0.65348</cdr:y>
    </cdr:to>
    <cdr:sp macro="" textlink="">
      <cdr:nvSpPr>
        <cdr:cNvPr id="2043" name="NDMPlot_ElementConcrete144">
          <a:extLst xmlns:a="http://schemas.openxmlformats.org/drawingml/2006/main">
            <a:ext uri="{FF2B5EF4-FFF2-40B4-BE49-F238E27FC236}">
              <a16:creationId xmlns:a16="http://schemas.microsoft.com/office/drawing/2014/main" id="{2AE1FB32-F151-44F4-9BD3-6298F479F388}"/>
            </a:ext>
          </a:extLst>
        </cdr:cNvPr>
        <cdr:cNvSpPr/>
      </cdr:nvSpPr>
      <cdr:spPr>
        <a:xfrm xmlns:a="http://schemas.openxmlformats.org/drawingml/2006/main">
          <a:off x="3323579" y="4366188"/>
          <a:ext cx="115399" cy="115398"/>
        </a:xfrm>
        <a:prstGeom xmlns:a="http://schemas.openxmlformats.org/drawingml/2006/main" prst="rect">
          <a:avLst/>
        </a:prstGeom>
        <a:solidFill xmlns:a="http://schemas.openxmlformats.org/drawingml/2006/main">
          <a:srgbClr val="995A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95A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0.63666</cdr:y>
    </cdr:from>
    <cdr:to>
      <cdr:x>0.34606</cdr:x>
      <cdr:y>0.65348</cdr:y>
    </cdr:to>
    <cdr:sp macro="" textlink="">
      <cdr:nvSpPr>
        <cdr:cNvPr id="2044" name="NDMPlot_ElementConcrete145">
          <a:extLst xmlns:a="http://schemas.openxmlformats.org/drawingml/2006/main">
            <a:ext uri="{FF2B5EF4-FFF2-40B4-BE49-F238E27FC236}">
              <a16:creationId xmlns:a16="http://schemas.microsoft.com/office/drawing/2014/main" id="{ADF42915-7BDC-46D7-8D4D-45E2444C7001}"/>
            </a:ext>
          </a:extLst>
        </cdr:cNvPr>
        <cdr:cNvSpPr/>
      </cdr:nvSpPr>
      <cdr:spPr>
        <a:xfrm xmlns:a="http://schemas.openxmlformats.org/drawingml/2006/main">
          <a:off x="3488434" y="4366188"/>
          <a:ext cx="115398" cy="115398"/>
        </a:xfrm>
        <a:prstGeom xmlns:a="http://schemas.openxmlformats.org/drawingml/2006/main" prst="rect">
          <a:avLst/>
        </a:prstGeom>
        <a:solidFill xmlns:a="http://schemas.openxmlformats.org/drawingml/2006/main">
          <a:srgbClr val="9F65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F65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0.63666</cdr:y>
    </cdr:from>
    <cdr:to>
      <cdr:x>0.36189</cdr:x>
      <cdr:y>0.65348</cdr:y>
    </cdr:to>
    <cdr:sp macro="" textlink="">
      <cdr:nvSpPr>
        <cdr:cNvPr id="2045" name="NDMPlot_ElementConcrete146">
          <a:extLst xmlns:a="http://schemas.openxmlformats.org/drawingml/2006/main">
            <a:ext uri="{FF2B5EF4-FFF2-40B4-BE49-F238E27FC236}">
              <a16:creationId xmlns:a16="http://schemas.microsoft.com/office/drawing/2014/main" id="{696FAF60-08D4-4CAE-B800-9E93FC46821D}"/>
            </a:ext>
          </a:extLst>
        </cdr:cNvPr>
        <cdr:cNvSpPr/>
      </cdr:nvSpPr>
      <cdr:spPr>
        <a:xfrm xmlns:a="http://schemas.openxmlformats.org/drawingml/2006/main">
          <a:off x="3653289" y="4366188"/>
          <a:ext cx="115398" cy="115398"/>
        </a:xfrm>
        <a:prstGeom xmlns:a="http://schemas.openxmlformats.org/drawingml/2006/main" prst="rect">
          <a:avLst/>
        </a:prstGeom>
        <a:solidFill xmlns:a="http://schemas.openxmlformats.org/drawingml/2006/main">
          <a:srgbClr val="A470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470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0.63666</cdr:y>
    </cdr:from>
    <cdr:to>
      <cdr:x>0.37772</cdr:x>
      <cdr:y>0.65348</cdr:y>
    </cdr:to>
    <cdr:sp macro="" textlink="">
      <cdr:nvSpPr>
        <cdr:cNvPr id="2046" name="NDMPlot_ElementConcrete147">
          <a:extLst xmlns:a="http://schemas.openxmlformats.org/drawingml/2006/main">
            <a:ext uri="{FF2B5EF4-FFF2-40B4-BE49-F238E27FC236}">
              <a16:creationId xmlns:a16="http://schemas.microsoft.com/office/drawing/2014/main" id="{8BF69D5F-5BD8-4228-BFFB-823E71D6038A}"/>
            </a:ext>
          </a:extLst>
        </cdr:cNvPr>
        <cdr:cNvSpPr/>
      </cdr:nvSpPr>
      <cdr:spPr>
        <a:xfrm xmlns:a="http://schemas.openxmlformats.org/drawingml/2006/main">
          <a:off x="3818144" y="4366188"/>
          <a:ext cx="115398" cy="115398"/>
        </a:xfrm>
        <a:prstGeom xmlns:a="http://schemas.openxmlformats.org/drawingml/2006/main" prst="rect">
          <a:avLst/>
        </a:prstGeom>
        <a:solidFill xmlns:a="http://schemas.openxmlformats.org/drawingml/2006/main">
          <a:srgbClr val="AA7B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A7B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0.63666</cdr:y>
    </cdr:from>
    <cdr:to>
      <cdr:x>0.39355</cdr:x>
      <cdr:y>0.65348</cdr:y>
    </cdr:to>
    <cdr:sp macro="" textlink="">
      <cdr:nvSpPr>
        <cdr:cNvPr id="2047" name="NDMPlot_ElementConcrete148">
          <a:extLst xmlns:a="http://schemas.openxmlformats.org/drawingml/2006/main">
            <a:ext uri="{FF2B5EF4-FFF2-40B4-BE49-F238E27FC236}">
              <a16:creationId xmlns:a16="http://schemas.microsoft.com/office/drawing/2014/main" id="{52FB9AAB-63EB-4F64-B45D-818C23EFAE1B}"/>
            </a:ext>
          </a:extLst>
        </cdr:cNvPr>
        <cdr:cNvSpPr/>
      </cdr:nvSpPr>
      <cdr:spPr>
        <a:xfrm xmlns:a="http://schemas.openxmlformats.org/drawingml/2006/main">
          <a:off x="3982998" y="4366188"/>
          <a:ext cx="115399" cy="115398"/>
        </a:xfrm>
        <a:prstGeom xmlns:a="http://schemas.openxmlformats.org/drawingml/2006/main" prst="rect">
          <a:avLst/>
        </a:prstGeom>
        <a:solidFill xmlns:a="http://schemas.openxmlformats.org/drawingml/2006/main">
          <a:srgbClr val="B087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087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0.3983</cdr:x>
      <cdr:y>0.63666</cdr:y>
    </cdr:from>
    <cdr:to>
      <cdr:x>0.40938</cdr:x>
      <cdr:y>0.65348</cdr:y>
    </cdr:to>
    <cdr:sp macro="" textlink="">
      <cdr:nvSpPr>
        <cdr:cNvPr id="2048" name="NDMPlot_ElementConcrete149">
          <a:extLst xmlns:a="http://schemas.openxmlformats.org/drawingml/2006/main">
            <a:ext uri="{FF2B5EF4-FFF2-40B4-BE49-F238E27FC236}">
              <a16:creationId xmlns:a16="http://schemas.microsoft.com/office/drawing/2014/main" id="{343ADA17-5A49-4C8E-9F33-B5E6FE773DA5}"/>
            </a:ext>
          </a:extLst>
        </cdr:cNvPr>
        <cdr:cNvSpPr/>
      </cdr:nvSpPr>
      <cdr:spPr>
        <a:xfrm xmlns:a="http://schemas.openxmlformats.org/drawingml/2006/main">
          <a:off x="4147853" y="4366188"/>
          <a:ext cx="115398" cy="115398"/>
        </a:xfrm>
        <a:prstGeom xmlns:a="http://schemas.openxmlformats.org/drawingml/2006/main" prst="rect">
          <a:avLst/>
        </a:prstGeom>
        <a:solidFill xmlns:a="http://schemas.openxmlformats.org/drawingml/2006/main">
          <a:srgbClr val="B592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592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0.63666</cdr:y>
    </cdr:from>
    <cdr:to>
      <cdr:x>0.42521</cdr:x>
      <cdr:y>0.65348</cdr:y>
    </cdr:to>
    <cdr:sp macro="" textlink="">
      <cdr:nvSpPr>
        <cdr:cNvPr id="2049" name="NDMPlot_ElementConcrete150">
          <a:extLst xmlns:a="http://schemas.openxmlformats.org/drawingml/2006/main">
            <a:ext uri="{FF2B5EF4-FFF2-40B4-BE49-F238E27FC236}">
              <a16:creationId xmlns:a16="http://schemas.microsoft.com/office/drawing/2014/main" id="{51B5CD9F-D38F-48F7-A736-E42F335C35F9}"/>
            </a:ext>
          </a:extLst>
        </cdr:cNvPr>
        <cdr:cNvSpPr/>
      </cdr:nvSpPr>
      <cdr:spPr>
        <a:xfrm xmlns:a="http://schemas.openxmlformats.org/drawingml/2006/main">
          <a:off x="4312708" y="4366188"/>
          <a:ext cx="115398" cy="115398"/>
        </a:xfrm>
        <a:prstGeom xmlns:a="http://schemas.openxmlformats.org/drawingml/2006/main" prst="rect">
          <a:avLst/>
        </a:prstGeom>
        <a:solidFill xmlns:a="http://schemas.openxmlformats.org/drawingml/2006/main">
          <a:srgbClr val="BB9D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B9D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0.63666</cdr:y>
    </cdr:from>
    <cdr:to>
      <cdr:x>0.44104</cdr:x>
      <cdr:y>0.65348</cdr:y>
    </cdr:to>
    <cdr:sp macro="" textlink="">
      <cdr:nvSpPr>
        <cdr:cNvPr id="2050" name="NDMPlot_ElementConcrete151">
          <a:extLst xmlns:a="http://schemas.openxmlformats.org/drawingml/2006/main">
            <a:ext uri="{FF2B5EF4-FFF2-40B4-BE49-F238E27FC236}">
              <a16:creationId xmlns:a16="http://schemas.microsoft.com/office/drawing/2014/main" id="{496B2778-0EE6-4596-8532-4E55D66681C8}"/>
            </a:ext>
          </a:extLst>
        </cdr:cNvPr>
        <cdr:cNvSpPr/>
      </cdr:nvSpPr>
      <cdr:spPr>
        <a:xfrm xmlns:a="http://schemas.openxmlformats.org/drawingml/2006/main">
          <a:off x="4477562" y="4366188"/>
          <a:ext cx="115399" cy="115398"/>
        </a:xfrm>
        <a:prstGeom xmlns:a="http://schemas.openxmlformats.org/drawingml/2006/main" prst="rect">
          <a:avLst/>
        </a:prstGeom>
        <a:solidFill xmlns:a="http://schemas.openxmlformats.org/drawingml/2006/main">
          <a:srgbClr val="C1A8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1A8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0.63666</cdr:y>
    </cdr:from>
    <cdr:to>
      <cdr:x>0.45687</cdr:x>
      <cdr:y>0.65348</cdr:y>
    </cdr:to>
    <cdr:sp macro="" textlink="">
      <cdr:nvSpPr>
        <cdr:cNvPr id="2051" name="NDMPlot_ElementConcrete152">
          <a:extLst xmlns:a="http://schemas.openxmlformats.org/drawingml/2006/main">
            <a:ext uri="{FF2B5EF4-FFF2-40B4-BE49-F238E27FC236}">
              <a16:creationId xmlns:a16="http://schemas.microsoft.com/office/drawing/2014/main" id="{58B54906-4D2D-42E9-A7FA-9389C26847AE}"/>
            </a:ext>
          </a:extLst>
        </cdr:cNvPr>
        <cdr:cNvSpPr/>
      </cdr:nvSpPr>
      <cdr:spPr>
        <a:xfrm xmlns:a="http://schemas.openxmlformats.org/drawingml/2006/main">
          <a:off x="4642417" y="4366188"/>
          <a:ext cx="115399" cy="115398"/>
        </a:xfrm>
        <a:prstGeom xmlns:a="http://schemas.openxmlformats.org/drawingml/2006/main" prst="rect">
          <a:avLst/>
        </a:prstGeom>
        <a:solidFill xmlns:a="http://schemas.openxmlformats.org/drawingml/2006/main">
          <a:srgbClr val="C6B3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6B3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0.63666</cdr:y>
    </cdr:from>
    <cdr:to>
      <cdr:x>0.4727</cdr:x>
      <cdr:y>0.65348</cdr:y>
    </cdr:to>
    <cdr:sp macro="" textlink="">
      <cdr:nvSpPr>
        <cdr:cNvPr id="2052" name="NDMPlot_ElementConcrete153">
          <a:extLst xmlns:a="http://schemas.openxmlformats.org/drawingml/2006/main">
            <a:ext uri="{FF2B5EF4-FFF2-40B4-BE49-F238E27FC236}">
              <a16:creationId xmlns:a16="http://schemas.microsoft.com/office/drawing/2014/main" id="{31859C8F-3DD7-425B-96E9-A01232A47F27}"/>
            </a:ext>
          </a:extLst>
        </cdr:cNvPr>
        <cdr:cNvSpPr/>
      </cdr:nvSpPr>
      <cdr:spPr>
        <a:xfrm xmlns:a="http://schemas.openxmlformats.org/drawingml/2006/main">
          <a:off x="4807272" y="4366188"/>
          <a:ext cx="115398" cy="115398"/>
        </a:xfrm>
        <a:prstGeom xmlns:a="http://schemas.openxmlformats.org/drawingml/2006/main" prst="rect">
          <a:avLst/>
        </a:prstGeom>
        <a:solidFill xmlns:a="http://schemas.openxmlformats.org/drawingml/2006/main">
          <a:srgbClr val="CCBE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CBE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0.63666</cdr:y>
    </cdr:from>
    <cdr:to>
      <cdr:x>0.48853</cdr:x>
      <cdr:y>0.65348</cdr:y>
    </cdr:to>
    <cdr:sp macro="" textlink="">
      <cdr:nvSpPr>
        <cdr:cNvPr id="2053" name="NDMPlot_ElementConcrete154">
          <a:extLst xmlns:a="http://schemas.openxmlformats.org/drawingml/2006/main">
            <a:ext uri="{FF2B5EF4-FFF2-40B4-BE49-F238E27FC236}">
              <a16:creationId xmlns:a16="http://schemas.microsoft.com/office/drawing/2014/main" id="{B189C9C1-3247-4332-AF4A-0D510BC1E7F5}"/>
            </a:ext>
          </a:extLst>
        </cdr:cNvPr>
        <cdr:cNvSpPr/>
      </cdr:nvSpPr>
      <cdr:spPr>
        <a:xfrm xmlns:a="http://schemas.openxmlformats.org/drawingml/2006/main">
          <a:off x="4972127" y="4366188"/>
          <a:ext cx="115398" cy="115398"/>
        </a:xfrm>
        <a:prstGeom xmlns:a="http://schemas.openxmlformats.org/drawingml/2006/main" prst="rect">
          <a:avLst/>
        </a:prstGeom>
        <a:solidFill xmlns:a="http://schemas.openxmlformats.org/drawingml/2006/main">
          <a:srgbClr val="D2C9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2C9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0.63666</cdr:y>
    </cdr:from>
    <cdr:to>
      <cdr:x>0.50436</cdr:x>
      <cdr:y>0.65348</cdr:y>
    </cdr:to>
    <cdr:sp macro="" textlink="">
      <cdr:nvSpPr>
        <cdr:cNvPr id="2054" name="NDMPlot_ElementConcrete155">
          <a:extLst xmlns:a="http://schemas.openxmlformats.org/drawingml/2006/main">
            <a:ext uri="{FF2B5EF4-FFF2-40B4-BE49-F238E27FC236}">
              <a16:creationId xmlns:a16="http://schemas.microsoft.com/office/drawing/2014/main" id="{6ADB250D-9CD8-4CB8-8E01-2C35D6C1BF62}"/>
            </a:ext>
          </a:extLst>
        </cdr:cNvPr>
        <cdr:cNvSpPr/>
      </cdr:nvSpPr>
      <cdr:spPr>
        <a:xfrm xmlns:a="http://schemas.openxmlformats.org/drawingml/2006/main">
          <a:off x="5136981" y="4366188"/>
          <a:ext cx="115399" cy="115398"/>
        </a:xfrm>
        <a:prstGeom xmlns:a="http://schemas.openxmlformats.org/drawingml/2006/main" prst="rect">
          <a:avLst/>
        </a:prstGeom>
        <a:solidFill xmlns:a="http://schemas.openxmlformats.org/drawingml/2006/main">
          <a:srgbClr val="D7D4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7D4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0.63666</cdr:y>
    </cdr:from>
    <cdr:to>
      <cdr:x>0.52019</cdr:x>
      <cdr:y>0.65348</cdr:y>
    </cdr:to>
    <cdr:sp macro="" textlink="">
      <cdr:nvSpPr>
        <cdr:cNvPr id="2055" name="NDMPlot_ElementConcrete156">
          <a:extLst xmlns:a="http://schemas.openxmlformats.org/drawingml/2006/main">
            <a:ext uri="{FF2B5EF4-FFF2-40B4-BE49-F238E27FC236}">
              <a16:creationId xmlns:a16="http://schemas.microsoft.com/office/drawing/2014/main" id="{5766E964-2081-46D5-8B25-4E0046550EEB}"/>
            </a:ext>
          </a:extLst>
        </cdr:cNvPr>
        <cdr:cNvSpPr/>
      </cdr:nvSpPr>
      <cdr:spPr>
        <a:xfrm xmlns:a="http://schemas.openxmlformats.org/drawingml/2006/main">
          <a:off x="5301836" y="4366188"/>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0.63666</cdr:y>
    </cdr:from>
    <cdr:to>
      <cdr:x>0.53602</cdr:x>
      <cdr:y>0.65348</cdr:y>
    </cdr:to>
    <cdr:sp macro="" textlink="">
      <cdr:nvSpPr>
        <cdr:cNvPr id="2056" name="NDMPlot_ElementConcrete157">
          <a:extLst xmlns:a="http://schemas.openxmlformats.org/drawingml/2006/main">
            <a:ext uri="{FF2B5EF4-FFF2-40B4-BE49-F238E27FC236}">
              <a16:creationId xmlns:a16="http://schemas.microsoft.com/office/drawing/2014/main" id="{FE0E51DE-B021-4C12-8851-55E529D7F4CC}"/>
            </a:ext>
          </a:extLst>
        </cdr:cNvPr>
        <cdr:cNvSpPr/>
      </cdr:nvSpPr>
      <cdr:spPr>
        <a:xfrm xmlns:a="http://schemas.openxmlformats.org/drawingml/2006/main">
          <a:off x="5466691" y="4366188"/>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0.63666</cdr:y>
    </cdr:from>
    <cdr:to>
      <cdr:x>0.55185</cdr:x>
      <cdr:y>0.65348</cdr:y>
    </cdr:to>
    <cdr:sp macro="" textlink="">
      <cdr:nvSpPr>
        <cdr:cNvPr id="2057" name="NDMPlot_ElementConcrete158">
          <a:extLst xmlns:a="http://schemas.openxmlformats.org/drawingml/2006/main">
            <a:ext uri="{FF2B5EF4-FFF2-40B4-BE49-F238E27FC236}">
              <a16:creationId xmlns:a16="http://schemas.microsoft.com/office/drawing/2014/main" id="{82A01189-D318-4C2A-B81C-44A7F6619755}"/>
            </a:ext>
          </a:extLst>
        </cdr:cNvPr>
        <cdr:cNvSpPr/>
      </cdr:nvSpPr>
      <cdr:spPr>
        <a:xfrm xmlns:a="http://schemas.openxmlformats.org/drawingml/2006/main">
          <a:off x="5631545" y="4366188"/>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0.63666</cdr:y>
    </cdr:from>
    <cdr:to>
      <cdr:x>0.56768</cdr:x>
      <cdr:y>0.65348</cdr:y>
    </cdr:to>
    <cdr:sp macro="" textlink="">
      <cdr:nvSpPr>
        <cdr:cNvPr id="2058" name="NDMPlot_ElementConcrete159">
          <a:extLst xmlns:a="http://schemas.openxmlformats.org/drawingml/2006/main">
            <a:ext uri="{FF2B5EF4-FFF2-40B4-BE49-F238E27FC236}">
              <a16:creationId xmlns:a16="http://schemas.microsoft.com/office/drawing/2014/main" id="{B4651780-3586-479E-B56C-7DC8B21A4BB0}"/>
            </a:ext>
          </a:extLst>
        </cdr:cNvPr>
        <cdr:cNvSpPr/>
      </cdr:nvSpPr>
      <cdr:spPr>
        <a:xfrm xmlns:a="http://schemas.openxmlformats.org/drawingml/2006/main">
          <a:off x="5796400" y="4366188"/>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0.63666</cdr:y>
    </cdr:from>
    <cdr:to>
      <cdr:x>0.58351</cdr:x>
      <cdr:y>0.65348</cdr:y>
    </cdr:to>
    <cdr:sp macro="" textlink="">
      <cdr:nvSpPr>
        <cdr:cNvPr id="2059" name="NDMPlot_ElementConcrete160">
          <a:extLst xmlns:a="http://schemas.openxmlformats.org/drawingml/2006/main">
            <a:ext uri="{FF2B5EF4-FFF2-40B4-BE49-F238E27FC236}">
              <a16:creationId xmlns:a16="http://schemas.microsoft.com/office/drawing/2014/main" id="{C59FF895-9AB7-4101-A3D0-31C3C182BBC5}"/>
            </a:ext>
          </a:extLst>
        </cdr:cNvPr>
        <cdr:cNvSpPr/>
      </cdr:nvSpPr>
      <cdr:spPr>
        <a:xfrm xmlns:a="http://schemas.openxmlformats.org/drawingml/2006/main">
          <a:off x="5961255" y="4366188"/>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0.61262</cdr:y>
    </cdr:from>
    <cdr:to>
      <cdr:x>0.28274</cdr:x>
      <cdr:y>0.62944</cdr:y>
    </cdr:to>
    <cdr:sp macro="" textlink="">
      <cdr:nvSpPr>
        <cdr:cNvPr id="2060" name="NDMPlot_ElementConcrete161">
          <a:extLst xmlns:a="http://schemas.openxmlformats.org/drawingml/2006/main">
            <a:ext uri="{FF2B5EF4-FFF2-40B4-BE49-F238E27FC236}">
              <a16:creationId xmlns:a16="http://schemas.microsoft.com/office/drawing/2014/main" id="{5137E785-484B-4349-A3A2-5E3202F6EF16}"/>
            </a:ext>
          </a:extLst>
        </cdr:cNvPr>
        <cdr:cNvSpPr/>
      </cdr:nvSpPr>
      <cdr:spPr>
        <a:xfrm xmlns:a="http://schemas.openxmlformats.org/drawingml/2006/main">
          <a:off x="2829015" y="4201333"/>
          <a:ext cx="115399" cy="115398"/>
        </a:xfrm>
        <a:prstGeom xmlns:a="http://schemas.openxmlformats.org/drawingml/2006/main" prst="rect">
          <a:avLst/>
        </a:prstGeom>
        <a:solidFill xmlns:a="http://schemas.openxmlformats.org/drawingml/2006/main">
          <a:srgbClr val="9756D4"/>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756D4"/>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0.61262</cdr:y>
    </cdr:from>
    <cdr:to>
      <cdr:x>0.29857</cdr:x>
      <cdr:y>0.62944</cdr:y>
    </cdr:to>
    <cdr:sp macro="" textlink="">
      <cdr:nvSpPr>
        <cdr:cNvPr id="2061" name="NDMPlot_ElementConcrete162">
          <a:extLst xmlns:a="http://schemas.openxmlformats.org/drawingml/2006/main">
            <a:ext uri="{FF2B5EF4-FFF2-40B4-BE49-F238E27FC236}">
              <a16:creationId xmlns:a16="http://schemas.microsoft.com/office/drawing/2014/main" id="{25A2AA08-8BDF-4977-AAB5-98F6D5C1F7D4}"/>
            </a:ext>
          </a:extLst>
        </cdr:cNvPr>
        <cdr:cNvSpPr/>
      </cdr:nvSpPr>
      <cdr:spPr>
        <a:xfrm xmlns:a="http://schemas.openxmlformats.org/drawingml/2006/main">
          <a:off x="2993870" y="4201333"/>
          <a:ext cx="115398" cy="115398"/>
        </a:xfrm>
        <a:prstGeom xmlns:a="http://schemas.openxmlformats.org/drawingml/2006/main" prst="rect">
          <a:avLst/>
        </a:prstGeom>
        <a:solidFill xmlns:a="http://schemas.openxmlformats.org/drawingml/2006/main">
          <a:srgbClr val="9D61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9D61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0.61262</cdr:y>
    </cdr:from>
    <cdr:to>
      <cdr:x>0.3144</cdr:x>
      <cdr:y>0.62944</cdr:y>
    </cdr:to>
    <cdr:sp macro="" textlink="">
      <cdr:nvSpPr>
        <cdr:cNvPr id="2062" name="NDMPlot_ElementConcrete163">
          <a:extLst xmlns:a="http://schemas.openxmlformats.org/drawingml/2006/main">
            <a:ext uri="{FF2B5EF4-FFF2-40B4-BE49-F238E27FC236}">
              <a16:creationId xmlns:a16="http://schemas.microsoft.com/office/drawing/2014/main" id="{D62656C3-6B47-4B98-9422-D55E7A8B0784}"/>
            </a:ext>
          </a:extLst>
        </cdr:cNvPr>
        <cdr:cNvSpPr/>
      </cdr:nvSpPr>
      <cdr:spPr>
        <a:xfrm xmlns:a="http://schemas.openxmlformats.org/drawingml/2006/main">
          <a:off x="3158725" y="4201333"/>
          <a:ext cx="115398" cy="115398"/>
        </a:xfrm>
        <a:prstGeom xmlns:a="http://schemas.openxmlformats.org/drawingml/2006/main" prst="rect">
          <a:avLst/>
        </a:prstGeom>
        <a:solidFill xmlns:a="http://schemas.openxmlformats.org/drawingml/2006/main">
          <a:srgbClr val="A26DD5"/>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26DD5"/>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0.61262</cdr:y>
    </cdr:from>
    <cdr:to>
      <cdr:x>0.33023</cdr:x>
      <cdr:y>0.62944</cdr:y>
    </cdr:to>
    <cdr:sp macro="" textlink="">
      <cdr:nvSpPr>
        <cdr:cNvPr id="2063" name="NDMPlot_ElementConcrete164">
          <a:extLst xmlns:a="http://schemas.openxmlformats.org/drawingml/2006/main">
            <a:ext uri="{FF2B5EF4-FFF2-40B4-BE49-F238E27FC236}">
              <a16:creationId xmlns:a16="http://schemas.microsoft.com/office/drawing/2014/main" id="{8F9F2DE4-3FBD-46A3-A8E8-64B25FD922AA}"/>
            </a:ext>
          </a:extLst>
        </cdr:cNvPr>
        <cdr:cNvSpPr/>
      </cdr:nvSpPr>
      <cdr:spPr>
        <a:xfrm xmlns:a="http://schemas.openxmlformats.org/drawingml/2006/main">
          <a:off x="3323579" y="4201333"/>
          <a:ext cx="115399" cy="115398"/>
        </a:xfrm>
        <a:prstGeom xmlns:a="http://schemas.openxmlformats.org/drawingml/2006/main" prst="rect">
          <a:avLst/>
        </a:prstGeom>
        <a:solidFill xmlns:a="http://schemas.openxmlformats.org/drawingml/2006/main">
          <a:srgbClr val="A878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878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0.61262</cdr:y>
    </cdr:from>
    <cdr:to>
      <cdr:x>0.34606</cdr:x>
      <cdr:y>0.62944</cdr:y>
    </cdr:to>
    <cdr:sp macro="" textlink="">
      <cdr:nvSpPr>
        <cdr:cNvPr id="2064" name="NDMPlot_ElementConcrete165">
          <a:extLst xmlns:a="http://schemas.openxmlformats.org/drawingml/2006/main">
            <a:ext uri="{FF2B5EF4-FFF2-40B4-BE49-F238E27FC236}">
              <a16:creationId xmlns:a16="http://schemas.microsoft.com/office/drawing/2014/main" id="{414E9486-C2DA-452C-8A44-9C7A67BCFCCC}"/>
            </a:ext>
          </a:extLst>
        </cdr:cNvPr>
        <cdr:cNvSpPr/>
      </cdr:nvSpPr>
      <cdr:spPr>
        <a:xfrm xmlns:a="http://schemas.openxmlformats.org/drawingml/2006/main">
          <a:off x="3488434" y="4201333"/>
          <a:ext cx="115398" cy="115398"/>
        </a:xfrm>
        <a:prstGeom xmlns:a="http://schemas.openxmlformats.org/drawingml/2006/main" prst="rect">
          <a:avLst/>
        </a:prstGeom>
        <a:solidFill xmlns:a="http://schemas.openxmlformats.org/drawingml/2006/main">
          <a:srgbClr val="AE83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E83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0.61262</cdr:y>
    </cdr:from>
    <cdr:to>
      <cdr:x>0.36189</cdr:x>
      <cdr:y>0.62944</cdr:y>
    </cdr:to>
    <cdr:sp macro="" textlink="">
      <cdr:nvSpPr>
        <cdr:cNvPr id="2065" name="NDMPlot_ElementConcrete166">
          <a:extLst xmlns:a="http://schemas.openxmlformats.org/drawingml/2006/main">
            <a:ext uri="{FF2B5EF4-FFF2-40B4-BE49-F238E27FC236}">
              <a16:creationId xmlns:a16="http://schemas.microsoft.com/office/drawing/2014/main" id="{6FC4D799-2175-475F-9F69-158439B5EE6B}"/>
            </a:ext>
          </a:extLst>
        </cdr:cNvPr>
        <cdr:cNvSpPr/>
      </cdr:nvSpPr>
      <cdr:spPr>
        <a:xfrm xmlns:a="http://schemas.openxmlformats.org/drawingml/2006/main">
          <a:off x="3653289" y="4201333"/>
          <a:ext cx="115398" cy="115398"/>
        </a:xfrm>
        <a:prstGeom xmlns:a="http://schemas.openxmlformats.org/drawingml/2006/main" prst="rect">
          <a:avLst/>
        </a:prstGeom>
        <a:solidFill xmlns:a="http://schemas.openxmlformats.org/drawingml/2006/main">
          <a:srgbClr val="B38E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38E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0.61262</cdr:y>
    </cdr:from>
    <cdr:to>
      <cdr:x>0.37772</cdr:x>
      <cdr:y>0.62944</cdr:y>
    </cdr:to>
    <cdr:sp macro="" textlink="">
      <cdr:nvSpPr>
        <cdr:cNvPr id="2066" name="NDMPlot_ElementConcrete167">
          <a:extLst xmlns:a="http://schemas.openxmlformats.org/drawingml/2006/main">
            <a:ext uri="{FF2B5EF4-FFF2-40B4-BE49-F238E27FC236}">
              <a16:creationId xmlns:a16="http://schemas.microsoft.com/office/drawing/2014/main" id="{29F723D6-6959-4757-901A-4B9236E07D93}"/>
            </a:ext>
          </a:extLst>
        </cdr:cNvPr>
        <cdr:cNvSpPr/>
      </cdr:nvSpPr>
      <cdr:spPr>
        <a:xfrm xmlns:a="http://schemas.openxmlformats.org/drawingml/2006/main">
          <a:off x="3818144" y="4201333"/>
          <a:ext cx="115398" cy="115398"/>
        </a:xfrm>
        <a:prstGeom xmlns:a="http://schemas.openxmlformats.org/drawingml/2006/main" prst="rect">
          <a:avLst/>
        </a:prstGeom>
        <a:solidFill xmlns:a="http://schemas.openxmlformats.org/drawingml/2006/main">
          <a:srgbClr val="B999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999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0.61262</cdr:y>
    </cdr:from>
    <cdr:to>
      <cdr:x>0.39355</cdr:x>
      <cdr:y>0.62944</cdr:y>
    </cdr:to>
    <cdr:sp macro="" textlink="">
      <cdr:nvSpPr>
        <cdr:cNvPr id="2067" name="NDMPlot_ElementConcrete168">
          <a:extLst xmlns:a="http://schemas.openxmlformats.org/drawingml/2006/main">
            <a:ext uri="{FF2B5EF4-FFF2-40B4-BE49-F238E27FC236}">
              <a16:creationId xmlns:a16="http://schemas.microsoft.com/office/drawing/2014/main" id="{D12AD9DB-A8FD-4BF9-A611-69B7738AE3F9}"/>
            </a:ext>
          </a:extLst>
        </cdr:cNvPr>
        <cdr:cNvSpPr/>
      </cdr:nvSpPr>
      <cdr:spPr>
        <a:xfrm xmlns:a="http://schemas.openxmlformats.org/drawingml/2006/main">
          <a:off x="3982998" y="4201333"/>
          <a:ext cx="115399" cy="115398"/>
        </a:xfrm>
        <a:prstGeom xmlns:a="http://schemas.openxmlformats.org/drawingml/2006/main" prst="rect">
          <a:avLst/>
        </a:prstGeom>
        <a:solidFill xmlns:a="http://schemas.openxmlformats.org/drawingml/2006/main">
          <a:srgbClr val="BFA4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FA4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0.39766</cdr:x>
      <cdr:y>0.61358</cdr:y>
    </cdr:from>
    <cdr:to>
      <cdr:x>0.40874</cdr:x>
      <cdr:y>0.63041</cdr:y>
    </cdr:to>
    <cdr:sp macro="" textlink="">
      <cdr:nvSpPr>
        <cdr:cNvPr id="2068" name="NDMPlot_ElementConcrete169">
          <a:extLst xmlns:a="http://schemas.openxmlformats.org/drawingml/2006/main">
            <a:ext uri="{FF2B5EF4-FFF2-40B4-BE49-F238E27FC236}">
              <a16:creationId xmlns:a16="http://schemas.microsoft.com/office/drawing/2014/main" id="{184EED57-F327-42FE-B9A6-7EBF8416C8A2}"/>
            </a:ext>
          </a:extLst>
        </cdr:cNvPr>
        <cdr:cNvSpPr/>
      </cdr:nvSpPr>
      <cdr:spPr>
        <a:xfrm xmlns:a="http://schemas.openxmlformats.org/drawingml/2006/main">
          <a:off x="4141259" y="4207927"/>
          <a:ext cx="115399" cy="115400"/>
        </a:xfrm>
        <a:custGeom xmlns:a="http://schemas.openxmlformats.org/drawingml/2006/main">
          <a:avLst/>
          <a:gdLst/>
          <a:ahLst/>
          <a:cxnLst/>
          <a:rect l="0" t="0" r="0" b="0"/>
          <a:pathLst>
            <a:path w="115399" h="115400">
              <a:moveTo>
                <a:pt x="115398" y="115399"/>
              </a:moveTo>
              <a:lnTo>
                <a:pt x="115398" y="76932"/>
              </a:lnTo>
              <a:lnTo>
                <a:pt x="38466" y="76932"/>
              </a:lnTo>
              <a:lnTo>
                <a:pt x="38466" y="0"/>
              </a:lnTo>
              <a:lnTo>
                <a:pt x="0" y="0"/>
              </a:lnTo>
              <a:lnTo>
                <a:pt x="0" y="115399"/>
              </a:lnTo>
              <a:close/>
            </a:path>
          </a:pathLst>
        </a:custGeom>
        <a:solidFill xmlns:a="http://schemas.openxmlformats.org/drawingml/2006/main">
          <a:srgbClr val="C2AA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2AA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0.41413</cdr:x>
      <cdr:y>0.62624</cdr:y>
    </cdr:from>
    <cdr:to>
      <cdr:x>0.42521</cdr:x>
      <cdr:y>0.63185</cdr:y>
    </cdr:to>
    <cdr:sp macro="" textlink="">
      <cdr:nvSpPr>
        <cdr:cNvPr id="2069" name="NDMPlot_ElementConcrete170">
          <a:extLst xmlns:a="http://schemas.openxmlformats.org/drawingml/2006/main">
            <a:ext uri="{FF2B5EF4-FFF2-40B4-BE49-F238E27FC236}">
              <a16:creationId xmlns:a16="http://schemas.microsoft.com/office/drawing/2014/main" id="{BCE6A316-B502-4058-B24E-2C28B5E6572C}"/>
            </a:ext>
          </a:extLst>
        </cdr:cNvPr>
        <cdr:cNvSpPr/>
      </cdr:nvSpPr>
      <cdr:spPr>
        <a:xfrm xmlns:a="http://schemas.openxmlformats.org/drawingml/2006/main" rot="-5400000">
          <a:off x="4351174" y="4256284"/>
          <a:ext cx="38466" cy="115399"/>
        </a:xfrm>
        <a:prstGeom xmlns:a="http://schemas.openxmlformats.org/drawingml/2006/main" prst="rect">
          <a:avLst/>
        </a:prstGeom>
        <a:solidFill xmlns:a="http://schemas.openxmlformats.org/drawingml/2006/main">
          <a:srgbClr val="C5B1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5B1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0.42996</cdr:x>
      <cdr:y>0.62624</cdr:y>
    </cdr:from>
    <cdr:to>
      <cdr:x>0.44104</cdr:x>
      <cdr:y>0.63185</cdr:y>
    </cdr:to>
    <cdr:sp macro="" textlink="">
      <cdr:nvSpPr>
        <cdr:cNvPr id="2070" name="NDMPlot_ElementConcrete171">
          <a:extLst xmlns:a="http://schemas.openxmlformats.org/drawingml/2006/main">
            <a:ext uri="{FF2B5EF4-FFF2-40B4-BE49-F238E27FC236}">
              <a16:creationId xmlns:a16="http://schemas.microsoft.com/office/drawing/2014/main" id="{A7B70422-6E4B-46CF-9914-4CF2896546C6}"/>
            </a:ext>
          </a:extLst>
        </cdr:cNvPr>
        <cdr:cNvSpPr/>
      </cdr:nvSpPr>
      <cdr:spPr>
        <a:xfrm xmlns:a="http://schemas.openxmlformats.org/drawingml/2006/main" rot="-5400000">
          <a:off x="4516029" y="4256284"/>
          <a:ext cx="38466" cy="115399"/>
        </a:xfrm>
        <a:prstGeom xmlns:a="http://schemas.openxmlformats.org/drawingml/2006/main" prst="rect">
          <a:avLst/>
        </a:prstGeom>
        <a:solidFill xmlns:a="http://schemas.openxmlformats.org/drawingml/2006/main">
          <a:srgbClr val="CBBC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BBC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0.44579</cdr:x>
      <cdr:y>0.62624</cdr:y>
    </cdr:from>
    <cdr:to>
      <cdr:x>0.45687</cdr:x>
      <cdr:y>0.63185</cdr:y>
    </cdr:to>
    <cdr:sp macro="" textlink="">
      <cdr:nvSpPr>
        <cdr:cNvPr id="2071" name="NDMPlot_ElementConcrete172">
          <a:extLst xmlns:a="http://schemas.openxmlformats.org/drawingml/2006/main">
            <a:ext uri="{FF2B5EF4-FFF2-40B4-BE49-F238E27FC236}">
              <a16:creationId xmlns:a16="http://schemas.microsoft.com/office/drawing/2014/main" id="{6CD297B7-DE40-4956-AE21-B3E04CFD4AEA}"/>
            </a:ext>
          </a:extLst>
        </cdr:cNvPr>
        <cdr:cNvSpPr/>
      </cdr:nvSpPr>
      <cdr:spPr>
        <a:xfrm xmlns:a="http://schemas.openxmlformats.org/drawingml/2006/main" rot="-5400000">
          <a:off x="4680883" y="4256284"/>
          <a:ext cx="38467" cy="115399"/>
        </a:xfrm>
        <a:prstGeom xmlns:a="http://schemas.openxmlformats.org/drawingml/2006/main" prst="rect">
          <a:avLst/>
        </a:prstGeom>
        <a:solidFill xmlns:a="http://schemas.openxmlformats.org/drawingml/2006/main">
          <a:srgbClr val="D0C7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0C7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0.46162</cdr:x>
      <cdr:y>0.62624</cdr:y>
    </cdr:from>
    <cdr:to>
      <cdr:x>0.4727</cdr:x>
      <cdr:y>0.63185</cdr:y>
    </cdr:to>
    <cdr:sp macro="" textlink="">
      <cdr:nvSpPr>
        <cdr:cNvPr id="2072" name="NDMPlot_ElementConcrete173">
          <a:extLst xmlns:a="http://schemas.openxmlformats.org/drawingml/2006/main">
            <a:ext uri="{FF2B5EF4-FFF2-40B4-BE49-F238E27FC236}">
              <a16:creationId xmlns:a16="http://schemas.microsoft.com/office/drawing/2014/main" id="{FEA36358-86A3-4920-A64D-52A44762C580}"/>
            </a:ext>
          </a:extLst>
        </cdr:cNvPr>
        <cdr:cNvSpPr/>
      </cdr:nvSpPr>
      <cdr:spPr>
        <a:xfrm xmlns:a="http://schemas.openxmlformats.org/drawingml/2006/main" rot="-5400000">
          <a:off x="4845738" y="4256284"/>
          <a:ext cx="38466" cy="115399"/>
        </a:xfrm>
        <a:prstGeom xmlns:a="http://schemas.openxmlformats.org/drawingml/2006/main" prst="rect">
          <a:avLst/>
        </a:prstGeom>
        <a:solidFill xmlns:a="http://schemas.openxmlformats.org/drawingml/2006/main">
          <a:srgbClr val="D6D2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6D2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0.47745</cdr:x>
      <cdr:y>0.62624</cdr:y>
    </cdr:from>
    <cdr:to>
      <cdr:x>0.48853</cdr:x>
      <cdr:y>0.63185</cdr:y>
    </cdr:to>
    <cdr:sp macro="" textlink="">
      <cdr:nvSpPr>
        <cdr:cNvPr id="2073" name="NDMPlot_ElementConcrete174">
          <a:extLst xmlns:a="http://schemas.openxmlformats.org/drawingml/2006/main">
            <a:ext uri="{FF2B5EF4-FFF2-40B4-BE49-F238E27FC236}">
              <a16:creationId xmlns:a16="http://schemas.microsoft.com/office/drawing/2014/main" id="{840A92D9-B559-4374-90EB-11E0A53D6A94}"/>
            </a:ext>
          </a:extLst>
        </cdr:cNvPr>
        <cdr:cNvSpPr/>
      </cdr:nvSpPr>
      <cdr:spPr>
        <a:xfrm xmlns:a="http://schemas.openxmlformats.org/drawingml/2006/main" rot="-5400000">
          <a:off x="5010593"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0.49328</cdr:x>
      <cdr:y>0.62624</cdr:y>
    </cdr:from>
    <cdr:to>
      <cdr:x>0.50436</cdr:x>
      <cdr:y>0.63185</cdr:y>
    </cdr:to>
    <cdr:sp macro="" textlink="">
      <cdr:nvSpPr>
        <cdr:cNvPr id="2074" name="NDMPlot_ElementConcrete175">
          <a:extLst xmlns:a="http://schemas.openxmlformats.org/drawingml/2006/main">
            <a:ext uri="{FF2B5EF4-FFF2-40B4-BE49-F238E27FC236}">
              <a16:creationId xmlns:a16="http://schemas.microsoft.com/office/drawing/2014/main" id="{499F0235-FD1B-4714-8F5B-6F9EA543BF36}"/>
            </a:ext>
          </a:extLst>
        </cdr:cNvPr>
        <cdr:cNvSpPr/>
      </cdr:nvSpPr>
      <cdr:spPr>
        <a:xfrm xmlns:a="http://schemas.openxmlformats.org/drawingml/2006/main" rot="-5400000">
          <a:off x="5175448"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0.50911</cdr:x>
      <cdr:y>0.62624</cdr:y>
    </cdr:from>
    <cdr:to>
      <cdr:x>0.52019</cdr:x>
      <cdr:y>0.63185</cdr:y>
    </cdr:to>
    <cdr:sp macro="" textlink="">
      <cdr:nvSpPr>
        <cdr:cNvPr id="2075" name="NDMPlot_ElementConcrete176">
          <a:extLst xmlns:a="http://schemas.openxmlformats.org/drawingml/2006/main">
            <a:ext uri="{FF2B5EF4-FFF2-40B4-BE49-F238E27FC236}">
              <a16:creationId xmlns:a16="http://schemas.microsoft.com/office/drawing/2014/main" id="{F951F11F-C3C5-41E7-8EA7-2875EE6EA47B}"/>
            </a:ext>
          </a:extLst>
        </cdr:cNvPr>
        <cdr:cNvSpPr/>
      </cdr:nvSpPr>
      <cdr:spPr>
        <a:xfrm xmlns:a="http://schemas.openxmlformats.org/drawingml/2006/main" rot="-5400000">
          <a:off x="5340302" y="4256284"/>
          <a:ext cx="38467"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0.52494</cdr:x>
      <cdr:y>0.62624</cdr:y>
    </cdr:from>
    <cdr:to>
      <cdr:x>0.53602</cdr:x>
      <cdr:y>0.63185</cdr:y>
    </cdr:to>
    <cdr:sp macro="" textlink="">
      <cdr:nvSpPr>
        <cdr:cNvPr id="2076" name="NDMPlot_ElementConcrete177">
          <a:extLst xmlns:a="http://schemas.openxmlformats.org/drawingml/2006/main">
            <a:ext uri="{FF2B5EF4-FFF2-40B4-BE49-F238E27FC236}">
              <a16:creationId xmlns:a16="http://schemas.microsoft.com/office/drawing/2014/main" id="{A49FC39F-AC75-4D2D-A922-4AD9279A9968}"/>
            </a:ext>
          </a:extLst>
        </cdr:cNvPr>
        <cdr:cNvSpPr/>
      </cdr:nvSpPr>
      <cdr:spPr>
        <a:xfrm xmlns:a="http://schemas.openxmlformats.org/drawingml/2006/main" rot="-5400000">
          <a:off x="5505157"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0.54077</cdr:x>
      <cdr:y>0.62624</cdr:y>
    </cdr:from>
    <cdr:to>
      <cdr:x>0.55185</cdr:x>
      <cdr:y>0.63185</cdr:y>
    </cdr:to>
    <cdr:sp macro="" textlink="">
      <cdr:nvSpPr>
        <cdr:cNvPr id="2077" name="NDMPlot_ElementConcrete178">
          <a:extLst xmlns:a="http://schemas.openxmlformats.org/drawingml/2006/main">
            <a:ext uri="{FF2B5EF4-FFF2-40B4-BE49-F238E27FC236}">
              <a16:creationId xmlns:a16="http://schemas.microsoft.com/office/drawing/2014/main" id="{B864210B-CCDD-413C-B71F-44309E4C50BA}"/>
            </a:ext>
          </a:extLst>
        </cdr:cNvPr>
        <cdr:cNvSpPr/>
      </cdr:nvSpPr>
      <cdr:spPr>
        <a:xfrm xmlns:a="http://schemas.openxmlformats.org/drawingml/2006/main" rot="-5400000">
          <a:off x="5670012"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0.5566</cdr:x>
      <cdr:y>0.62624</cdr:y>
    </cdr:from>
    <cdr:to>
      <cdr:x>0.56768</cdr:x>
      <cdr:y>0.63185</cdr:y>
    </cdr:to>
    <cdr:sp macro="" textlink="">
      <cdr:nvSpPr>
        <cdr:cNvPr id="2078" name="NDMPlot_ElementConcrete179">
          <a:extLst xmlns:a="http://schemas.openxmlformats.org/drawingml/2006/main">
            <a:ext uri="{FF2B5EF4-FFF2-40B4-BE49-F238E27FC236}">
              <a16:creationId xmlns:a16="http://schemas.microsoft.com/office/drawing/2014/main" id="{44958B8E-C77B-4FAD-A2BF-2211B8787969}"/>
            </a:ext>
          </a:extLst>
        </cdr:cNvPr>
        <cdr:cNvSpPr/>
      </cdr:nvSpPr>
      <cdr:spPr>
        <a:xfrm xmlns:a="http://schemas.openxmlformats.org/drawingml/2006/main" rot="-5400000">
          <a:off x="5834866" y="4256284"/>
          <a:ext cx="38467"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0.57243</cdr:x>
      <cdr:y>0.62624</cdr:y>
    </cdr:from>
    <cdr:to>
      <cdr:x>0.58351</cdr:x>
      <cdr:y>0.63185</cdr:y>
    </cdr:to>
    <cdr:sp macro="" textlink="">
      <cdr:nvSpPr>
        <cdr:cNvPr id="2079" name="NDMPlot_ElementConcrete180">
          <a:extLst xmlns:a="http://schemas.openxmlformats.org/drawingml/2006/main">
            <a:ext uri="{FF2B5EF4-FFF2-40B4-BE49-F238E27FC236}">
              <a16:creationId xmlns:a16="http://schemas.microsoft.com/office/drawing/2014/main" id="{8152657D-1067-49F8-94B7-E2F117DD4963}"/>
            </a:ext>
          </a:extLst>
        </cdr:cNvPr>
        <cdr:cNvSpPr/>
      </cdr:nvSpPr>
      <cdr:spPr>
        <a:xfrm xmlns:a="http://schemas.openxmlformats.org/drawingml/2006/main" rot="-5400000">
          <a:off x="5999721" y="4256284"/>
          <a:ext cx="38466"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0.58858</cdr:y>
    </cdr:from>
    <cdr:to>
      <cdr:x>0.28274</cdr:x>
      <cdr:y>0.60541</cdr:y>
    </cdr:to>
    <cdr:sp macro="" textlink="">
      <cdr:nvSpPr>
        <cdr:cNvPr id="2080" name="NDMPlot_ElementConcrete181">
          <a:extLst xmlns:a="http://schemas.openxmlformats.org/drawingml/2006/main">
            <a:ext uri="{FF2B5EF4-FFF2-40B4-BE49-F238E27FC236}">
              <a16:creationId xmlns:a16="http://schemas.microsoft.com/office/drawing/2014/main" id="{CFF9254D-5AFD-4418-BC4D-2308649D4F64}"/>
            </a:ext>
          </a:extLst>
        </cdr:cNvPr>
        <cdr:cNvSpPr/>
      </cdr:nvSpPr>
      <cdr:spPr>
        <a:xfrm xmlns:a="http://schemas.openxmlformats.org/drawingml/2006/main">
          <a:off x="2829015" y="4036478"/>
          <a:ext cx="115399" cy="115399"/>
        </a:xfrm>
        <a:prstGeom xmlns:a="http://schemas.openxmlformats.org/drawingml/2006/main" prst="rect">
          <a:avLst/>
        </a:prstGeom>
        <a:solidFill xmlns:a="http://schemas.openxmlformats.org/drawingml/2006/main">
          <a:srgbClr val="A674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674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0.58858</cdr:y>
    </cdr:from>
    <cdr:to>
      <cdr:x>0.29857</cdr:x>
      <cdr:y>0.60541</cdr:y>
    </cdr:to>
    <cdr:sp macro="" textlink="">
      <cdr:nvSpPr>
        <cdr:cNvPr id="2081" name="NDMPlot_ElementConcrete182">
          <a:extLst xmlns:a="http://schemas.openxmlformats.org/drawingml/2006/main">
            <a:ext uri="{FF2B5EF4-FFF2-40B4-BE49-F238E27FC236}">
              <a16:creationId xmlns:a16="http://schemas.microsoft.com/office/drawing/2014/main" id="{2708A18F-EF1A-41B9-94EC-AE67E2E8D026}"/>
            </a:ext>
          </a:extLst>
        </cdr:cNvPr>
        <cdr:cNvSpPr/>
      </cdr:nvSpPr>
      <cdr:spPr>
        <a:xfrm xmlns:a="http://schemas.openxmlformats.org/drawingml/2006/main">
          <a:off x="2993870" y="4036478"/>
          <a:ext cx="115398" cy="115399"/>
        </a:xfrm>
        <a:prstGeom xmlns:a="http://schemas.openxmlformats.org/drawingml/2006/main" prst="rect">
          <a:avLst/>
        </a:prstGeom>
        <a:solidFill xmlns:a="http://schemas.openxmlformats.org/drawingml/2006/main">
          <a:srgbClr val="AC7FD6"/>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AC7FD6"/>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0.58858</cdr:y>
    </cdr:from>
    <cdr:to>
      <cdr:x>0.3144</cdr:x>
      <cdr:y>0.60541</cdr:y>
    </cdr:to>
    <cdr:sp macro="" textlink="">
      <cdr:nvSpPr>
        <cdr:cNvPr id="2082" name="NDMPlot_ElementConcrete183">
          <a:extLst xmlns:a="http://schemas.openxmlformats.org/drawingml/2006/main">
            <a:ext uri="{FF2B5EF4-FFF2-40B4-BE49-F238E27FC236}">
              <a16:creationId xmlns:a16="http://schemas.microsoft.com/office/drawing/2014/main" id="{5DE0848C-4B2B-4637-8960-BE7D48D8AC51}"/>
            </a:ext>
          </a:extLst>
        </cdr:cNvPr>
        <cdr:cNvSpPr/>
      </cdr:nvSpPr>
      <cdr:spPr>
        <a:xfrm xmlns:a="http://schemas.openxmlformats.org/drawingml/2006/main">
          <a:off x="3158725" y="4036478"/>
          <a:ext cx="115398" cy="115399"/>
        </a:xfrm>
        <a:prstGeom xmlns:a="http://schemas.openxmlformats.org/drawingml/2006/main" prst="rect">
          <a:avLst/>
        </a:prstGeom>
        <a:solidFill xmlns:a="http://schemas.openxmlformats.org/drawingml/2006/main">
          <a:srgbClr val="B18A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18A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0.58858</cdr:y>
    </cdr:from>
    <cdr:to>
      <cdr:x>0.33023</cdr:x>
      <cdr:y>0.60541</cdr:y>
    </cdr:to>
    <cdr:sp macro="" textlink="">
      <cdr:nvSpPr>
        <cdr:cNvPr id="2083" name="NDMPlot_ElementConcrete184">
          <a:extLst xmlns:a="http://schemas.openxmlformats.org/drawingml/2006/main">
            <a:ext uri="{FF2B5EF4-FFF2-40B4-BE49-F238E27FC236}">
              <a16:creationId xmlns:a16="http://schemas.microsoft.com/office/drawing/2014/main" id="{86A90DCF-C501-4967-960D-ED6485B8374E}"/>
            </a:ext>
          </a:extLst>
        </cdr:cNvPr>
        <cdr:cNvSpPr/>
      </cdr:nvSpPr>
      <cdr:spPr>
        <a:xfrm xmlns:a="http://schemas.openxmlformats.org/drawingml/2006/main">
          <a:off x="3323579" y="4036478"/>
          <a:ext cx="115399" cy="115399"/>
        </a:xfrm>
        <a:prstGeom xmlns:a="http://schemas.openxmlformats.org/drawingml/2006/main" prst="rect">
          <a:avLst/>
        </a:prstGeom>
        <a:solidFill xmlns:a="http://schemas.openxmlformats.org/drawingml/2006/main">
          <a:srgbClr val="B795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795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0.58858</cdr:y>
    </cdr:from>
    <cdr:to>
      <cdr:x>0.34606</cdr:x>
      <cdr:y>0.60541</cdr:y>
    </cdr:to>
    <cdr:sp macro="" textlink="">
      <cdr:nvSpPr>
        <cdr:cNvPr id="2084" name="NDMPlot_ElementConcrete185">
          <a:extLst xmlns:a="http://schemas.openxmlformats.org/drawingml/2006/main">
            <a:ext uri="{FF2B5EF4-FFF2-40B4-BE49-F238E27FC236}">
              <a16:creationId xmlns:a16="http://schemas.microsoft.com/office/drawing/2014/main" id="{C3D94CD1-8D77-4042-BDDB-2E0AD192CF0B}"/>
            </a:ext>
          </a:extLst>
        </cdr:cNvPr>
        <cdr:cNvSpPr/>
      </cdr:nvSpPr>
      <cdr:spPr>
        <a:xfrm xmlns:a="http://schemas.openxmlformats.org/drawingml/2006/main">
          <a:off x="3488434" y="4036478"/>
          <a:ext cx="115398" cy="115399"/>
        </a:xfrm>
        <a:prstGeom xmlns:a="http://schemas.openxmlformats.org/drawingml/2006/main" prst="rect">
          <a:avLst/>
        </a:prstGeom>
        <a:solidFill xmlns:a="http://schemas.openxmlformats.org/drawingml/2006/main">
          <a:srgbClr val="BDA0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DA0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0.58858</cdr:y>
    </cdr:from>
    <cdr:to>
      <cdr:x>0.36189</cdr:x>
      <cdr:y>0.60541</cdr:y>
    </cdr:to>
    <cdr:sp macro="" textlink="">
      <cdr:nvSpPr>
        <cdr:cNvPr id="2085" name="NDMPlot_ElementConcrete186">
          <a:extLst xmlns:a="http://schemas.openxmlformats.org/drawingml/2006/main">
            <a:ext uri="{FF2B5EF4-FFF2-40B4-BE49-F238E27FC236}">
              <a16:creationId xmlns:a16="http://schemas.microsoft.com/office/drawing/2014/main" id="{63051576-6255-431B-9BDE-D14FB5B2B2DE}"/>
            </a:ext>
          </a:extLst>
        </cdr:cNvPr>
        <cdr:cNvSpPr/>
      </cdr:nvSpPr>
      <cdr:spPr>
        <a:xfrm xmlns:a="http://schemas.openxmlformats.org/drawingml/2006/main">
          <a:off x="3653289" y="4036478"/>
          <a:ext cx="115398" cy="115399"/>
        </a:xfrm>
        <a:prstGeom xmlns:a="http://schemas.openxmlformats.org/drawingml/2006/main" prst="rect">
          <a:avLst/>
        </a:prstGeom>
        <a:solidFill xmlns:a="http://schemas.openxmlformats.org/drawingml/2006/main">
          <a:srgbClr val="C2AB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2AB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0.58858</cdr:y>
    </cdr:from>
    <cdr:to>
      <cdr:x>0.37772</cdr:x>
      <cdr:y>0.60541</cdr:y>
    </cdr:to>
    <cdr:sp macro="" textlink="">
      <cdr:nvSpPr>
        <cdr:cNvPr id="2086" name="NDMPlot_ElementConcrete187">
          <a:extLst xmlns:a="http://schemas.openxmlformats.org/drawingml/2006/main">
            <a:ext uri="{FF2B5EF4-FFF2-40B4-BE49-F238E27FC236}">
              <a16:creationId xmlns:a16="http://schemas.microsoft.com/office/drawing/2014/main" id="{E774AF5C-6771-41A1-8CE0-863BEA63004F}"/>
            </a:ext>
          </a:extLst>
        </cdr:cNvPr>
        <cdr:cNvSpPr/>
      </cdr:nvSpPr>
      <cdr:spPr>
        <a:xfrm xmlns:a="http://schemas.openxmlformats.org/drawingml/2006/main">
          <a:off x="3818144" y="4036478"/>
          <a:ext cx="115398" cy="115399"/>
        </a:xfrm>
        <a:prstGeom xmlns:a="http://schemas.openxmlformats.org/drawingml/2006/main" prst="rect">
          <a:avLst/>
        </a:prstGeom>
        <a:solidFill xmlns:a="http://schemas.openxmlformats.org/drawingml/2006/main">
          <a:srgbClr val="C8B7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8B7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0.58858</cdr:y>
    </cdr:from>
    <cdr:to>
      <cdr:x>0.39355</cdr:x>
      <cdr:y>0.60541</cdr:y>
    </cdr:to>
    <cdr:sp macro="" textlink="">
      <cdr:nvSpPr>
        <cdr:cNvPr id="2087" name="NDMPlot_ElementConcrete188">
          <a:extLst xmlns:a="http://schemas.openxmlformats.org/drawingml/2006/main">
            <a:ext uri="{FF2B5EF4-FFF2-40B4-BE49-F238E27FC236}">
              <a16:creationId xmlns:a16="http://schemas.microsoft.com/office/drawing/2014/main" id="{C66CA9CE-CC2D-4013-82E8-0C40632A6D7D}"/>
            </a:ext>
          </a:extLst>
        </cdr:cNvPr>
        <cdr:cNvSpPr/>
      </cdr:nvSpPr>
      <cdr:spPr>
        <a:xfrm xmlns:a="http://schemas.openxmlformats.org/drawingml/2006/main">
          <a:off x="3982998" y="4036478"/>
          <a:ext cx="115399" cy="115399"/>
        </a:xfrm>
        <a:prstGeom xmlns:a="http://schemas.openxmlformats.org/drawingml/2006/main" prst="rect">
          <a:avLst/>
        </a:prstGeom>
        <a:solidFill xmlns:a="http://schemas.openxmlformats.org/drawingml/2006/main">
          <a:srgbClr val="CEC2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EC2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0.58858</cdr:y>
    </cdr:from>
    <cdr:to>
      <cdr:x>0.40041</cdr:x>
      <cdr:y>0.60541</cdr:y>
    </cdr:to>
    <cdr:sp macro="" textlink="">
      <cdr:nvSpPr>
        <cdr:cNvPr id="2088" name="NDMPlot_ElementConcrete189">
          <a:extLst xmlns:a="http://schemas.openxmlformats.org/drawingml/2006/main">
            <a:ext uri="{FF2B5EF4-FFF2-40B4-BE49-F238E27FC236}">
              <a16:creationId xmlns:a16="http://schemas.microsoft.com/office/drawing/2014/main" id="{062E503D-01E9-45D7-9066-BE742A052093}"/>
            </a:ext>
          </a:extLst>
        </cdr:cNvPr>
        <cdr:cNvSpPr/>
      </cdr:nvSpPr>
      <cdr:spPr>
        <a:xfrm xmlns:a="http://schemas.openxmlformats.org/drawingml/2006/main" rot="-5400000">
          <a:off x="4092901" y="4074944"/>
          <a:ext cx="115399" cy="38467"/>
        </a:xfrm>
        <a:prstGeom xmlns:a="http://schemas.openxmlformats.org/drawingml/2006/main" prst="rect">
          <a:avLst/>
        </a:prstGeom>
        <a:solidFill xmlns:a="http://schemas.openxmlformats.org/drawingml/2006/main">
          <a:srgbClr val="D1C9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1C9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0.56454</cdr:y>
    </cdr:from>
    <cdr:to>
      <cdr:x>0.28274</cdr:x>
      <cdr:y>0.58137</cdr:y>
    </cdr:to>
    <cdr:sp macro="" textlink="">
      <cdr:nvSpPr>
        <cdr:cNvPr id="2089" name="NDMPlot_ElementConcrete190">
          <a:extLst xmlns:a="http://schemas.openxmlformats.org/drawingml/2006/main">
            <a:ext uri="{FF2B5EF4-FFF2-40B4-BE49-F238E27FC236}">
              <a16:creationId xmlns:a16="http://schemas.microsoft.com/office/drawing/2014/main" id="{A1D110E0-112B-4DBE-938F-3420FA609C30}"/>
            </a:ext>
          </a:extLst>
        </cdr:cNvPr>
        <cdr:cNvSpPr/>
      </cdr:nvSpPr>
      <cdr:spPr>
        <a:xfrm xmlns:a="http://schemas.openxmlformats.org/drawingml/2006/main">
          <a:off x="2829015" y="3871623"/>
          <a:ext cx="115399" cy="115399"/>
        </a:xfrm>
        <a:prstGeom xmlns:a="http://schemas.openxmlformats.org/drawingml/2006/main" prst="rect">
          <a:avLst/>
        </a:prstGeom>
        <a:solidFill xmlns:a="http://schemas.openxmlformats.org/drawingml/2006/main">
          <a:srgbClr val="B591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591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0.56454</cdr:y>
    </cdr:from>
    <cdr:to>
      <cdr:x>0.29857</cdr:x>
      <cdr:y>0.58137</cdr:y>
    </cdr:to>
    <cdr:sp macro="" textlink="">
      <cdr:nvSpPr>
        <cdr:cNvPr id="2090" name="NDMPlot_ElementConcrete191">
          <a:extLst xmlns:a="http://schemas.openxmlformats.org/drawingml/2006/main">
            <a:ext uri="{FF2B5EF4-FFF2-40B4-BE49-F238E27FC236}">
              <a16:creationId xmlns:a16="http://schemas.microsoft.com/office/drawing/2014/main" id="{5A82A6BE-D98F-421E-846D-0F90111B6AE5}"/>
            </a:ext>
          </a:extLst>
        </cdr:cNvPr>
        <cdr:cNvSpPr/>
      </cdr:nvSpPr>
      <cdr:spPr>
        <a:xfrm xmlns:a="http://schemas.openxmlformats.org/drawingml/2006/main">
          <a:off x="2993870" y="3871623"/>
          <a:ext cx="115398" cy="115399"/>
        </a:xfrm>
        <a:prstGeom xmlns:a="http://schemas.openxmlformats.org/drawingml/2006/main" prst="rect">
          <a:avLst/>
        </a:prstGeom>
        <a:solidFill xmlns:a="http://schemas.openxmlformats.org/drawingml/2006/main">
          <a:srgbClr val="BB9DD7"/>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BB9DD7"/>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0.56454</cdr:y>
    </cdr:from>
    <cdr:to>
      <cdr:x>0.3144</cdr:x>
      <cdr:y>0.58137</cdr:y>
    </cdr:to>
    <cdr:sp macro="" textlink="">
      <cdr:nvSpPr>
        <cdr:cNvPr id="2091" name="NDMPlot_ElementConcrete192">
          <a:extLst xmlns:a="http://schemas.openxmlformats.org/drawingml/2006/main">
            <a:ext uri="{FF2B5EF4-FFF2-40B4-BE49-F238E27FC236}">
              <a16:creationId xmlns:a16="http://schemas.microsoft.com/office/drawing/2014/main" id="{F4A3F1D0-6830-4C00-8C7D-B8A6A48DD377}"/>
            </a:ext>
          </a:extLst>
        </cdr:cNvPr>
        <cdr:cNvSpPr/>
      </cdr:nvSpPr>
      <cdr:spPr>
        <a:xfrm xmlns:a="http://schemas.openxmlformats.org/drawingml/2006/main">
          <a:off x="3158725" y="3871623"/>
          <a:ext cx="115398" cy="115399"/>
        </a:xfrm>
        <a:prstGeom xmlns:a="http://schemas.openxmlformats.org/drawingml/2006/main" prst="rect">
          <a:avLst/>
        </a:prstGeom>
        <a:solidFill xmlns:a="http://schemas.openxmlformats.org/drawingml/2006/main">
          <a:srgbClr val="C0A8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0A8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0.56454</cdr:y>
    </cdr:from>
    <cdr:to>
      <cdr:x>0.33023</cdr:x>
      <cdr:y>0.58137</cdr:y>
    </cdr:to>
    <cdr:sp macro="" textlink="">
      <cdr:nvSpPr>
        <cdr:cNvPr id="2092" name="NDMPlot_ElementConcrete193">
          <a:extLst xmlns:a="http://schemas.openxmlformats.org/drawingml/2006/main">
            <a:ext uri="{FF2B5EF4-FFF2-40B4-BE49-F238E27FC236}">
              <a16:creationId xmlns:a16="http://schemas.microsoft.com/office/drawing/2014/main" id="{06DD2120-22BC-4431-99ED-815833276E2C}"/>
            </a:ext>
          </a:extLst>
        </cdr:cNvPr>
        <cdr:cNvSpPr/>
      </cdr:nvSpPr>
      <cdr:spPr>
        <a:xfrm xmlns:a="http://schemas.openxmlformats.org/drawingml/2006/main">
          <a:off x="3323579" y="3871623"/>
          <a:ext cx="115399" cy="115399"/>
        </a:xfrm>
        <a:prstGeom xmlns:a="http://schemas.openxmlformats.org/drawingml/2006/main" prst="rect">
          <a:avLst/>
        </a:prstGeom>
        <a:solidFill xmlns:a="http://schemas.openxmlformats.org/drawingml/2006/main">
          <a:srgbClr val="C6B3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6B3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0.56454</cdr:y>
    </cdr:from>
    <cdr:to>
      <cdr:x>0.34606</cdr:x>
      <cdr:y>0.58137</cdr:y>
    </cdr:to>
    <cdr:sp macro="" textlink="">
      <cdr:nvSpPr>
        <cdr:cNvPr id="2093" name="NDMPlot_ElementConcrete194">
          <a:extLst xmlns:a="http://schemas.openxmlformats.org/drawingml/2006/main">
            <a:ext uri="{FF2B5EF4-FFF2-40B4-BE49-F238E27FC236}">
              <a16:creationId xmlns:a16="http://schemas.microsoft.com/office/drawing/2014/main" id="{5563D3F3-E720-43F0-8554-B26B84BDE24C}"/>
            </a:ext>
          </a:extLst>
        </cdr:cNvPr>
        <cdr:cNvSpPr/>
      </cdr:nvSpPr>
      <cdr:spPr>
        <a:xfrm xmlns:a="http://schemas.openxmlformats.org/drawingml/2006/main">
          <a:off x="3488434" y="3871623"/>
          <a:ext cx="115398" cy="115399"/>
        </a:xfrm>
        <a:prstGeom xmlns:a="http://schemas.openxmlformats.org/drawingml/2006/main" prst="rect">
          <a:avLst/>
        </a:prstGeom>
        <a:solidFill xmlns:a="http://schemas.openxmlformats.org/drawingml/2006/main">
          <a:srgbClr val="CCBE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CBE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0.56454</cdr:y>
    </cdr:from>
    <cdr:to>
      <cdr:x>0.36189</cdr:x>
      <cdr:y>0.58137</cdr:y>
    </cdr:to>
    <cdr:sp macro="" textlink="">
      <cdr:nvSpPr>
        <cdr:cNvPr id="2094" name="NDMPlot_ElementConcrete195">
          <a:extLst xmlns:a="http://schemas.openxmlformats.org/drawingml/2006/main">
            <a:ext uri="{FF2B5EF4-FFF2-40B4-BE49-F238E27FC236}">
              <a16:creationId xmlns:a16="http://schemas.microsoft.com/office/drawing/2014/main" id="{C8C0C876-3DCF-4775-B07D-3346C0D87CEA}"/>
            </a:ext>
          </a:extLst>
        </cdr:cNvPr>
        <cdr:cNvSpPr/>
      </cdr:nvSpPr>
      <cdr:spPr>
        <a:xfrm xmlns:a="http://schemas.openxmlformats.org/drawingml/2006/main">
          <a:off x="3653289" y="3871623"/>
          <a:ext cx="115398" cy="115399"/>
        </a:xfrm>
        <a:prstGeom xmlns:a="http://schemas.openxmlformats.org/drawingml/2006/main" prst="rect">
          <a:avLst/>
        </a:prstGeom>
        <a:solidFill xmlns:a="http://schemas.openxmlformats.org/drawingml/2006/main">
          <a:srgbClr val="D1C9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1C9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0.56454</cdr:y>
    </cdr:from>
    <cdr:to>
      <cdr:x>0.37772</cdr:x>
      <cdr:y>0.58137</cdr:y>
    </cdr:to>
    <cdr:sp macro="" textlink="">
      <cdr:nvSpPr>
        <cdr:cNvPr id="2095" name="NDMPlot_ElementConcrete196">
          <a:extLst xmlns:a="http://schemas.openxmlformats.org/drawingml/2006/main">
            <a:ext uri="{FF2B5EF4-FFF2-40B4-BE49-F238E27FC236}">
              <a16:creationId xmlns:a16="http://schemas.microsoft.com/office/drawing/2014/main" id="{A0F1C9B4-733B-42CC-BE41-8E1B848D8B24}"/>
            </a:ext>
          </a:extLst>
        </cdr:cNvPr>
        <cdr:cNvSpPr/>
      </cdr:nvSpPr>
      <cdr:spPr>
        <a:xfrm xmlns:a="http://schemas.openxmlformats.org/drawingml/2006/main">
          <a:off x="3818144" y="3871623"/>
          <a:ext cx="115398" cy="115399"/>
        </a:xfrm>
        <a:prstGeom xmlns:a="http://schemas.openxmlformats.org/drawingml/2006/main" prst="rect">
          <a:avLst/>
        </a:prstGeom>
        <a:solidFill xmlns:a="http://schemas.openxmlformats.org/drawingml/2006/main">
          <a:srgbClr val="D7D4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7D4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0.56454</cdr:y>
    </cdr:from>
    <cdr:to>
      <cdr:x>0.39355</cdr:x>
      <cdr:y>0.58137</cdr:y>
    </cdr:to>
    <cdr:sp macro="" textlink="">
      <cdr:nvSpPr>
        <cdr:cNvPr id="2096" name="NDMPlot_ElementConcrete197">
          <a:extLst xmlns:a="http://schemas.openxmlformats.org/drawingml/2006/main">
            <a:ext uri="{FF2B5EF4-FFF2-40B4-BE49-F238E27FC236}">
              <a16:creationId xmlns:a16="http://schemas.microsoft.com/office/drawing/2014/main" id="{EA55880D-3EA9-4FBD-9E4B-C6F8F3383F6B}"/>
            </a:ext>
          </a:extLst>
        </cdr:cNvPr>
        <cdr:cNvSpPr/>
      </cdr:nvSpPr>
      <cdr:spPr>
        <a:xfrm xmlns:a="http://schemas.openxmlformats.org/drawingml/2006/main">
          <a:off x="3982998" y="3871623"/>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0.56454</cdr:y>
    </cdr:from>
    <cdr:to>
      <cdr:x>0.40041</cdr:x>
      <cdr:y>0.58137</cdr:y>
    </cdr:to>
    <cdr:sp macro="" textlink="">
      <cdr:nvSpPr>
        <cdr:cNvPr id="2097" name="NDMPlot_ElementConcrete198">
          <a:extLst xmlns:a="http://schemas.openxmlformats.org/drawingml/2006/main">
            <a:ext uri="{FF2B5EF4-FFF2-40B4-BE49-F238E27FC236}">
              <a16:creationId xmlns:a16="http://schemas.microsoft.com/office/drawing/2014/main" id="{36CB9B7D-AF8C-4C57-843E-160264EDB5CE}"/>
            </a:ext>
          </a:extLst>
        </cdr:cNvPr>
        <cdr:cNvSpPr/>
      </cdr:nvSpPr>
      <cdr:spPr>
        <a:xfrm xmlns:a="http://schemas.openxmlformats.org/drawingml/2006/main" rot="-5400000">
          <a:off x="4092901" y="3910090"/>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0.5405</cdr:y>
    </cdr:from>
    <cdr:to>
      <cdr:x>0.28274</cdr:x>
      <cdr:y>0.55733</cdr:y>
    </cdr:to>
    <cdr:sp macro="" textlink="">
      <cdr:nvSpPr>
        <cdr:cNvPr id="2098" name="NDMPlot_ElementConcrete199">
          <a:extLst xmlns:a="http://schemas.openxmlformats.org/drawingml/2006/main">
            <a:ext uri="{FF2B5EF4-FFF2-40B4-BE49-F238E27FC236}">
              <a16:creationId xmlns:a16="http://schemas.microsoft.com/office/drawing/2014/main" id="{43219EB3-4E50-4828-8AF9-A5E9A5763011}"/>
            </a:ext>
          </a:extLst>
        </cdr:cNvPr>
        <cdr:cNvSpPr/>
      </cdr:nvSpPr>
      <cdr:spPr>
        <a:xfrm xmlns:a="http://schemas.openxmlformats.org/drawingml/2006/main">
          <a:off x="2829015" y="3706769"/>
          <a:ext cx="115399" cy="115398"/>
        </a:xfrm>
        <a:prstGeom xmlns:a="http://schemas.openxmlformats.org/drawingml/2006/main" prst="rect">
          <a:avLst/>
        </a:prstGeom>
        <a:solidFill xmlns:a="http://schemas.openxmlformats.org/drawingml/2006/main">
          <a:srgbClr val="C4AFD8"/>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4AFD8"/>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0.5405</cdr:y>
    </cdr:from>
    <cdr:to>
      <cdr:x>0.29857</cdr:x>
      <cdr:y>0.55733</cdr:y>
    </cdr:to>
    <cdr:sp macro="" textlink="">
      <cdr:nvSpPr>
        <cdr:cNvPr id="2099" name="NDMPlot_ElementConcrete200">
          <a:extLst xmlns:a="http://schemas.openxmlformats.org/drawingml/2006/main">
            <a:ext uri="{FF2B5EF4-FFF2-40B4-BE49-F238E27FC236}">
              <a16:creationId xmlns:a16="http://schemas.microsoft.com/office/drawing/2014/main" id="{D824A34F-B7A7-4E4F-AB2A-E5103BC93E78}"/>
            </a:ext>
          </a:extLst>
        </cdr:cNvPr>
        <cdr:cNvSpPr/>
      </cdr:nvSpPr>
      <cdr:spPr>
        <a:xfrm xmlns:a="http://schemas.openxmlformats.org/drawingml/2006/main">
          <a:off x="2993870" y="3706769"/>
          <a:ext cx="115398" cy="115398"/>
        </a:xfrm>
        <a:prstGeom xmlns:a="http://schemas.openxmlformats.org/drawingml/2006/main" prst="rect">
          <a:avLst/>
        </a:prstGeom>
        <a:solidFill xmlns:a="http://schemas.openxmlformats.org/drawingml/2006/main">
          <a:srgbClr val="CABA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CABA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0.5405</cdr:y>
    </cdr:from>
    <cdr:to>
      <cdr:x>0.3144</cdr:x>
      <cdr:y>0.55733</cdr:y>
    </cdr:to>
    <cdr:sp macro="" textlink="">
      <cdr:nvSpPr>
        <cdr:cNvPr id="2100" name="NDMPlot_ElementConcrete201">
          <a:extLst xmlns:a="http://schemas.openxmlformats.org/drawingml/2006/main">
            <a:ext uri="{FF2B5EF4-FFF2-40B4-BE49-F238E27FC236}">
              <a16:creationId xmlns:a16="http://schemas.microsoft.com/office/drawing/2014/main" id="{37FD5159-5D48-45A3-8033-ABF200F40532}"/>
            </a:ext>
          </a:extLst>
        </cdr:cNvPr>
        <cdr:cNvSpPr/>
      </cdr:nvSpPr>
      <cdr:spPr>
        <a:xfrm xmlns:a="http://schemas.openxmlformats.org/drawingml/2006/main">
          <a:off x="3158725" y="3706769"/>
          <a:ext cx="115398" cy="115398"/>
        </a:xfrm>
        <a:prstGeom xmlns:a="http://schemas.openxmlformats.org/drawingml/2006/main" prst="rect">
          <a:avLst/>
        </a:prstGeom>
        <a:solidFill xmlns:a="http://schemas.openxmlformats.org/drawingml/2006/main">
          <a:srgbClr val="D0C5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0C5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0.5405</cdr:y>
    </cdr:from>
    <cdr:to>
      <cdr:x>0.33023</cdr:x>
      <cdr:y>0.55733</cdr:y>
    </cdr:to>
    <cdr:sp macro="" textlink="">
      <cdr:nvSpPr>
        <cdr:cNvPr id="2101" name="NDMPlot_ElementConcrete202">
          <a:extLst xmlns:a="http://schemas.openxmlformats.org/drawingml/2006/main">
            <a:ext uri="{FF2B5EF4-FFF2-40B4-BE49-F238E27FC236}">
              <a16:creationId xmlns:a16="http://schemas.microsoft.com/office/drawing/2014/main" id="{69376FB3-7E22-4B3E-9973-355EB4AFE44A}"/>
            </a:ext>
          </a:extLst>
        </cdr:cNvPr>
        <cdr:cNvSpPr/>
      </cdr:nvSpPr>
      <cdr:spPr>
        <a:xfrm xmlns:a="http://schemas.openxmlformats.org/drawingml/2006/main">
          <a:off x="3323579" y="3706769"/>
          <a:ext cx="115399" cy="115398"/>
        </a:xfrm>
        <a:prstGeom xmlns:a="http://schemas.openxmlformats.org/drawingml/2006/main" prst="rect">
          <a:avLst/>
        </a:prstGeom>
        <a:solidFill xmlns:a="http://schemas.openxmlformats.org/drawingml/2006/main">
          <a:srgbClr val="D5D0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5D0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0.5405</cdr:y>
    </cdr:from>
    <cdr:to>
      <cdr:x>0.34606</cdr:x>
      <cdr:y>0.55733</cdr:y>
    </cdr:to>
    <cdr:sp macro="" textlink="">
      <cdr:nvSpPr>
        <cdr:cNvPr id="2102" name="NDMPlot_ElementConcrete203">
          <a:extLst xmlns:a="http://schemas.openxmlformats.org/drawingml/2006/main">
            <a:ext uri="{FF2B5EF4-FFF2-40B4-BE49-F238E27FC236}">
              <a16:creationId xmlns:a16="http://schemas.microsoft.com/office/drawing/2014/main" id="{8833FDA5-9452-471D-A830-95242990B6A3}"/>
            </a:ext>
          </a:extLst>
        </cdr:cNvPr>
        <cdr:cNvSpPr/>
      </cdr:nvSpPr>
      <cdr:spPr>
        <a:xfrm xmlns:a="http://schemas.openxmlformats.org/drawingml/2006/main">
          <a:off x="3488434" y="3706769"/>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0.5405</cdr:y>
    </cdr:from>
    <cdr:to>
      <cdr:x>0.36189</cdr:x>
      <cdr:y>0.55733</cdr:y>
    </cdr:to>
    <cdr:sp macro="" textlink="">
      <cdr:nvSpPr>
        <cdr:cNvPr id="2103" name="NDMPlot_ElementConcrete204">
          <a:extLst xmlns:a="http://schemas.openxmlformats.org/drawingml/2006/main">
            <a:ext uri="{FF2B5EF4-FFF2-40B4-BE49-F238E27FC236}">
              <a16:creationId xmlns:a16="http://schemas.microsoft.com/office/drawing/2014/main" id="{C6732210-BEED-4F72-BB7D-D2D577AE7ED5}"/>
            </a:ext>
          </a:extLst>
        </cdr:cNvPr>
        <cdr:cNvSpPr/>
      </cdr:nvSpPr>
      <cdr:spPr>
        <a:xfrm xmlns:a="http://schemas.openxmlformats.org/drawingml/2006/main">
          <a:off x="3653289" y="3706769"/>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0.5405</cdr:y>
    </cdr:from>
    <cdr:to>
      <cdr:x>0.37772</cdr:x>
      <cdr:y>0.55733</cdr:y>
    </cdr:to>
    <cdr:sp macro="" textlink="">
      <cdr:nvSpPr>
        <cdr:cNvPr id="2104" name="NDMPlot_ElementConcrete205">
          <a:extLst xmlns:a="http://schemas.openxmlformats.org/drawingml/2006/main">
            <a:ext uri="{FF2B5EF4-FFF2-40B4-BE49-F238E27FC236}">
              <a16:creationId xmlns:a16="http://schemas.microsoft.com/office/drawing/2014/main" id="{F96E2E18-1CB9-4688-A5C7-452F48585FC9}"/>
            </a:ext>
          </a:extLst>
        </cdr:cNvPr>
        <cdr:cNvSpPr/>
      </cdr:nvSpPr>
      <cdr:spPr>
        <a:xfrm xmlns:a="http://schemas.openxmlformats.org/drawingml/2006/main">
          <a:off x="3818144" y="3706769"/>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0.5405</cdr:y>
    </cdr:from>
    <cdr:to>
      <cdr:x>0.39355</cdr:x>
      <cdr:y>0.55733</cdr:y>
    </cdr:to>
    <cdr:sp macro="" textlink="">
      <cdr:nvSpPr>
        <cdr:cNvPr id="2105" name="NDMPlot_ElementConcrete206">
          <a:extLst xmlns:a="http://schemas.openxmlformats.org/drawingml/2006/main">
            <a:ext uri="{FF2B5EF4-FFF2-40B4-BE49-F238E27FC236}">
              <a16:creationId xmlns:a16="http://schemas.microsoft.com/office/drawing/2014/main" id="{3A83C9C7-C397-4A0D-960D-C1AC19643624}"/>
            </a:ext>
          </a:extLst>
        </cdr:cNvPr>
        <cdr:cNvSpPr/>
      </cdr:nvSpPr>
      <cdr:spPr>
        <a:xfrm xmlns:a="http://schemas.openxmlformats.org/drawingml/2006/main">
          <a:off x="3982998" y="3706769"/>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0.5405</cdr:y>
    </cdr:from>
    <cdr:to>
      <cdr:x>0.40041</cdr:x>
      <cdr:y>0.55733</cdr:y>
    </cdr:to>
    <cdr:sp macro="" textlink="">
      <cdr:nvSpPr>
        <cdr:cNvPr id="2106" name="NDMPlot_ElementConcrete207">
          <a:extLst xmlns:a="http://schemas.openxmlformats.org/drawingml/2006/main">
            <a:ext uri="{FF2B5EF4-FFF2-40B4-BE49-F238E27FC236}">
              <a16:creationId xmlns:a16="http://schemas.microsoft.com/office/drawing/2014/main" id="{A2FB5411-D5FF-4C37-8F22-2D7E89F77627}"/>
            </a:ext>
          </a:extLst>
        </cdr:cNvPr>
        <cdr:cNvSpPr/>
      </cdr:nvSpPr>
      <cdr:spPr>
        <a:xfrm xmlns:a="http://schemas.openxmlformats.org/drawingml/2006/main" rot="-5400000">
          <a:off x="4092901" y="3745235"/>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0.51646</cdr:y>
    </cdr:from>
    <cdr:to>
      <cdr:x>0.28274</cdr:x>
      <cdr:y>0.53329</cdr:y>
    </cdr:to>
    <cdr:sp macro="" textlink="">
      <cdr:nvSpPr>
        <cdr:cNvPr id="2107" name="NDMPlot_ElementConcrete208">
          <a:extLst xmlns:a="http://schemas.openxmlformats.org/drawingml/2006/main">
            <a:ext uri="{FF2B5EF4-FFF2-40B4-BE49-F238E27FC236}">
              <a16:creationId xmlns:a16="http://schemas.microsoft.com/office/drawing/2014/main" id="{107B0D73-C828-43D8-873B-F02FCF0143F8}"/>
            </a:ext>
          </a:extLst>
        </cdr:cNvPr>
        <cdr:cNvSpPr/>
      </cdr:nvSpPr>
      <cdr:spPr>
        <a:xfrm xmlns:a="http://schemas.openxmlformats.org/drawingml/2006/main">
          <a:off x="2829015" y="3541914"/>
          <a:ext cx="115399" cy="115398"/>
        </a:xfrm>
        <a:prstGeom xmlns:a="http://schemas.openxmlformats.org/drawingml/2006/main" prst="rect">
          <a:avLst/>
        </a:prstGeom>
        <a:solidFill xmlns:a="http://schemas.openxmlformats.org/drawingml/2006/main">
          <a:srgbClr val="D3CDD9"/>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3CDD9"/>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0.51646</cdr:y>
    </cdr:from>
    <cdr:to>
      <cdr:x>0.29857</cdr:x>
      <cdr:y>0.53329</cdr:y>
    </cdr:to>
    <cdr:sp macro="" textlink="">
      <cdr:nvSpPr>
        <cdr:cNvPr id="2108" name="NDMPlot_ElementConcrete209">
          <a:extLst xmlns:a="http://schemas.openxmlformats.org/drawingml/2006/main">
            <a:ext uri="{FF2B5EF4-FFF2-40B4-BE49-F238E27FC236}">
              <a16:creationId xmlns:a16="http://schemas.microsoft.com/office/drawing/2014/main" id="{54E95041-F298-4ED2-8732-E8E16F650DCF}"/>
            </a:ext>
          </a:extLst>
        </cdr:cNvPr>
        <cdr:cNvSpPr/>
      </cdr:nvSpPr>
      <cdr:spPr>
        <a:xfrm xmlns:a="http://schemas.openxmlformats.org/drawingml/2006/main">
          <a:off x="2993870" y="3541914"/>
          <a:ext cx="115398" cy="115398"/>
        </a:xfrm>
        <a:prstGeom xmlns:a="http://schemas.openxmlformats.org/drawingml/2006/main" prst="rect">
          <a:avLst/>
        </a:prstGeom>
        <a:solidFill xmlns:a="http://schemas.openxmlformats.org/drawingml/2006/main">
          <a:srgbClr val="D9D8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9D8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0.51646</cdr:y>
    </cdr:from>
    <cdr:to>
      <cdr:x>0.3144</cdr:x>
      <cdr:y>0.53329</cdr:y>
    </cdr:to>
    <cdr:sp macro="" textlink="">
      <cdr:nvSpPr>
        <cdr:cNvPr id="2109" name="NDMPlot_ElementConcrete210">
          <a:extLst xmlns:a="http://schemas.openxmlformats.org/drawingml/2006/main">
            <a:ext uri="{FF2B5EF4-FFF2-40B4-BE49-F238E27FC236}">
              <a16:creationId xmlns:a16="http://schemas.microsoft.com/office/drawing/2014/main" id="{172CA912-FCE8-4EDF-86CC-819F1BAD1FEE}"/>
            </a:ext>
          </a:extLst>
        </cdr:cNvPr>
        <cdr:cNvSpPr/>
      </cdr:nvSpPr>
      <cdr:spPr>
        <a:xfrm xmlns:a="http://schemas.openxmlformats.org/drawingml/2006/main">
          <a:off x="3158725" y="3541914"/>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0.51646</cdr:y>
    </cdr:from>
    <cdr:to>
      <cdr:x>0.33023</cdr:x>
      <cdr:y>0.53329</cdr:y>
    </cdr:to>
    <cdr:sp macro="" textlink="">
      <cdr:nvSpPr>
        <cdr:cNvPr id="2110" name="NDMPlot_ElementConcrete211">
          <a:extLst xmlns:a="http://schemas.openxmlformats.org/drawingml/2006/main">
            <a:ext uri="{FF2B5EF4-FFF2-40B4-BE49-F238E27FC236}">
              <a16:creationId xmlns:a16="http://schemas.microsoft.com/office/drawing/2014/main" id="{F22CBD5A-AA99-4015-894A-8AF107D56225}"/>
            </a:ext>
          </a:extLst>
        </cdr:cNvPr>
        <cdr:cNvSpPr/>
      </cdr:nvSpPr>
      <cdr:spPr>
        <a:xfrm xmlns:a="http://schemas.openxmlformats.org/drawingml/2006/main">
          <a:off x="3323579" y="3541914"/>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0.51646</cdr:y>
    </cdr:from>
    <cdr:to>
      <cdr:x>0.34606</cdr:x>
      <cdr:y>0.53329</cdr:y>
    </cdr:to>
    <cdr:sp macro="" textlink="">
      <cdr:nvSpPr>
        <cdr:cNvPr id="2111" name="NDMPlot_ElementConcrete212">
          <a:extLst xmlns:a="http://schemas.openxmlformats.org/drawingml/2006/main">
            <a:ext uri="{FF2B5EF4-FFF2-40B4-BE49-F238E27FC236}">
              <a16:creationId xmlns:a16="http://schemas.microsoft.com/office/drawing/2014/main" id="{92925100-45DE-4318-AEFE-D72D7EDA72B5}"/>
            </a:ext>
          </a:extLst>
        </cdr:cNvPr>
        <cdr:cNvSpPr/>
      </cdr:nvSpPr>
      <cdr:spPr>
        <a:xfrm xmlns:a="http://schemas.openxmlformats.org/drawingml/2006/main">
          <a:off x="3488434" y="3541914"/>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0.51646</cdr:y>
    </cdr:from>
    <cdr:to>
      <cdr:x>0.36189</cdr:x>
      <cdr:y>0.53329</cdr:y>
    </cdr:to>
    <cdr:sp macro="" textlink="">
      <cdr:nvSpPr>
        <cdr:cNvPr id="2112" name="NDMPlot_ElementConcrete213">
          <a:extLst xmlns:a="http://schemas.openxmlformats.org/drawingml/2006/main">
            <a:ext uri="{FF2B5EF4-FFF2-40B4-BE49-F238E27FC236}">
              <a16:creationId xmlns:a16="http://schemas.microsoft.com/office/drawing/2014/main" id="{F73AC532-A46E-4352-97F5-F6800D42E2C0}"/>
            </a:ext>
          </a:extLst>
        </cdr:cNvPr>
        <cdr:cNvSpPr/>
      </cdr:nvSpPr>
      <cdr:spPr>
        <a:xfrm xmlns:a="http://schemas.openxmlformats.org/drawingml/2006/main">
          <a:off x="3653289" y="3541914"/>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0.51646</cdr:y>
    </cdr:from>
    <cdr:to>
      <cdr:x>0.37772</cdr:x>
      <cdr:y>0.53329</cdr:y>
    </cdr:to>
    <cdr:sp macro="" textlink="">
      <cdr:nvSpPr>
        <cdr:cNvPr id="2113" name="NDMPlot_ElementConcrete214">
          <a:extLst xmlns:a="http://schemas.openxmlformats.org/drawingml/2006/main">
            <a:ext uri="{FF2B5EF4-FFF2-40B4-BE49-F238E27FC236}">
              <a16:creationId xmlns:a16="http://schemas.microsoft.com/office/drawing/2014/main" id="{8497FB8D-54E2-4065-958A-DC2B1647388C}"/>
            </a:ext>
          </a:extLst>
        </cdr:cNvPr>
        <cdr:cNvSpPr/>
      </cdr:nvSpPr>
      <cdr:spPr>
        <a:xfrm xmlns:a="http://schemas.openxmlformats.org/drawingml/2006/main">
          <a:off x="3818144" y="3541914"/>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0.51646</cdr:y>
    </cdr:from>
    <cdr:to>
      <cdr:x>0.39355</cdr:x>
      <cdr:y>0.53329</cdr:y>
    </cdr:to>
    <cdr:sp macro="" textlink="">
      <cdr:nvSpPr>
        <cdr:cNvPr id="2114" name="NDMPlot_ElementConcrete215">
          <a:extLst xmlns:a="http://schemas.openxmlformats.org/drawingml/2006/main">
            <a:ext uri="{FF2B5EF4-FFF2-40B4-BE49-F238E27FC236}">
              <a16:creationId xmlns:a16="http://schemas.microsoft.com/office/drawing/2014/main" id="{EEF28257-C4D1-4B19-9BF0-42704B1C3DDC}"/>
            </a:ext>
          </a:extLst>
        </cdr:cNvPr>
        <cdr:cNvSpPr/>
      </cdr:nvSpPr>
      <cdr:spPr>
        <a:xfrm xmlns:a="http://schemas.openxmlformats.org/drawingml/2006/main">
          <a:off x="3982998" y="3541914"/>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0.51646</cdr:y>
    </cdr:from>
    <cdr:to>
      <cdr:x>0.40041</cdr:x>
      <cdr:y>0.53329</cdr:y>
    </cdr:to>
    <cdr:sp macro="" textlink="">
      <cdr:nvSpPr>
        <cdr:cNvPr id="2115" name="NDMPlot_ElementConcrete216">
          <a:extLst xmlns:a="http://schemas.openxmlformats.org/drawingml/2006/main">
            <a:ext uri="{FF2B5EF4-FFF2-40B4-BE49-F238E27FC236}">
              <a16:creationId xmlns:a16="http://schemas.microsoft.com/office/drawing/2014/main" id="{8A1ECE9D-5CCD-4FA7-A9AA-FD42FFCEDB85}"/>
            </a:ext>
          </a:extLst>
        </cdr:cNvPr>
        <cdr:cNvSpPr/>
      </cdr:nvSpPr>
      <cdr:spPr>
        <a:xfrm xmlns:a="http://schemas.openxmlformats.org/drawingml/2006/main" rot="-5400000">
          <a:off x="4092901" y="3580380"/>
          <a:ext cx="115399" cy="38467"/>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0.49243</cdr:y>
    </cdr:from>
    <cdr:to>
      <cdr:x>0.28274</cdr:x>
      <cdr:y>0.50925</cdr:y>
    </cdr:to>
    <cdr:sp macro="" textlink="">
      <cdr:nvSpPr>
        <cdr:cNvPr id="2116" name="NDMPlot_ElementConcrete217">
          <a:extLst xmlns:a="http://schemas.openxmlformats.org/drawingml/2006/main">
            <a:ext uri="{FF2B5EF4-FFF2-40B4-BE49-F238E27FC236}">
              <a16:creationId xmlns:a16="http://schemas.microsoft.com/office/drawing/2014/main" id="{30D0D13B-E7D9-42A9-AE92-8EAD234B2026}"/>
            </a:ext>
          </a:extLst>
        </cdr:cNvPr>
        <cdr:cNvSpPr/>
      </cdr:nvSpPr>
      <cdr:spPr>
        <a:xfrm xmlns:a="http://schemas.openxmlformats.org/drawingml/2006/main">
          <a:off x="2829015" y="3377059"/>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0.49243</cdr:y>
    </cdr:from>
    <cdr:to>
      <cdr:x>0.29857</cdr:x>
      <cdr:y>0.50925</cdr:y>
    </cdr:to>
    <cdr:sp macro="" textlink="">
      <cdr:nvSpPr>
        <cdr:cNvPr id="2117" name="NDMPlot_ElementConcrete218">
          <a:extLst xmlns:a="http://schemas.openxmlformats.org/drawingml/2006/main">
            <a:ext uri="{FF2B5EF4-FFF2-40B4-BE49-F238E27FC236}">
              <a16:creationId xmlns:a16="http://schemas.microsoft.com/office/drawing/2014/main" id="{5B874431-B6A9-49E7-A5B3-3F881FF0DB5D}"/>
            </a:ext>
          </a:extLst>
        </cdr:cNvPr>
        <cdr:cNvSpPr/>
      </cdr:nvSpPr>
      <cdr:spPr>
        <a:xfrm xmlns:a="http://schemas.openxmlformats.org/drawingml/2006/main">
          <a:off x="2993870"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0.49243</cdr:y>
    </cdr:from>
    <cdr:to>
      <cdr:x>0.3144</cdr:x>
      <cdr:y>0.50925</cdr:y>
    </cdr:to>
    <cdr:sp macro="" textlink="">
      <cdr:nvSpPr>
        <cdr:cNvPr id="2118" name="NDMPlot_ElementConcrete219">
          <a:extLst xmlns:a="http://schemas.openxmlformats.org/drawingml/2006/main">
            <a:ext uri="{FF2B5EF4-FFF2-40B4-BE49-F238E27FC236}">
              <a16:creationId xmlns:a16="http://schemas.microsoft.com/office/drawing/2014/main" id="{FA9C05B4-0BDD-475A-8588-7A969E13BA54}"/>
            </a:ext>
          </a:extLst>
        </cdr:cNvPr>
        <cdr:cNvSpPr/>
      </cdr:nvSpPr>
      <cdr:spPr>
        <a:xfrm xmlns:a="http://schemas.openxmlformats.org/drawingml/2006/main">
          <a:off x="3158725"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0.49243</cdr:y>
    </cdr:from>
    <cdr:to>
      <cdr:x>0.33023</cdr:x>
      <cdr:y>0.50925</cdr:y>
    </cdr:to>
    <cdr:sp macro="" textlink="">
      <cdr:nvSpPr>
        <cdr:cNvPr id="2119" name="NDMPlot_ElementConcrete220">
          <a:extLst xmlns:a="http://schemas.openxmlformats.org/drawingml/2006/main">
            <a:ext uri="{FF2B5EF4-FFF2-40B4-BE49-F238E27FC236}">
              <a16:creationId xmlns:a16="http://schemas.microsoft.com/office/drawing/2014/main" id="{10A4183B-9125-45C4-BDF1-AAB4869A6C79}"/>
            </a:ext>
          </a:extLst>
        </cdr:cNvPr>
        <cdr:cNvSpPr/>
      </cdr:nvSpPr>
      <cdr:spPr>
        <a:xfrm xmlns:a="http://schemas.openxmlformats.org/drawingml/2006/main">
          <a:off x="3323579" y="3377059"/>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0.49243</cdr:y>
    </cdr:from>
    <cdr:to>
      <cdr:x>0.34606</cdr:x>
      <cdr:y>0.50925</cdr:y>
    </cdr:to>
    <cdr:sp macro="" textlink="">
      <cdr:nvSpPr>
        <cdr:cNvPr id="2120" name="NDMPlot_ElementConcrete221">
          <a:extLst xmlns:a="http://schemas.openxmlformats.org/drawingml/2006/main">
            <a:ext uri="{FF2B5EF4-FFF2-40B4-BE49-F238E27FC236}">
              <a16:creationId xmlns:a16="http://schemas.microsoft.com/office/drawing/2014/main" id="{061878C0-1448-41F1-9431-6F2AE1AA164E}"/>
            </a:ext>
          </a:extLst>
        </cdr:cNvPr>
        <cdr:cNvSpPr/>
      </cdr:nvSpPr>
      <cdr:spPr>
        <a:xfrm xmlns:a="http://schemas.openxmlformats.org/drawingml/2006/main">
          <a:off x="3488434"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0.49243</cdr:y>
    </cdr:from>
    <cdr:to>
      <cdr:x>0.36189</cdr:x>
      <cdr:y>0.50925</cdr:y>
    </cdr:to>
    <cdr:sp macro="" textlink="">
      <cdr:nvSpPr>
        <cdr:cNvPr id="2121" name="NDMPlot_ElementConcrete222">
          <a:extLst xmlns:a="http://schemas.openxmlformats.org/drawingml/2006/main">
            <a:ext uri="{FF2B5EF4-FFF2-40B4-BE49-F238E27FC236}">
              <a16:creationId xmlns:a16="http://schemas.microsoft.com/office/drawing/2014/main" id="{230BB418-5157-4FB4-B69F-E1DF65404712}"/>
            </a:ext>
          </a:extLst>
        </cdr:cNvPr>
        <cdr:cNvSpPr/>
      </cdr:nvSpPr>
      <cdr:spPr>
        <a:xfrm xmlns:a="http://schemas.openxmlformats.org/drawingml/2006/main">
          <a:off x="3653289"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0.49243</cdr:y>
    </cdr:from>
    <cdr:to>
      <cdr:x>0.37772</cdr:x>
      <cdr:y>0.50925</cdr:y>
    </cdr:to>
    <cdr:sp macro="" textlink="">
      <cdr:nvSpPr>
        <cdr:cNvPr id="2122" name="NDMPlot_ElementConcrete223">
          <a:extLst xmlns:a="http://schemas.openxmlformats.org/drawingml/2006/main">
            <a:ext uri="{FF2B5EF4-FFF2-40B4-BE49-F238E27FC236}">
              <a16:creationId xmlns:a16="http://schemas.microsoft.com/office/drawing/2014/main" id="{85AFC7BC-0E5E-4C1E-AC0E-B860A04C835F}"/>
            </a:ext>
          </a:extLst>
        </cdr:cNvPr>
        <cdr:cNvSpPr/>
      </cdr:nvSpPr>
      <cdr:spPr>
        <a:xfrm xmlns:a="http://schemas.openxmlformats.org/drawingml/2006/main">
          <a:off x="3818144" y="3377059"/>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0.49243</cdr:y>
    </cdr:from>
    <cdr:to>
      <cdr:x>0.39355</cdr:x>
      <cdr:y>0.50925</cdr:y>
    </cdr:to>
    <cdr:sp macro="" textlink="">
      <cdr:nvSpPr>
        <cdr:cNvPr id="2123" name="NDMPlot_ElementConcrete224">
          <a:extLst xmlns:a="http://schemas.openxmlformats.org/drawingml/2006/main">
            <a:ext uri="{FF2B5EF4-FFF2-40B4-BE49-F238E27FC236}">
              <a16:creationId xmlns:a16="http://schemas.microsoft.com/office/drawing/2014/main" id="{E4C4F4AE-29ED-4292-9C11-72DE3FC39481}"/>
            </a:ext>
          </a:extLst>
        </cdr:cNvPr>
        <cdr:cNvSpPr/>
      </cdr:nvSpPr>
      <cdr:spPr>
        <a:xfrm xmlns:a="http://schemas.openxmlformats.org/drawingml/2006/main">
          <a:off x="3982998" y="3377059"/>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0.49243</cdr:y>
    </cdr:from>
    <cdr:to>
      <cdr:x>0.40041</cdr:x>
      <cdr:y>0.50925</cdr:y>
    </cdr:to>
    <cdr:sp macro="" textlink="">
      <cdr:nvSpPr>
        <cdr:cNvPr id="2124" name="NDMPlot_ElementConcrete225">
          <a:extLst xmlns:a="http://schemas.openxmlformats.org/drawingml/2006/main">
            <a:ext uri="{FF2B5EF4-FFF2-40B4-BE49-F238E27FC236}">
              <a16:creationId xmlns:a16="http://schemas.microsoft.com/office/drawing/2014/main" id="{46B9F28B-DC40-44AD-9991-CE8E93D28F41}"/>
            </a:ext>
          </a:extLst>
        </cdr:cNvPr>
        <cdr:cNvSpPr/>
      </cdr:nvSpPr>
      <cdr:spPr>
        <a:xfrm xmlns:a="http://schemas.openxmlformats.org/drawingml/2006/main" rot="-5400000">
          <a:off x="4092901" y="3415526"/>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0.46839</cdr:y>
    </cdr:from>
    <cdr:to>
      <cdr:x>0.28274</cdr:x>
      <cdr:y>0.48521</cdr:y>
    </cdr:to>
    <cdr:sp macro="" textlink="">
      <cdr:nvSpPr>
        <cdr:cNvPr id="2125" name="NDMPlot_ElementConcrete226">
          <a:extLst xmlns:a="http://schemas.openxmlformats.org/drawingml/2006/main">
            <a:ext uri="{FF2B5EF4-FFF2-40B4-BE49-F238E27FC236}">
              <a16:creationId xmlns:a16="http://schemas.microsoft.com/office/drawing/2014/main" id="{056835F3-7C31-40C5-B59A-142A69B3768B}"/>
            </a:ext>
          </a:extLst>
        </cdr:cNvPr>
        <cdr:cNvSpPr/>
      </cdr:nvSpPr>
      <cdr:spPr>
        <a:xfrm xmlns:a="http://schemas.openxmlformats.org/drawingml/2006/main">
          <a:off x="2829015" y="3212205"/>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0.46839</cdr:y>
    </cdr:from>
    <cdr:to>
      <cdr:x>0.29857</cdr:x>
      <cdr:y>0.48521</cdr:y>
    </cdr:to>
    <cdr:sp macro="" textlink="">
      <cdr:nvSpPr>
        <cdr:cNvPr id="2126" name="NDMPlot_ElementConcrete227">
          <a:extLst xmlns:a="http://schemas.openxmlformats.org/drawingml/2006/main">
            <a:ext uri="{FF2B5EF4-FFF2-40B4-BE49-F238E27FC236}">
              <a16:creationId xmlns:a16="http://schemas.microsoft.com/office/drawing/2014/main" id="{98B20543-5714-4FEC-9BB5-2B4ABC758977}"/>
            </a:ext>
          </a:extLst>
        </cdr:cNvPr>
        <cdr:cNvSpPr/>
      </cdr:nvSpPr>
      <cdr:spPr>
        <a:xfrm xmlns:a="http://schemas.openxmlformats.org/drawingml/2006/main">
          <a:off x="2993870"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0.46839</cdr:y>
    </cdr:from>
    <cdr:to>
      <cdr:x>0.3144</cdr:x>
      <cdr:y>0.48521</cdr:y>
    </cdr:to>
    <cdr:sp macro="" textlink="">
      <cdr:nvSpPr>
        <cdr:cNvPr id="2127" name="NDMPlot_ElementConcrete228">
          <a:extLst xmlns:a="http://schemas.openxmlformats.org/drawingml/2006/main">
            <a:ext uri="{FF2B5EF4-FFF2-40B4-BE49-F238E27FC236}">
              <a16:creationId xmlns:a16="http://schemas.microsoft.com/office/drawing/2014/main" id="{12AB2720-EBE5-4AEB-99A3-A2A501330080}"/>
            </a:ext>
          </a:extLst>
        </cdr:cNvPr>
        <cdr:cNvSpPr/>
      </cdr:nvSpPr>
      <cdr:spPr>
        <a:xfrm xmlns:a="http://schemas.openxmlformats.org/drawingml/2006/main">
          <a:off x="3158725"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0.46839</cdr:y>
    </cdr:from>
    <cdr:to>
      <cdr:x>0.33023</cdr:x>
      <cdr:y>0.48521</cdr:y>
    </cdr:to>
    <cdr:sp macro="" textlink="">
      <cdr:nvSpPr>
        <cdr:cNvPr id="2128" name="NDMPlot_ElementConcrete229">
          <a:extLst xmlns:a="http://schemas.openxmlformats.org/drawingml/2006/main">
            <a:ext uri="{FF2B5EF4-FFF2-40B4-BE49-F238E27FC236}">
              <a16:creationId xmlns:a16="http://schemas.microsoft.com/office/drawing/2014/main" id="{4AAB335E-D2FC-4DDE-96E9-04E41BDE946F}"/>
            </a:ext>
          </a:extLst>
        </cdr:cNvPr>
        <cdr:cNvSpPr/>
      </cdr:nvSpPr>
      <cdr:spPr>
        <a:xfrm xmlns:a="http://schemas.openxmlformats.org/drawingml/2006/main">
          <a:off x="3323579" y="3212205"/>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0.46839</cdr:y>
    </cdr:from>
    <cdr:to>
      <cdr:x>0.34606</cdr:x>
      <cdr:y>0.48521</cdr:y>
    </cdr:to>
    <cdr:sp macro="" textlink="">
      <cdr:nvSpPr>
        <cdr:cNvPr id="2129" name="NDMPlot_ElementConcrete230">
          <a:extLst xmlns:a="http://schemas.openxmlformats.org/drawingml/2006/main">
            <a:ext uri="{FF2B5EF4-FFF2-40B4-BE49-F238E27FC236}">
              <a16:creationId xmlns:a16="http://schemas.microsoft.com/office/drawing/2014/main" id="{40EE60BB-BE0F-4F67-8121-6D0CB09E8248}"/>
            </a:ext>
          </a:extLst>
        </cdr:cNvPr>
        <cdr:cNvSpPr/>
      </cdr:nvSpPr>
      <cdr:spPr>
        <a:xfrm xmlns:a="http://schemas.openxmlformats.org/drawingml/2006/main">
          <a:off x="3488434"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0.46839</cdr:y>
    </cdr:from>
    <cdr:to>
      <cdr:x>0.36189</cdr:x>
      <cdr:y>0.48521</cdr:y>
    </cdr:to>
    <cdr:sp macro="" textlink="">
      <cdr:nvSpPr>
        <cdr:cNvPr id="2130" name="NDMPlot_ElementConcrete231">
          <a:extLst xmlns:a="http://schemas.openxmlformats.org/drawingml/2006/main">
            <a:ext uri="{FF2B5EF4-FFF2-40B4-BE49-F238E27FC236}">
              <a16:creationId xmlns:a16="http://schemas.microsoft.com/office/drawing/2014/main" id="{0FCA5F84-453F-44E3-93C8-2CDCC255F5BB}"/>
            </a:ext>
          </a:extLst>
        </cdr:cNvPr>
        <cdr:cNvSpPr/>
      </cdr:nvSpPr>
      <cdr:spPr>
        <a:xfrm xmlns:a="http://schemas.openxmlformats.org/drawingml/2006/main">
          <a:off x="3653289"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0.46839</cdr:y>
    </cdr:from>
    <cdr:to>
      <cdr:x>0.37772</cdr:x>
      <cdr:y>0.48521</cdr:y>
    </cdr:to>
    <cdr:sp macro="" textlink="">
      <cdr:nvSpPr>
        <cdr:cNvPr id="2131" name="NDMPlot_ElementConcrete232">
          <a:extLst xmlns:a="http://schemas.openxmlformats.org/drawingml/2006/main">
            <a:ext uri="{FF2B5EF4-FFF2-40B4-BE49-F238E27FC236}">
              <a16:creationId xmlns:a16="http://schemas.microsoft.com/office/drawing/2014/main" id="{382A55AD-F289-4B22-BE59-2F8CAD553599}"/>
            </a:ext>
          </a:extLst>
        </cdr:cNvPr>
        <cdr:cNvSpPr/>
      </cdr:nvSpPr>
      <cdr:spPr>
        <a:xfrm xmlns:a="http://schemas.openxmlformats.org/drawingml/2006/main">
          <a:off x="3818144" y="3212205"/>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0.46839</cdr:y>
    </cdr:from>
    <cdr:to>
      <cdr:x>0.39355</cdr:x>
      <cdr:y>0.48521</cdr:y>
    </cdr:to>
    <cdr:sp macro="" textlink="">
      <cdr:nvSpPr>
        <cdr:cNvPr id="2132" name="NDMPlot_ElementConcrete233">
          <a:extLst xmlns:a="http://schemas.openxmlformats.org/drawingml/2006/main">
            <a:ext uri="{FF2B5EF4-FFF2-40B4-BE49-F238E27FC236}">
              <a16:creationId xmlns:a16="http://schemas.microsoft.com/office/drawing/2014/main" id="{9EE991F3-9ABD-4237-8803-47887F7F04FF}"/>
            </a:ext>
          </a:extLst>
        </cdr:cNvPr>
        <cdr:cNvSpPr/>
      </cdr:nvSpPr>
      <cdr:spPr>
        <a:xfrm xmlns:a="http://schemas.openxmlformats.org/drawingml/2006/main">
          <a:off x="3982998" y="3212205"/>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0.46839</cdr:y>
    </cdr:from>
    <cdr:to>
      <cdr:x>0.40041</cdr:x>
      <cdr:y>0.48521</cdr:y>
    </cdr:to>
    <cdr:sp macro="" textlink="">
      <cdr:nvSpPr>
        <cdr:cNvPr id="2133" name="NDMPlot_ElementConcrete234">
          <a:extLst xmlns:a="http://schemas.openxmlformats.org/drawingml/2006/main">
            <a:ext uri="{FF2B5EF4-FFF2-40B4-BE49-F238E27FC236}">
              <a16:creationId xmlns:a16="http://schemas.microsoft.com/office/drawing/2014/main" id="{C15464EC-AC6A-42A0-BA2C-4C8F6693535F}"/>
            </a:ext>
          </a:extLst>
        </cdr:cNvPr>
        <cdr:cNvSpPr/>
      </cdr:nvSpPr>
      <cdr:spPr>
        <a:xfrm xmlns:a="http://schemas.openxmlformats.org/drawingml/2006/main" rot="-5400000">
          <a:off x="4092901" y="3250671"/>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0.44435</cdr:y>
    </cdr:from>
    <cdr:to>
      <cdr:x>0.28274</cdr:x>
      <cdr:y>0.46118</cdr:y>
    </cdr:to>
    <cdr:sp macro="" textlink="">
      <cdr:nvSpPr>
        <cdr:cNvPr id="2134" name="NDMPlot_ElementConcrete235">
          <a:extLst xmlns:a="http://schemas.openxmlformats.org/drawingml/2006/main">
            <a:ext uri="{FF2B5EF4-FFF2-40B4-BE49-F238E27FC236}">
              <a16:creationId xmlns:a16="http://schemas.microsoft.com/office/drawing/2014/main" id="{776C5B06-1D9C-4FD2-8373-E4ACC1EA83D3}"/>
            </a:ext>
          </a:extLst>
        </cdr:cNvPr>
        <cdr:cNvSpPr/>
      </cdr:nvSpPr>
      <cdr:spPr>
        <a:xfrm xmlns:a="http://schemas.openxmlformats.org/drawingml/2006/main">
          <a:off x="2829015" y="3047350"/>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0.44435</cdr:y>
    </cdr:from>
    <cdr:to>
      <cdr:x>0.29857</cdr:x>
      <cdr:y>0.46118</cdr:y>
    </cdr:to>
    <cdr:sp macro="" textlink="">
      <cdr:nvSpPr>
        <cdr:cNvPr id="2135" name="NDMPlot_ElementConcrete236">
          <a:extLst xmlns:a="http://schemas.openxmlformats.org/drawingml/2006/main">
            <a:ext uri="{FF2B5EF4-FFF2-40B4-BE49-F238E27FC236}">
              <a16:creationId xmlns:a16="http://schemas.microsoft.com/office/drawing/2014/main" id="{1B57C0B9-2096-4B36-B112-F150231393A0}"/>
            </a:ext>
          </a:extLst>
        </cdr:cNvPr>
        <cdr:cNvSpPr/>
      </cdr:nvSpPr>
      <cdr:spPr>
        <a:xfrm xmlns:a="http://schemas.openxmlformats.org/drawingml/2006/main">
          <a:off x="2993870"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0.44435</cdr:y>
    </cdr:from>
    <cdr:to>
      <cdr:x>0.3144</cdr:x>
      <cdr:y>0.46118</cdr:y>
    </cdr:to>
    <cdr:sp macro="" textlink="">
      <cdr:nvSpPr>
        <cdr:cNvPr id="2136" name="NDMPlot_ElementConcrete237">
          <a:extLst xmlns:a="http://schemas.openxmlformats.org/drawingml/2006/main">
            <a:ext uri="{FF2B5EF4-FFF2-40B4-BE49-F238E27FC236}">
              <a16:creationId xmlns:a16="http://schemas.microsoft.com/office/drawing/2014/main" id="{413B230C-71A3-4E37-B848-71B0B7763739}"/>
            </a:ext>
          </a:extLst>
        </cdr:cNvPr>
        <cdr:cNvSpPr/>
      </cdr:nvSpPr>
      <cdr:spPr>
        <a:xfrm xmlns:a="http://schemas.openxmlformats.org/drawingml/2006/main">
          <a:off x="3158725"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0.44435</cdr:y>
    </cdr:from>
    <cdr:to>
      <cdr:x>0.33023</cdr:x>
      <cdr:y>0.46118</cdr:y>
    </cdr:to>
    <cdr:sp macro="" textlink="">
      <cdr:nvSpPr>
        <cdr:cNvPr id="2137" name="NDMPlot_ElementConcrete238">
          <a:extLst xmlns:a="http://schemas.openxmlformats.org/drawingml/2006/main">
            <a:ext uri="{FF2B5EF4-FFF2-40B4-BE49-F238E27FC236}">
              <a16:creationId xmlns:a16="http://schemas.microsoft.com/office/drawing/2014/main" id="{D6432F1F-2440-468C-B3EC-AC75C9ED4F25}"/>
            </a:ext>
          </a:extLst>
        </cdr:cNvPr>
        <cdr:cNvSpPr/>
      </cdr:nvSpPr>
      <cdr:spPr>
        <a:xfrm xmlns:a="http://schemas.openxmlformats.org/drawingml/2006/main">
          <a:off x="3323579" y="3047350"/>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0.44435</cdr:y>
    </cdr:from>
    <cdr:to>
      <cdr:x>0.34606</cdr:x>
      <cdr:y>0.46118</cdr:y>
    </cdr:to>
    <cdr:sp macro="" textlink="">
      <cdr:nvSpPr>
        <cdr:cNvPr id="2138" name="NDMPlot_ElementConcrete239">
          <a:extLst xmlns:a="http://schemas.openxmlformats.org/drawingml/2006/main">
            <a:ext uri="{FF2B5EF4-FFF2-40B4-BE49-F238E27FC236}">
              <a16:creationId xmlns:a16="http://schemas.microsoft.com/office/drawing/2014/main" id="{311565DA-AB64-40FD-AA22-572CEA53826B}"/>
            </a:ext>
          </a:extLst>
        </cdr:cNvPr>
        <cdr:cNvSpPr/>
      </cdr:nvSpPr>
      <cdr:spPr>
        <a:xfrm xmlns:a="http://schemas.openxmlformats.org/drawingml/2006/main">
          <a:off x="3488434"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0.44435</cdr:y>
    </cdr:from>
    <cdr:to>
      <cdr:x>0.36189</cdr:x>
      <cdr:y>0.46118</cdr:y>
    </cdr:to>
    <cdr:sp macro="" textlink="">
      <cdr:nvSpPr>
        <cdr:cNvPr id="2139" name="NDMPlot_ElementConcrete240">
          <a:extLst xmlns:a="http://schemas.openxmlformats.org/drawingml/2006/main">
            <a:ext uri="{FF2B5EF4-FFF2-40B4-BE49-F238E27FC236}">
              <a16:creationId xmlns:a16="http://schemas.microsoft.com/office/drawing/2014/main" id="{9C38DAA3-42BF-4DE3-94E6-BEB4E8431A57}"/>
            </a:ext>
          </a:extLst>
        </cdr:cNvPr>
        <cdr:cNvSpPr/>
      </cdr:nvSpPr>
      <cdr:spPr>
        <a:xfrm xmlns:a="http://schemas.openxmlformats.org/drawingml/2006/main">
          <a:off x="3653289"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0.44435</cdr:y>
    </cdr:from>
    <cdr:to>
      <cdr:x>0.37772</cdr:x>
      <cdr:y>0.46118</cdr:y>
    </cdr:to>
    <cdr:sp macro="" textlink="">
      <cdr:nvSpPr>
        <cdr:cNvPr id="2140" name="NDMPlot_ElementConcrete241">
          <a:extLst xmlns:a="http://schemas.openxmlformats.org/drawingml/2006/main">
            <a:ext uri="{FF2B5EF4-FFF2-40B4-BE49-F238E27FC236}">
              <a16:creationId xmlns:a16="http://schemas.microsoft.com/office/drawing/2014/main" id="{61C08F46-A3BB-4AE4-8BBB-217918D79396}"/>
            </a:ext>
          </a:extLst>
        </cdr:cNvPr>
        <cdr:cNvSpPr/>
      </cdr:nvSpPr>
      <cdr:spPr>
        <a:xfrm xmlns:a="http://schemas.openxmlformats.org/drawingml/2006/main">
          <a:off x="3818144" y="3047350"/>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0.44435</cdr:y>
    </cdr:from>
    <cdr:to>
      <cdr:x>0.39355</cdr:x>
      <cdr:y>0.46118</cdr:y>
    </cdr:to>
    <cdr:sp macro="" textlink="">
      <cdr:nvSpPr>
        <cdr:cNvPr id="2141" name="NDMPlot_ElementConcrete242">
          <a:extLst xmlns:a="http://schemas.openxmlformats.org/drawingml/2006/main">
            <a:ext uri="{FF2B5EF4-FFF2-40B4-BE49-F238E27FC236}">
              <a16:creationId xmlns:a16="http://schemas.microsoft.com/office/drawing/2014/main" id="{F9D4CF80-4FAC-48B7-BA90-C4CC5C7E45A6}"/>
            </a:ext>
          </a:extLst>
        </cdr:cNvPr>
        <cdr:cNvSpPr/>
      </cdr:nvSpPr>
      <cdr:spPr>
        <a:xfrm xmlns:a="http://schemas.openxmlformats.org/drawingml/2006/main">
          <a:off x="3982998" y="3047350"/>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0.44435</cdr:y>
    </cdr:from>
    <cdr:to>
      <cdr:x>0.40041</cdr:x>
      <cdr:y>0.46118</cdr:y>
    </cdr:to>
    <cdr:sp macro="" textlink="">
      <cdr:nvSpPr>
        <cdr:cNvPr id="2142" name="NDMPlot_ElementConcrete243">
          <a:extLst xmlns:a="http://schemas.openxmlformats.org/drawingml/2006/main">
            <a:ext uri="{FF2B5EF4-FFF2-40B4-BE49-F238E27FC236}">
              <a16:creationId xmlns:a16="http://schemas.microsoft.com/office/drawing/2014/main" id="{CCC7BD9C-6740-42F3-9C57-673A7C99B0B0}"/>
            </a:ext>
          </a:extLst>
        </cdr:cNvPr>
        <cdr:cNvSpPr/>
      </cdr:nvSpPr>
      <cdr:spPr>
        <a:xfrm xmlns:a="http://schemas.openxmlformats.org/drawingml/2006/main" rot="-5400000">
          <a:off x="4092901" y="3085816"/>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0.42031</cdr:y>
    </cdr:from>
    <cdr:to>
      <cdr:x>0.28274</cdr:x>
      <cdr:y>0.43714</cdr:y>
    </cdr:to>
    <cdr:sp macro="" textlink="">
      <cdr:nvSpPr>
        <cdr:cNvPr id="2143" name="NDMPlot_ElementConcrete244">
          <a:extLst xmlns:a="http://schemas.openxmlformats.org/drawingml/2006/main">
            <a:ext uri="{FF2B5EF4-FFF2-40B4-BE49-F238E27FC236}">
              <a16:creationId xmlns:a16="http://schemas.microsoft.com/office/drawing/2014/main" id="{451CC35A-2AAC-48FD-A83C-D336D765BB30}"/>
            </a:ext>
          </a:extLst>
        </cdr:cNvPr>
        <cdr:cNvSpPr/>
      </cdr:nvSpPr>
      <cdr:spPr>
        <a:xfrm xmlns:a="http://schemas.openxmlformats.org/drawingml/2006/main">
          <a:off x="2829015" y="2882495"/>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0.42031</cdr:y>
    </cdr:from>
    <cdr:to>
      <cdr:x>0.29857</cdr:x>
      <cdr:y>0.43714</cdr:y>
    </cdr:to>
    <cdr:sp macro="" textlink="">
      <cdr:nvSpPr>
        <cdr:cNvPr id="2144" name="NDMPlot_ElementConcrete245">
          <a:extLst xmlns:a="http://schemas.openxmlformats.org/drawingml/2006/main">
            <a:ext uri="{FF2B5EF4-FFF2-40B4-BE49-F238E27FC236}">
              <a16:creationId xmlns:a16="http://schemas.microsoft.com/office/drawing/2014/main" id="{6053253A-0D31-4589-A541-F4EE0A135C8B}"/>
            </a:ext>
          </a:extLst>
        </cdr:cNvPr>
        <cdr:cNvSpPr/>
      </cdr:nvSpPr>
      <cdr:spPr>
        <a:xfrm xmlns:a="http://schemas.openxmlformats.org/drawingml/2006/main">
          <a:off x="2993870"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0.42031</cdr:y>
    </cdr:from>
    <cdr:to>
      <cdr:x>0.3144</cdr:x>
      <cdr:y>0.43714</cdr:y>
    </cdr:to>
    <cdr:sp macro="" textlink="">
      <cdr:nvSpPr>
        <cdr:cNvPr id="2145" name="NDMPlot_ElementConcrete246">
          <a:extLst xmlns:a="http://schemas.openxmlformats.org/drawingml/2006/main">
            <a:ext uri="{FF2B5EF4-FFF2-40B4-BE49-F238E27FC236}">
              <a16:creationId xmlns:a16="http://schemas.microsoft.com/office/drawing/2014/main" id="{18104C76-0E44-4B1E-BF4C-1D5EFFE7DD67}"/>
            </a:ext>
          </a:extLst>
        </cdr:cNvPr>
        <cdr:cNvSpPr/>
      </cdr:nvSpPr>
      <cdr:spPr>
        <a:xfrm xmlns:a="http://schemas.openxmlformats.org/drawingml/2006/main">
          <a:off x="3158725"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0.42031</cdr:y>
    </cdr:from>
    <cdr:to>
      <cdr:x>0.33023</cdr:x>
      <cdr:y>0.43714</cdr:y>
    </cdr:to>
    <cdr:sp macro="" textlink="">
      <cdr:nvSpPr>
        <cdr:cNvPr id="2146" name="NDMPlot_ElementConcrete247">
          <a:extLst xmlns:a="http://schemas.openxmlformats.org/drawingml/2006/main">
            <a:ext uri="{FF2B5EF4-FFF2-40B4-BE49-F238E27FC236}">
              <a16:creationId xmlns:a16="http://schemas.microsoft.com/office/drawing/2014/main" id="{81BE53C2-DBEA-4B62-AF54-20F6CBC0B729}"/>
            </a:ext>
          </a:extLst>
        </cdr:cNvPr>
        <cdr:cNvSpPr/>
      </cdr:nvSpPr>
      <cdr:spPr>
        <a:xfrm xmlns:a="http://schemas.openxmlformats.org/drawingml/2006/main">
          <a:off x="3323579" y="2882495"/>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0.42031</cdr:y>
    </cdr:from>
    <cdr:to>
      <cdr:x>0.34606</cdr:x>
      <cdr:y>0.43714</cdr:y>
    </cdr:to>
    <cdr:sp macro="" textlink="">
      <cdr:nvSpPr>
        <cdr:cNvPr id="2147" name="NDMPlot_ElementConcrete248">
          <a:extLst xmlns:a="http://schemas.openxmlformats.org/drawingml/2006/main">
            <a:ext uri="{FF2B5EF4-FFF2-40B4-BE49-F238E27FC236}">
              <a16:creationId xmlns:a16="http://schemas.microsoft.com/office/drawing/2014/main" id="{E9EBCC53-901A-4C46-BF8E-65B1123A86CE}"/>
            </a:ext>
          </a:extLst>
        </cdr:cNvPr>
        <cdr:cNvSpPr/>
      </cdr:nvSpPr>
      <cdr:spPr>
        <a:xfrm xmlns:a="http://schemas.openxmlformats.org/drawingml/2006/main">
          <a:off x="3488434"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0.42031</cdr:y>
    </cdr:from>
    <cdr:to>
      <cdr:x>0.36189</cdr:x>
      <cdr:y>0.43714</cdr:y>
    </cdr:to>
    <cdr:sp macro="" textlink="">
      <cdr:nvSpPr>
        <cdr:cNvPr id="2148" name="NDMPlot_ElementConcrete249">
          <a:extLst xmlns:a="http://schemas.openxmlformats.org/drawingml/2006/main">
            <a:ext uri="{FF2B5EF4-FFF2-40B4-BE49-F238E27FC236}">
              <a16:creationId xmlns:a16="http://schemas.microsoft.com/office/drawing/2014/main" id="{B76B609C-6A8B-4626-9C70-64BBBE21FF53}"/>
            </a:ext>
          </a:extLst>
        </cdr:cNvPr>
        <cdr:cNvSpPr/>
      </cdr:nvSpPr>
      <cdr:spPr>
        <a:xfrm xmlns:a="http://schemas.openxmlformats.org/drawingml/2006/main">
          <a:off x="3653289"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0.42031</cdr:y>
    </cdr:from>
    <cdr:to>
      <cdr:x>0.37772</cdr:x>
      <cdr:y>0.43714</cdr:y>
    </cdr:to>
    <cdr:sp macro="" textlink="">
      <cdr:nvSpPr>
        <cdr:cNvPr id="2149" name="NDMPlot_ElementConcrete250">
          <a:extLst xmlns:a="http://schemas.openxmlformats.org/drawingml/2006/main">
            <a:ext uri="{FF2B5EF4-FFF2-40B4-BE49-F238E27FC236}">
              <a16:creationId xmlns:a16="http://schemas.microsoft.com/office/drawing/2014/main" id="{0D6B2FE7-6212-47B9-BC93-7C3B99A0F810}"/>
            </a:ext>
          </a:extLst>
        </cdr:cNvPr>
        <cdr:cNvSpPr/>
      </cdr:nvSpPr>
      <cdr:spPr>
        <a:xfrm xmlns:a="http://schemas.openxmlformats.org/drawingml/2006/main">
          <a:off x="3818144" y="2882495"/>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0.42031</cdr:y>
    </cdr:from>
    <cdr:to>
      <cdr:x>0.39355</cdr:x>
      <cdr:y>0.43714</cdr:y>
    </cdr:to>
    <cdr:sp macro="" textlink="">
      <cdr:nvSpPr>
        <cdr:cNvPr id="2150" name="NDMPlot_ElementConcrete251">
          <a:extLst xmlns:a="http://schemas.openxmlformats.org/drawingml/2006/main">
            <a:ext uri="{FF2B5EF4-FFF2-40B4-BE49-F238E27FC236}">
              <a16:creationId xmlns:a16="http://schemas.microsoft.com/office/drawing/2014/main" id="{FFEB41C7-A46D-4BD0-A324-953C3068F8E7}"/>
            </a:ext>
          </a:extLst>
        </cdr:cNvPr>
        <cdr:cNvSpPr/>
      </cdr:nvSpPr>
      <cdr:spPr>
        <a:xfrm xmlns:a="http://schemas.openxmlformats.org/drawingml/2006/main">
          <a:off x="3982998" y="2882495"/>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0.42031</cdr:y>
    </cdr:from>
    <cdr:to>
      <cdr:x>0.40041</cdr:x>
      <cdr:y>0.43714</cdr:y>
    </cdr:to>
    <cdr:sp macro="" textlink="">
      <cdr:nvSpPr>
        <cdr:cNvPr id="2151" name="NDMPlot_ElementConcrete252">
          <a:extLst xmlns:a="http://schemas.openxmlformats.org/drawingml/2006/main">
            <a:ext uri="{FF2B5EF4-FFF2-40B4-BE49-F238E27FC236}">
              <a16:creationId xmlns:a16="http://schemas.microsoft.com/office/drawing/2014/main" id="{7FD23F34-6764-4B38-8C4B-0CA7BB069360}"/>
            </a:ext>
          </a:extLst>
        </cdr:cNvPr>
        <cdr:cNvSpPr/>
      </cdr:nvSpPr>
      <cdr:spPr>
        <a:xfrm xmlns:a="http://schemas.openxmlformats.org/drawingml/2006/main" rot="-5400000">
          <a:off x="4092901" y="2920961"/>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0.39627</cdr:y>
    </cdr:from>
    <cdr:to>
      <cdr:x>0.28274</cdr:x>
      <cdr:y>0.4131</cdr:y>
    </cdr:to>
    <cdr:sp macro="" textlink="">
      <cdr:nvSpPr>
        <cdr:cNvPr id="2152" name="NDMPlot_ElementConcrete253">
          <a:extLst xmlns:a="http://schemas.openxmlformats.org/drawingml/2006/main">
            <a:ext uri="{FF2B5EF4-FFF2-40B4-BE49-F238E27FC236}">
              <a16:creationId xmlns:a16="http://schemas.microsoft.com/office/drawing/2014/main" id="{E2245F33-05F8-485D-A4E2-E66FBD2E99B1}"/>
            </a:ext>
          </a:extLst>
        </cdr:cNvPr>
        <cdr:cNvSpPr/>
      </cdr:nvSpPr>
      <cdr:spPr>
        <a:xfrm xmlns:a="http://schemas.openxmlformats.org/drawingml/2006/main">
          <a:off x="2829015" y="271764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0.39627</cdr:y>
    </cdr:from>
    <cdr:to>
      <cdr:x>0.29857</cdr:x>
      <cdr:y>0.4131</cdr:y>
    </cdr:to>
    <cdr:sp macro="" textlink="">
      <cdr:nvSpPr>
        <cdr:cNvPr id="2153" name="NDMPlot_ElementConcrete254">
          <a:extLst xmlns:a="http://schemas.openxmlformats.org/drawingml/2006/main">
            <a:ext uri="{FF2B5EF4-FFF2-40B4-BE49-F238E27FC236}">
              <a16:creationId xmlns:a16="http://schemas.microsoft.com/office/drawing/2014/main" id="{231E0F3D-68DD-48F7-897F-938689F3EE28}"/>
            </a:ext>
          </a:extLst>
        </cdr:cNvPr>
        <cdr:cNvSpPr/>
      </cdr:nvSpPr>
      <cdr:spPr>
        <a:xfrm xmlns:a="http://schemas.openxmlformats.org/drawingml/2006/main">
          <a:off x="2993870"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0.39627</cdr:y>
    </cdr:from>
    <cdr:to>
      <cdr:x>0.3144</cdr:x>
      <cdr:y>0.4131</cdr:y>
    </cdr:to>
    <cdr:sp macro="" textlink="">
      <cdr:nvSpPr>
        <cdr:cNvPr id="2154" name="NDMPlot_ElementConcrete255">
          <a:extLst xmlns:a="http://schemas.openxmlformats.org/drawingml/2006/main">
            <a:ext uri="{FF2B5EF4-FFF2-40B4-BE49-F238E27FC236}">
              <a16:creationId xmlns:a16="http://schemas.microsoft.com/office/drawing/2014/main" id="{0E3C7333-A315-4AC4-8C57-2A9AD895E0B6}"/>
            </a:ext>
          </a:extLst>
        </cdr:cNvPr>
        <cdr:cNvSpPr/>
      </cdr:nvSpPr>
      <cdr:spPr>
        <a:xfrm xmlns:a="http://schemas.openxmlformats.org/drawingml/2006/main">
          <a:off x="3158725"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0.39627</cdr:y>
    </cdr:from>
    <cdr:to>
      <cdr:x>0.33023</cdr:x>
      <cdr:y>0.4131</cdr:y>
    </cdr:to>
    <cdr:sp macro="" textlink="">
      <cdr:nvSpPr>
        <cdr:cNvPr id="2155" name="NDMPlot_ElementConcrete256">
          <a:extLst xmlns:a="http://schemas.openxmlformats.org/drawingml/2006/main">
            <a:ext uri="{FF2B5EF4-FFF2-40B4-BE49-F238E27FC236}">
              <a16:creationId xmlns:a16="http://schemas.microsoft.com/office/drawing/2014/main" id="{BD9ECF24-3426-4A05-B257-E6C594E63481}"/>
            </a:ext>
          </a:extLst>
        </cdr:cNvPr>
        <cdr:cNvSpPr/>
      </cdr:nvSpPr>
      <cdr:spPr>
        <a:xfrm xmlns:a="http://schemas.openxmlformats.org/drawingml/2006/main">
          <a:off x="3323579" y="271764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0.39627</cdr:y>
    </cdr:from>
    <cdr:to>
      <cdr:x>0.34606</cdr:x>
      <cdr:y>0.4131</cdr:y>
    </cdr:to>
    <cdr:sp macro="" textlink="">
      <cdr:nvSpPr>
        <cdr:cNvPr id="2156" name="NDMPlot_ElementConcrete257">
          <a:extLst xmlns:a="http://schemas.openxmlformats.org/drawingml/2006/main">
            <a:ext uri="{FF2B5EF4-FFF2-40B4-BE49-F238E27FC236}">
              <a16:creationId xmlns:a16="http://schemas.microsoft.com/office/drawing/2014/main" id="{C9EB5726-C6D5-43B7-8C36-7F5E79478B47}"/>
            </a:ext>
          </a:extLst>
        </cdr:cNvPr>
        <cdr:cNvSpPr/>
      </cdr:nvSpPr>
      <cdr:spPr>
        <a:xfrm xmlns:a="http://schemas.openxmlformats.org/drawingml/2006/main">
          <a:off x="3488434"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0.39627</cdr:y>
    </cdr:from>
    <cdr:to>
      <cdr:x>0.36189</cdr:x>
      <cdr:y>0.4131</cdr:y>
    </cdr:to>
    <cdr:sp macro="" textlink="">
      <cdr:nvSpPr>
        <cdr:cNvPr id="2157" name="NDMPlot_ElementConcrete258">
          <a:extLst xmlns:a="http://schemas.openxmlformats.org/drawingml/2006/main">
            <a:ext uri="{FF2B5EF4-FFF2-40B4-BE49-F238E27FC236}">
              <a16:creationId xmlns:a16="http://schemas.microsoft.com/office/drawing/2014/main" id="{72F82B0C-0754-4025-8F11-BA7584CDB7A3}"/>
            </a:ext>
          </a:extLst>
        </cdr:cNvPr>
        <cdr:cNvSpPr/>
      </cdr:nvSpPr>
      <cdr:spPr>
        <a:xfrm xmlns:a="http://schemas.openxmlformats.org/drawingml/2006/main">
          <a:off x="3653289"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0.39627</cdr:y>
    </cdr:from>
    <cdr:to>
      <cdr:x>0.37772</cdr:x>
      <cdr:y>0.4131</cdr:y>
    </cdr:to>
    <cdr:sp macro="" textlink="">
      <cdr:nvSpPr>
        <cdr:cNvPr id="2158" name="NDMPlot_ElementConcrete259">
          <a:extLst xmlns:a="http://schemas.openxmlformats.org/drawingml/2006/main">
            <a:ext uri="{FF2B5EF4-FFF2-40B4-BE49-F238E27FC236}">
              <a16:creationId xmlns:a16="http://schemas.microsoft.com/office/drawing/2014/main" id="{FDF07A63-6EAD-4B4E-A1BA-26CC82ABC73D}"/>
            </a:ext>
          </a:extLst>
        </cdr:cNvPr>
        <cdr:cNvSpPr/>
      </cdr:nvSpPr>
      <cdr:spPr>
        <a:xfrm xmlns:a="http://schemas.openxmlformats.org/drawingml/2006/main">
          <a:off x="3818144" y="271764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0.39627</cdr:y>
    </cdr:from>
    <cdr:to>
      <cdr:x>0.39355</cdr:x>
      <cdr:y>0.4131</cdr:y>
    </cdr:to>
    <cdr:sp macro="" textlink="">
      <cdr:nvSpPr>
        <cdr:cNvPr id="2159" name="NDMPlot_ElementConcrete260">
          <a:extLst xmlns:a="http://schemas.openxmlformats.org/drawingml/2006/main">
            <a:ext uri="{FF2B5EF4-FFF2-40B4-BE49-F238E27FC236}">
              <a16:creationId xmlns:a16="http://schemas.microsoft.com/office/drawing/2014/main" id="{3C00D257-D880-441E-B853-6A242F04DC3F}"/>
            </a:ext>
          </a:extLst>
        </cdr:cNvPr>
        <cdr:cNvSpPr/>
      </cdr:nvSpPr>
      <cdr:spPr>
        <a:xfrm xmlns:a="http://schemas.openxmlformats.org/drawingml/2006/main">
          <a:off x="3982998" y="271764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0.39627</cdr:y>
    </cdr:from>
    <cdr:to>
      <cdr:x>0.40041</cdr:x>
      <cdr:y>0.4131</cdr:y>
    </cdr:to>
    <cdr:sp macro="" textlink="">
      <cdr:nvSpPr>
        <cdr:cNvPr id="2160" name="NDMPlot_ElementConcrete261">
          <a:extLst xmlns:a="http://schemas.openxmlformats.org/drawingml/2006/main">
            <a:ext uri="{FF2B5EF4-FFF2-40B4-BE49-F238E27FC236}">
              <a16:creationId xmlns:a16="http://schemas.microsoft.com/office/drawing/2014/main" id="{C811954D-305F-4C0C-B920-1DD27E9EC950}"/>
            </a:ext>
          </a:extLst>
        </cdr:cNvPr>
        <cdr:cNvSpPr/>
      </cdr:nvSpPr>
      <cdr:spPr>
        <a:xfrm xmlns:a="http://schemas.openxmlformats.org/drawingml/2006/main" rot="-5400000">
          <a:off x="4092901" y="2756107"/>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0.37223</cdr:y>
    </cdr:from>
    <cdr:to>
      <cdr:x>0.28274</cdr:x>
      <cdr:y>0.38906</cdr:y>
    </cdr:to>
    <cdr:sp macro="" textlink="">
      <cdr:nvSpPr>
        <cdr:cNvPr id="2161" name="NDMPlot_ElementConcrete262">
          <a:extLst xmlns:a="http://schemas.openxmlformats.org/drawingml/2006/main">
            <a:ext uri="{FF2B5EF4-FFF2-40B4-BE49-F238E27FC236}">
              <a16:creationId xmlns:a16="http://schemas.microsoft.com/office/drawing/2014/main" id="{3EC35800-318B-488C-9686-BF5BEE9B831E}"/>
            </a:ext>
          </a:extLst>
        </cdr:cNvPr>
        <cdr:cNvSpPr/>
      </cdr:nvSpPr>
      <cdr:spPr>
        <a:xfrm xmlns:a="http://schemas.openxmlformats.org/drawingml/2006/main">
          <a:off x="2829015" y="2552786"/>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0.37223</cdr:y>
    </cdr:from>
    <cdr:to>
      <cdr:x>0.29857</cdr:x>
      <cdr:y>0.38906</cdr:y>
    </cdr:to>
    <cdr:sp macro="" textlink="">
      <cdr:nvSpPr>
        <cdr:cNvPr id="2162" name="NDMPlot_ElementConcrete263">
          <a:extLst xmlns:a="http://schemas.openxmlformats.org/drawingml/2006/main">
            <a:ext uri="{FF2B5EF4-FFF2-40B4-BE49-F238E27FC236}">
              <a16:creationId xmlns:a16="http://schemas.microsoft.com/office/drawing/2014/main" id="{7B9088FB-09E8-41EA-976C-E7100D68763A}"/>
            </a:ext>
          </a:extLst>
        </cdr:cNvPr>
        <cdr:cNvSpPr/>
      </cdr:nvSpPr>
      <cdr:spPr>
        <a:xfrm xmlns:a="http://schemas.openxmlformats.org/drawingml/2006/main">
          <a:off x="2993870"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0.37223</cdr:y>
    </cdr:from>
    <cdr:to>
      <cdr:x>0.3144</cdr:x>
      <cdr:y>0.38906</cdr:y>
    </cdr:to>
    <cdr:sp macro="" textlink="">
      <cdr:nvSpPr>
        <cdr:cNvPr id="2163" name="NDMPlot_ElementConcrete264">
          <a:extLst xmlns:a="http://schemas.openxmlformats.org/drawingml/2006/main">
            <a:ext uri="{FF2B5EF4-FFF2-40B4-BE49-F238E27FC236}">
              <a16:creationId xmlns:a16="http://schemas.microsoft.com/office/drawing/2014/main" id="{D2DCFC15-30D8-4814-90FF-FCB3B9965222}"/>
            </a:ext>
          </a:extLst>
        </cdr:cNvPr>
        <cdr:cNvSpPr/>
      </cdr:nvSpPr>
      <cdr:spPr>
        <a:xfrm xmlns:a="http://schemas.openxmlformats.org/drawingml/2006/main">
          <a:off x="3158725"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0.37223</cdr:y>
    </cdr:from>
    <cdr:to>
      <cdr:x>0.33023</cdr:x>
      <cdr:y>0.38906</cdr:y>
    </cdr:to>
    <cdr:sp macro="" textlink="">
      <cdr:nvSpPr>
        <cdr:cNvPr id="2164" name="NDMPlot_ElementConcrete265">
          <a:extLst xmlns:a="http://schemas.openxmlformats.org/drawingml/2006/main">
            <a:ext uri="{FF2B5EF4-FFF2-40B4-BE49-F238E27FC236}">
              <a16:creationId xmlns:a16="http://schemas.microsoft.com/office/drawing/2014/main" id="{CB5E8026-0864-493F-99DC-8C9AFE66F594}"/>
            </a:ext>
          </a:extLst>
        </cdr:cNvPr>
        <cdr:cNvSpPr/>
      </cdr:nvSpPr>
      <cdr:spPr>
        <a:xfrm xmlns:a="http://schemas.openxmlformats.org/drawingml/2006/main">
          <a:off x="3323579" y="2552786"/>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0.37223</cdr:y>
    </cdr:from>
    <cdr:to>
      <cdr:x>0.34606</cdr:x>
      <cdr:y>0.38906</cdr:y>
    </cdr:to>
    <cdr:sp macro="" textlink="">
      <cdr:nvSpPr>
        <cdr:cNvPr id="2165" name="NDMPlot_ElementConcrete266">
          <a:extLst xmlns:a="http://schemas.openxmlformats.org/drawingml/2006/main">
            <a:ext uri="{FF2B5EF4-FFF2-40B4-BE49-F238E27FC236}">
              <a16:creationId xmlns:a16="http://schemas.microsoft.com/office/drawing/2014/main" id="{1CDAD7FF-86C0-4E5C-816E-ABB6093AF29F}"/>
            </a:ext>
          </a:extLst>
        </cdr:cNvPr>
        <cdr:cNvSpPr/>
      </cdr:nvSpPr>
      <cdr:spPr>
        <a:xfrm xmlns:a="http://schemas.openxmlformats.org/drawingml/2006/main">
          <a:off x="3488434"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0.37223</cdr:y>
    </cdr:from>
    <cdr:to>
      <cdr:x>0.36189</cdr:x>
      <cdr:y>0.38906</cdr:y>
    </cdr:to>
    <cdr:sp macro="" textlink="">
      <cdr:nvSpPr>
        <cdr:cNvPr id="2166" name="NDMPlot_ElementConcrete267">
          <a:extLst xmlns:a="http://schemas.openxmlformats.org/drawingml/2006/main">
            <a:ext uri="{FF2B5EF4-FFF2-40B4-BE49-F238E27FC236}">
              <a16:creationId xmlns:a16="http://schemas.microsoft.com/office/drawing/2014/main" id="{BBC8B5B7-183A-4C8F-8277-E61BE868FEFE}"/>
            </a:ext>
          </a:extLst>
        </cdr:cNvPr>
        <cdr:cNvSpPr/>
      </cdr:nvSpPr>
      <cdr:spPr>
        <a:xfrm xmlns:a="http://schemas.openxmlformats.org/drawingml/2006/main">
          <a:off x="3653289"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0.37223</cdr:y>
    </cdr:from>
    <cdr:to>
      <cdr:x>0.37772</cdr:x>
      <cdr:y>0.38906</cdr:y>
    </cdr:to>
    <cdr:sp macro="" textlink="">
      <cdr:nvSpPr>
        <cdr:cNvPr id="2167" name="NDMPlot_ElementConcrete268">
          <a:extLst xmlns:a="http://schemas.openxmlformats.org/drawingml/2006/main">
            <a:ext uri="{FF2B5EF4-FFF2-40B4-BE49-F238E27FC236}">
              <a16:creationId xmlns:a16="http://schemas.microsoft.com/office/drawing/2014/main" id="{486C15E8-E522-42F4-AEF4-15D8D01B8AA5}"/>
            </a:ext>
          </a:extLst>
        </cdr:cNvPr>
        <cdr:cNvSpPr/>
      </cdr:nvSpPr>
      <cdr:spPr>
        <a:xfrm xmlns:a="http://schemas.openxmlformats.org/drawingml/2006/main">
          <a:off x="3818144" y="2552786"/>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0.37223</cdr:y>
    </cdr:from>
    <cdr:to>
      <cdr:x>0.39355</cdr:x>
      <cdr:y>0.38906</cdr:y>
    </cdr:to>
    <cdr:sp macro="" textlink="">
      <cdr:nvSpPr>
        <cdr:cNvPr id="2168" name="NDMPlot_ElementConcrete269">
          <a:extLst xmlns:a="http://schemas.openxmlformats.org/drawingml/2006/main">
            <a:ext uri="{FF2B5EF4-FFF2-40B4-BE49-F238E27FC236}">
              <a16:creationId xmlns:a16="http://schemas.microsoft.com/office/drawing/2014/main" id="{73942A46-191A-4105-8A39-B7402C68CE75}"/>
            </a:ext>
          </a:extLst>
        </cdr:cNvPr>
        <cdr:cNvSpPr/>
      </cdr:nvSpPr>
      <cdr:spPr>
        <a:xfrm xmlns:a="http://schemas.openxmlformats.org/drawingml/2006/main">
          <a:off x="3982998" y="2552786"/>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0.37223</cdr:y>
    </cdr:from>
    <cdr:to>
      <cdr:x>0.40041</cdr:x>
      <cdr:y>0.38906</cdr:y>
    </cdr:to>
    <cdr:sp macro="" textlink="">
      <cdr:nvSpPr>
        <cdr:cNvPr id="2169" name="NDMPlot_ElementConcrete270">
          <a:extLst xmlns:a="http://schemas.openxmlformats.org/drawingml/2006/main">
            <a:ext uri="{FF2B5EF4-FFF2-40B4-BE49-F238E27FC236}">
              <a16:creationId xmlns:a16="http://schemas.microsoft.com/office/drawing/2014/main" id="{8E6DF449-C258-4254-B2B9-04FEC789F20E}"/>
            </a:ext>
          </a:extLst>
        </cdr:cNvPr>
        <cdr:cNvSpPr/>
      </cdr:nvSpPr>
      <cdr:spPr>
        <a:xfrm xmlns:a="http://schemas.openxmlformats.org/drawingml/2006/main" rot="-5400000">
          <a:off x="4092901" y="2591252"/>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0.3482</cdr:y>
    </cdr:from>
    <cdr:to>
      <cdr:x>0.28274</cdr:x>
      <cdr:y>0.36502</cdr:y>
    </cdr:to>
    <cdr:sp macro="" textlink="">
      <cdr:nvSpPr>
        <cdr:cNvPr id="2170" name="NDMPlot_ElementConcrete271">
          <a:extLst xmlns:a="http://schemas.openxmlformats.org/drawingml/2006/main">
            <a:ext uri="{FF2B5EF4-FFF2-40B4-BE49-F238E27FC236}">
              <a16:creationId xmlns:a16="http://schemas.microsoft.com/office/drawing/2014/main" id="{9272CCDD-9F1F-466D-870E-86740F52BBC8}"/>
            </a:ext>
          </a:extLst>
        </cdr:cNvPr>
        <cdr:cNvSpPr/>
      </cdr:nvSpPr>
      <cdr:spPr>
        <a:xfrm xmlns:a="http://schemas.openxmlformats.org/drawingml/2006/main">
          <a:off x="2829015" y="238793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0.3482</cdr:y>
    </cdr:from>
    <cdr:to>
      <cdr:x>0.29857</cdr:x>
      <cdr:y>0.36502</cdr:y>
    </cdr:to>
    <cdr:sp macro="" textlink="">
      <cdr:nvSpPr>
        <cdr:cNvPr id="2171" name="NDMPlot_ElementConcrete272">
          <a:extLst xmlns:a="http://schemas.openxmlformats.org/drawingml/2006/main">
            <a:ext uri="{FF2B5EF4-FFF2-40B4-BE49-F238E27FC236}">
              <a16:creationId xmlns:a16="http://schemas.microsoft.com/office/drawing/2014/main" id="{F674442B-A536-402A-9365-C27F6E4D0EE1}"/>
            </a:ext>
          </a:extLst>
        </cdr:cNvPr>
        <cdr:cNvSpPr/>
      </cdr:nvSpPr>
      <cdr:spPr>
        <a:xfrm xmlns:a="http://schemas.openxmlformats.org/drawingml/2006/main">
          <a:off x="2993870"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0.3482</cdr:y>
    </cdr:from>
    <cdr:to>
      <cdr:x>0.3144</cdr:x>
      <cdr:y>0.36502</cdr:y>
    </cdr:to>
    <cdr:sp macro="" textlink="">
      <cdr:nvSpPr>
        <cdr:cNvPr id="2172" name="NDMPlot_ElementConcrete273">
          <a:extLst xmlns:a="http://schemas.openxmlformats.org/drawingml/2006/main">
            <a:ext uri="{FF2B5EF4-FFF2-40B4-BE49-F238E27FC236}">
              <a16:creationId xmlns:a16="http://schemas.microsoft.com/office/drawing/2014/main" id="{2B258609-AAD5-46DD-9232-A451616CC5B9}"/>
            </a:ext>
          </a:extLst>
        </cdr:cNvPr>
        <cdr:cNvSpPr/>
      </cdr:nvSpPr>
      <cdr:spPr>
        <a:xfrm xmlns:a="http://schemas.openxmlformats.org/drawingml/2006/main">
          <a:off x="3158725"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0.3482</cdr:y>
    </cdr:from>
    <cdr:to>
      <cdr:x>0.33023</cdr:x>
      <cdr:y>0.36502</cdr:y>
    </cdr:to>
    <cdr:sp macro="" textlink="">
      <cdr:nvSpPr>
        <cdr:cNvPr id="2173" name="NDMPlot_ElementConcrete274">
          <a:extLst xmlns:a="http://schemas.openxmlformats.org/drawingml/2006/main">
            <a:ext uri="{FF2B5EF4-FFF2-40B4-BE49-F238E27FC236}">
              <a16:creationId xmlns:a16="http://schemas.microsoft.com/office/drawing/2014/main" id="{23AC0E5C-A6E4-40A5-9190-B779ED248B19}"/>
            </a:ext>
          </a:extLst>
        </cdr:cNvPr>
        <cdr:cNvSpPr/>
      </cdr:nvSpPr>
      <cdr:spPr>
        <a:xfrm xmlns:a="http://schemas.openxmlformats.org/drawingml/2006/main">
          <a:off x="3323579" y="238793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0.3482</cdr:y>
    </cdr:from>
    <cdr:to>
      <cdr:x>0.34606</cdr:x>
      <cdr:y>0.36502</cdr:y>
    </cdr:to>
    <cdr:sp macro="" textlink="">
      <cdr:nvSpPr>
        <cdr:cNvPr id="2174" name="NDMPlot_ElementConcrete275">
          <a:extLst xmlns:a="http://schemas.openxmlformats.org/drawingml/2006/main">
            <a:ext uri="{FF2B5EF4-FFF2-40B4-BE49-F238E27FC236}">
              <a16:creationId xmlns:a16="http://schemas.microsoft.com/office/drawing/2014/main" id="{6AF511B2-8847-4AA9-BA09-DF9F43EB5068}"/>
            </a:ext>
          </a:extLst>
        </cdr:cNvPr>
        <cdr:cNvSpPr/>
      </cdr:nvSpPr>
      <cdr:spPr>
        <a:xfrm xmlns:a="http://schemas.openxmlformats.org/drawingml/2006/main">
          <a:off x="3488434"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0.3482</cdr:y>
    </cdr:from>
    <cdr:to>
      <cdr:x>0.36189</cdr:x>
      <cdr:y>0.36502</cdr:y>
    </cdr:to>
    <cdr:sp macro="" textlink="">
      <cdr:nvSpPr>
        <cdr:cNvPr id="2175" name="NDMPlot_ElementConcrete276">
          <a:extLst xmlns:a="http://schemas.openxmlformats.org/drawingml/2006/main">
            <a:ext uri="{FF2B5EF4-FFF2-40B4-BE49-F238E27FC236}">
              <a16:creationId xmlns:a16="http://schemas.microsoft.com/office/drawing/2014/main" id="{1407AB51-C1DD-444D-ACF7-48490D9028DD}"/>
            </a:ext>
          </a:extLst>
        </cdr:cNvPr>
        <cdr:cNvSpPr/>
      </cdr:nvSpPr>
      <cdr:spPr>
        <a:xfrm xmlns:a="http://schemas.openxmlformats.org/drawingml/2006/main">
          <a:off x="3653289"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0.3482</cdr:y>
    </cdr:from>
    <cdr:to>
      <cdr:x>0.37772</cdr:x>
      <cdr:y>0.36502</cdr:y>
    </cdr:to>
    <cdr:sp macro="" textlink="">
      <cdr:nvSpPr>
        <cdr:cNvPr id="2176" name="NDMPlot_ElementConcrete277">
          <a:extLst xmlns:a="http://schemas.openxmlformats.org/drawingml/2006/main">
            <a:ext uri="{FF2B5EF4-FFF2-40B4-BE49-F238E27FC236}">
              <a16:creationId xmlns:a16="http://schemas.microsoft.com/office/drawing/2014/main" id="{23F3B188-383C-463A-A0E4-BA04365A91AC}"/>
            </a:ext>
          </a:extLst>
        </cdr:cNvPr>
        <cdr:cNvSpPr/>
      </cdr:nvSpPr>
      <cdr:spPr>
        <a:xfrm xmlns:a="http://schemas.openxmlformats.org/drawingml/2006/main">
          <a:off x="3818144" y="2387931"/>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0.3482</cdr:y>
    </cdr:from>
    <cdr:to>
      <cdr:x>0.39355</cdr:x>
      <cdr:y>0.36502</cdr:y>
    </cdr:to>
    <cdr:sp macro="" textlink="">
      <cdr:nvSpPr>
        <cdr:cNvPr id="2177" name="NDMPlot_ElementConcrete278">
          <a:extLst xmlns:a="http://schemas.openxmlformats.org/drawingml/2006/main">
            <a:ext uri="{FF2B5EF4-FFF2-40B4-BE49-F238E27FC236}">
              <a16:creationId xmlns:a16="http://schemas.microsoft.com/office/drawing/2014/main" id="{676FD00F-9D4E-4FAC-AE1F-5FA0C5AF8B9B}"/>
            </a:ext>
          </a:extLst>
        </cdr:cNvPr>
        <cdr:cNvSpPr/>
      </cdr:nvSpPr>
      <cdr:spPr>
        <a:xfrm xmlns:a="http://schemas.openxmlformats.org/drawingml/2006/main">
          <a:off x="3982998" y="2387931"/>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0.3482</cdr:y>
    </cdr:from>
    <cdr:to>
      <cdr:x>0.40041</cdr:x>
      <cdr:y>0.36502</cdr:y>
    </cdr:to>
    <cdr:sp macro="" textlink="">
      <cdr:nvSpPr>
        <cdr:cNvPr id="2178" name="NDMPlot_ElementConcrete279">
          <a:extLst xmlns:a="http://schemas.openxmlformats.org/drawingml/2006/main">
            <a:ext uri="{FF2B5EF4-FFF2-40B4-BE49-F238E27FC236}">
              <a16:creationId xmlns:a16="http://schemas.microsoft.com/office/drawing/2014/main" id="{79CC25AF-4AF7-4489-8C52-8DE811BC8554}"/>
            </a:ext>
          </a:extLst>
        </cdr:cNvPr>
        <cdr:cNvSpPr/>
      </cdr:nvSpPr>
      <cdr:spPr>
        <a:xfrm xmlns:a="http://schemas.openxmlformats.org/drawingml/2006/main" rot="-5400000">
          <a:off x="4092901" y="2426397"/>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0.32416</cdr:y>
    </cdr:from>
    <cdr:to>
      <cdr:x>0.28274</cdr:x>
      <cdr:y>0.34098</cdr:y>
    </cdr:to>
    <cdr:sp macro="" textlink="">
      <cdr:nvSpPr>
        <cdr:cNvPr id="2179" name="NDMPlot_ElementConcrete280">
          <a:extLst xmlns:a="http://schemas.openxmlformats.org/drawingml/2006/main">
            <a:ext uri="{FF2B5EF4-FFF2-40B4-BE49-F238E27FC236}">
              <a16:creationId xmlns:a16="http://schemas.microsoft.com/office/drawing/2014/main" id="{6C8138F2-C018-4058-9D0B-0CC44FFC147C}"/>
            </a:ext>
          </a:extLst>
        </cdr:cNvPr>
        <cdr:cNvSpPr/>
      </cdr:nvSpPr>
      <cdr:spPr>
        <a:xfrm xmlns:a="http://schemas.openxmlformats.org/drawingml/2006/main">
          <a:off x="2829015" y="2223076"/>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0.32416</cdr:y>
    </cdr:from>
    <cdr:to>
      <cdr:x>0.29857</cdr:x>
      <cdr:y>0.34098</cdr:y>
    </cdr:to>
    <cdr:sp macro="" textlink="">
      <cdr:nvSpPr>
        <cdr:cNvPr id="2180" name="NDMPlot_ElementConcrete281">
          <a:extLst xmlns:a="http://schemas.openxmlformats.org/drawingml/2006/main">
            <a:ext uri="{FF2B5EF4-FFF2-40B4-BE49-F238E27FC236}">
              <a16:creationId xmlns:a16="http://schemas.microsoft.com/office/drawing/2014/main" id="{CF0C3738-DA1F-45AB-B9FF-E0E170B67613}"/>
            </a:ext>
          </a:extLst>
        </cdr:cNvPr>
        <cdr:cNvSpPr/>
      </cdr:nvSpPr>
      <cdr:spPr>
        <a:xfrm xmlns:a="http://schemas.openxmlformats.org/drawingml/2006/main">
          <a:off x="2993870"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0.32416</cdr:y>
    </cdr:from>
    <cdr:to>
      <cdr:x>0.3144</cdr:x>
      <cdr:y>0.34098</cdr:y>
    </cdr:to>
    <cdr:sp macro="" textlink="">
      <cdr:nvSpPr>
        <cdr:cNvPr id="2181" name="NDMPlot_ElementConcrete282">
          <a:extLst xmlns:a="http://schemas.openxmlformats.org/drawingml/2006/main">
            <a:ext uri="{FF2B5EF4-FFF2-40B4-BE49-F238E27FC236}">
              <a16:creationId xmlns:a16="http://schemas.microsoft.com/office/drawing/2014/main" id="{48708B59-EB43-4C78-9B72-F6F27B898792}"/>
            </a:ext>
          </a:extLst>
        </cdr:cNvPr>
        <cdr:cNvSpPr/>
      </cdr:nvSpPr>
      <cdr:spPr>
        <a:xfrm xmlns:a="http://schemas.openxmlformats.org/drawingml/2006/main">
          <a:off x="3158725"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0.32416</cdr:y>
    </cdr:from>
    <cdr:to>
      <cdr:x>0.33023</cdr:x>
      <cdr:y>0.34098</cdr:y>
    </cdr:to>
    <cdr:sp macro="" textlink="">
      <cdr:nvSpPr>
        <cdr:cNvPr id="2182" name="NDMPlot_ElementConcrete283">
          <a:extLst xmlns:a="http://schemas.openxmlformats.org/drawingml/2006/main">
            <a:ext uri="{FF2B5EF4-FFF2-40B4-BE49-F238E27FC236}">
              <a16:creationId xmlns:a16="http://schemas.microsoft.com/office/drawing/2014/main" id="{AF62BFBE-857B-44F4-87BB-7CAE52C4F364}"/>
            </a:ext>
          </a:extLst>
        </cdr:cNvPr>
        <cdr:cNvSpPr/>
      </cdr:nvSpPr>
      <cdr:spPr>
        <a:xfrm xmlns:a="http://schemas.openxmlformats.org/drawingml/2006/main">
          <a:off x="3323579" y="2223076"/>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0.32416</cdr:y>
    </cdr:from>
    <cdr:to>
      <cdr:x>0.34606</cdr:x>
      <cdr:y>0.34098</cdr:y>
    </cdr:to>
    <cdr:sp macro="" textlink="">
      <cdr:nvSpPr>
        <cdr:cNvPr id="2183" name="NDMPlot_ElementConcrete284">
          <a:extLst xmlns:a="http://schemas.openxmlformats.org/drawingml/2006/main">
            <a:ext uri="{FF2B5EF4-FFF2-40B4-BE49-F238E27FC236}">
              <a16:creationId xmlns:a16="http://schemas.microsoft.com/office/drawing/2014/main" id="{E349BE45-20AE-4CF1-8A7A-14EBDF58E72F}"/>
            </a:ext>
          </a:extLst>
        </cdr:cNvPr>
        <cdr:cNvSpPr/>
      </cdr:nvSpPr>
      <cdr:spPr>
        <a:xfrm xmlns:a="http://schemas.openxmlformats.org/drawingml/2006/main">
          <a:off x="3488434"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0.32416</cdr:y>
    </cdr:from>
    <cdr:to>
      <cdr:x>0.36189</cdr:x>
      <cdr:y>0.34098</cdr:y>
    </cdr:to>
    <cdr:sp macro="" textlink="">
      <cdr:nvSpPr>
        <cdr:cNvPr id="2184" name="NDMPlot_ElementConcrete285">
          <a:extLst xmlns:a="http://schemas.openxmlformats.org/drawingml/2006/main">
            <a:ext uri="{FF2B5EF4-FFF2-40B4-BE49-F238E27FC236}">
              <a16:creationId xmlns:a16="http://schemas.microsoft.com/office/drawing/2014/main" id="{E0EF87B4-283A-4A1C-B436-0355B917D313}"/>
            </a:ext>
          </a:extLst>
        </cdr:cNvPr>
        <cdr:cNvSpPr/>
      </cdr:nvSpPr>
      <cdr:spPr>
        <a:xfrm xmlns:a="http://schemas.openxmlformats.org/drawingml/2006/main">
          <a:off x="3653289"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0.32416</cdr:y>
    </cdr:from>
    <cdr:to>
      <cdr:x>0.37772</cdr:x>
      <cdr:y>0.34098</cdr:y>
    </cdr:to>
    <cdr:sp macro="" textlink="">
      <cdr:nvSpPr>
        <cdr:cNvPr id="2185" name="NDMPlot_ElementConcrete286">
          <a:extLst xmlns:a="http://schemas.openxmlformats.org/drawingml/2006/main">
            <a:ext uri="{FF2B5EF4-FFF2-40B4-BE49-F238E27FC236}">
              <a16:creationId xmlns:a16="http://schemas.microsoft.com/office/drawing/2014/main" id="{BCD4FCBE-E961-43B8-86BC-D04FEAA97A97}"/>
            </a:ext>
          </a:extLst>
        </cdr:cNvPr>
        <cdr:cNvSpPr/>
      </cdr:nvSpPr>
      <cdr:spPr>
        <a:xfrm xmlns:a="http://schemas.openxmlformats.org/drawingml/2006/main">
          <a:off x="3818144" y="2223076"/>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0.32416</cdr:y>
    </cdr:from>
    <cdr:to>
      <cdr:x>0.39355</cdr:x>
      <cdr:y>0.34098</cdr:y>
    </cdr:to>
    <cdr:sp macro="" textlink="">
      <cdr:nvSpPr>
        <cdr:cNvPr id="2186" name="NDMPlot_ElementConcrete287">
          <a:extLst xmlns:a="http://schemas.openxmlformats.org/drawingml/2006/main">
            <a:ext uri="{FF2B5EF4-FFF2-40B4-BE49-F238E27FC236}">
              <a16:creationId xmlns:a16="http://schemas.microsoft.com/office/drawing/2014/main" id="{E5E0320C-A55E-4880-A0CB-8954788AC17F}"/>
            </a:ext>
          </a:extLst>
        </cdr:cNvPr>
        <cdr:cNvSpPr/>
      </cdr:nvSpPr>
      <cdr:spPr>
        <a:xfrm xmlns:a="http://schemas.openxmlformats.org/drawingml/2006/main">
          <a:off x="3982998" y="2223076"/>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0.32416</cdr:y>
    </cdr:from>
    <cdr:to>
      <cdr:x>0.40041</cdr:x>
      <cdr:y>0.34098</cdr:y>
    </cdr:to>
    <cdr:sp macro="" textlink="">
      <cdr:nvSpPr>
        <cdr:cNvPr id="2187" name="NDMPlot_ElementConcrete288">
          <a:extLst xmlns:a="http://schemas.openxmlformats.org/drawingml/2006/main">
            <a:ext uri="{FF2B5EF4-FFF2-40B4-BE49-F238E27FC236}">
              <a16:creationId xmlns:a16="http://schemas.microsoft.com/office/drawing/2014/main" id="{457D3D79-2598-46DE-89C4-361A1F2BBF41}"/>
            </a:ext>
          </a:extLst>
        </cdr:cNvPr>
        <cdr:cNvSpPr/>
      </cdr:nvSpPr>
      <cdr:spPr>
        <a:xfrm xmlns:a="http://schemas.openxmlformats.org/drawingml/2006/main" rot="-5400000">
          <a:off x="4092901" y="2261542"/>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0.30012</cdr:y>
    </cdr:from>
    <cdr:to>
      <cdr:x>0.28274</cdr:x>
      <cdr:y>0.31695</cdr:y>
    </cdr:to>
    <cdr:sp macro="" textlink="">
      <cdr:nvSpPr>
        <cdr:cNvPr id="2188" name="NDMPlot_ElementConcrete289">
          <a:extLst xmlns:a="http://schemas.openxmlformats.org/drawingml/2006/main">
            <a:ext uri="{FF2B5EF4-FFF2-40B4-BE49-F238E27FC236}">
              <a16:creationId xmlns:a16="http://schemas.microsoft.com/office/drawing/2014/main" id="{6B0A8382-E4C8-44EB-93AA-DDDC7D372E02}"/>
            </a:ext>
          </a:extLst>
        </cdr:cNvPr>
        <cdr:cNvSpPr/>
      </cdr:nvSpPr>
      <cdr:spPr>
        <a:xfrm xmlns:a="http://schemas.openxmlformats.org/drawingml/2006/main">
          <a:off x="2829015" y="2058221"/>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0.30012</cdr:y>
    </cdr:from>
    <cdr:to>
      <cdr:x>0.29857</cdr:x>
      <cdr:y>0.31695</cdr:y>
    </cdr:to>
    <cdr:sp macro="" textlink="">
      <cdr:nvSpPr>
        <cdr:cNvPr id="2189" name="NDMPlot_ElementConcrete290">
          <a:extLst xmlns:a="http://schemas.openxmlformats.org/drawingml/2006/main">
            <a:ext uri="{FF2B5EF4-FFF2-40B4-BE49-F238E27FC236}">
              <a16:creationId xmlns:a16="http://schemas.microsoft.com/office/drawing/2014/main" id="{1226FFC5-35B1-42E6-B3D9-1AA3A95E99B5}"/>
            </a:ext>
          </a:extLst>
        </cdr:cNvPr>
        <cdr:cNvSpPr/>
      </cdr:nvSpPr>
      <cdr:spPr>
        <a:xfrm xmlns:a="http://schemas.openxmlformats.org/drawingml/2006/main">
          <a:off x="2993870"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0.30012</cdr:y>
    </cdr:from>
    <cdr:to>
      <cdr:x>0.3144</cdr:x>
      <cdr:y>0.31695</cdr:y>
    </cdr:to>
    <cdr:sp macro="" textlink="">
      <cdr:nvSpPr>
        <cdr:cNvPr id="2190" name="NDMPlot_ElementConcrete291">
          <a:extLst xmlns:a="http://schemas.openxmlformats.org/drawingml/2006/main">
            <a:ext uri="{FF2B5EF4-FFF2-40B4-BE49-F238E27FC236}">
              <a16:creationId xmlns:a16="http://schemas.microsoft.com/office/drawing/2014/main" id="{7B647B8E-A0E9-4AB8-B82C-6E4A1BBDABCD}"/>
            </a:ext>
          </a:extLst>
        </cdr:cNvPr>
        <cdr:cNvSpPr/>
      </cdr:nvSpPr>
      <cdr:spPr>
        <a:xfrm xmlns:a="http://schemas.openxmlformats.org/drawingml/2006/main">
          <a:off x="3158725"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0.30012</cdr:y>
    </cdr:from>
    <cdr:to>
      <cdr:x>0.33023</cdr:x>
      <cdr:y>0.31695</cdr:y>
    </cdr:to>
    <cdr:sp macro="" textlink="">
      <cdr:nvSpPr>
        <cdr:cNvPr id="2191" name="NDMPlot_ElementConcrete292">
          <a:extLst xmlns:a="http://schemas.openxmlformats.org/drawingml/2006/main">
            <a:ext uri="{FF2B5EF4-FFF2-40B4-BE49-F238E27FC236}">
              <a16:creationId xmlns:a16="http://schemas.microsoft.com/office/drawing/2014/main" id="{8CA8E15E-022E-471C-94FE-5BAD11CB5347}"/>
            </a:ext>
          </a:extLst>
        </cdr:cNvPr>
        <cdr:cNvSpPr/>
      </cdr:nvSpPr>
      <cdr:spPr>
        <a:xfrm xmlns:a="http://schemas.openxmlformats.org/drawingml/2006/main">
          <a:off x="3323579" y="2058221"/>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0.30012</cdr:y>
    </cdr:from>
    <cdr:to>
      <cdr:x>0.34606</cdr:x>
      <cdr:y>0.31695</cdr:y>
    </cdr:to>
    <cdr:sp macro="" textlink="">
      <cdr:nvSpPr>
        <cdr:cNvPr id="2192" name="NDMPlot_ElementConcrete293">
          <a:extLst xmlns:a="http://schemas.openxmlformats.org/drawingml/2006/main">
            <a:ext uri="{FF2B5EF4-FFF2-40B4-BE49-F238E27FC236}">
              <a16:creationId xmlns:a16="http://schemas.microsoft.com/office/drawing/2014/main" id="{DE3FF636-09A7-4630-BF09-6392EF0AAE36}"/>
            </a:ext>
          </a:extLst>
        </cdr:cNvPr>
        <cdr:cNvSpPr/>
      </cdr:nvSpPr>
      <cdr:spPr>
        <a:xfrm xmlns:a="http://schemas.openxmlformats.org/drawingml/2006/main">
          <a:off x="3488434"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0.30012</cdr:y>
    </cdr:from>
    <cdr:to>
      <cdr:x>0.36189</cdr:x>
      <cdr:y>0.31695</cdr:y>
    </cdr:to>
    <cdr:sp macro="" textlink="">
      <cdr:nvSpPr>
        <cdr:cNvPr id="2193" name="NDMPlot_ElementConcrete294">
          <a:extLst xmlns:a="http://schemas.openxmlformats.org/drawingml/2006/main">
            <a:ext uri="{FF2B5EF4-FFF2-40B4-BE49-F238E27FC236}">
              <a16:creationId xmlns:a16="http://schemas.microsoft.com/office/drawing/2014/main" id="{0058CB9B-0C62-483A-B6B2-C7BC5F92CDA2}"/>
            </a:ext>
          </a:extLst>
        </cdr:cNvPr>
        <cdr:cNvSpPr/>
      </cdr:nvSpPr>
      <cdr:spPr>
        <a:xfrm xmlns:a="http://schemas.openxmlformats.org/drawingml/2006/main">
          <a:off x="3653289"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0.30012</cdr:y>
    </cdr:from>
    <cdr:to>
      <cdr:x>0.37772</cdr:x>
      <cdr:y>0.31695</cdr:y>
    </cdr:to>
    <cdr:sp macro="" textlink="">
      <cdr:nvSpPr>
        <cdr:cNvPr id="2194" name="NDMPlot_ElementConcrete295">
          <a:extLst xmlns:a="http://schemas.openxmlformats.org/drawingml/2006/main">
            <a:ext uri="{FF2B5EF4-FFF2-40B4-BE49-F238E27FC236}">
              <a16:creationId xmlns:a16="http://schemas.microsoft.com/office/drawing/2014/main" id="{75BBCF8C-841A-4581-9D0A-C37544A3097C}"/>
            </a:ext>
          </a:extLst>
        </cdr:cNvPr>
        <cdr:cNvSpPr/>
      </cdr:nvSpPr>
      <cdr:spPr>
        <a:xfrm xmlns:a="http://schemas.openxmlformats.org/drawingml/2006/main">
          <a:off x="3818144" y="2058221"/>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0.30012</cdr:y>
    </cdr:from>
    <cdr:to>
      <cdr:x>0.39355</cdr:x>
      <cdr:y>0.31695</cdr:y>
    </cdr:to>
    <cdr:sp macro="" textlink="">
      <cdr:nvSpPr>
        <cdr:cNvPr id="2195" name="NDMPlot_ElementConcrete296">
          <a:extLst xmlns:a="http://schemas.openxmlformats.org/drawingml/2006/main">
            <a:ext uri="{FF2B5EF4-FFF2-40B4-BE49-F238E27FC236}">
              <a16:creationId xmlns:a16="http://schemas.microsoft.com/office/drawing/2014/main" id="{DC6AFF61-2E97-4189-AD70-3FD7A8A211AA}"/>
            </a:ext>
          </a:extLst>
        </cdr:cNvPr>
        <cdr:cNvSpPr/>
      </cdr:nvSpPr>
      <cdr:spPr>
        <a:xfrm xmlns:a="http://schemas.openxmlformats.org/drawingml/2006/main">
          <a:off x="3982998" y="2058221"/>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0.30012</cdr:y>
    </cdr:from>
    <cdr:to>
      <cdr:x>0.40041</cdr:x>
      <cdr:y>0.31695</cdr:y>
    </cdr:to>
    <cdr:sp macro="" textlink="">
      <cdr:nvSpPr>
        <cdr:cNvPr id="2196" name="NDMPlot_ElementConcrete297">
          <a:extLst xmlns:a="http://schemas.openxmlformats.org/drawingml/2006/main">
            <a:ext uri="{FF2B5EF4-FFF2-40B4-BE49-F238E27FC236}">
              <a16:creationId xmlns:a16="http://schemas.microsoft.com/office/drawing/2014/main" id="{5D4B414B-39A7-44A4-A982-5A57DB8E00D0}"/>
            </a:ext>
          </a:extLst>
        </cdr:cNvPr>
        <cdr:cNvSpPr/>
      </cdr:nvSpPr>
      <cdr:spPr>
        <a:xfrm xmlns:a="http://schemas.openxmlformats.org/drawingml/2006/main" rot="-5400000">
          <a:off x="4092901" y="2096688"/>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0.27608</cdr:y>
    </cdr:from>
    <cdr:to>
      <cdr:x>0.28274</cdr:x>
      <cdr:y>0.29291</cdr:y>
    </cdr:to>
    <cdr:sp macro="" textlink="">
      <cdr:nvSpPr>
        <cdr:cNvPr id="2197" name="NDMPlot_ElementConcrete298">
          <a:extLst xmlns:a="http://schemas.openxmlformats.org/drawingml/2006/main">
            <a:ext uri="{FF2B5EF4-FFF2-40B4-BE49-F238E27FC236}">
              <a16:creationId xmlns:a16="http://schemas.microsoft.com/office/drawing/2014/main" id="{207D93CE-F3F3-4AE8-97BA-1C7E64858973}"/>
            </a:ext>
          </a:extLst>
        </cdr:cNvPr>
        <cdr:cNvSpPr/>
      </cdr:nvSpPr>
      <cdr:spPr>
        <a:xfrm xmlns:a="http://schemas.openxmlformats.org/drawingml/2006/main">
          <a:off x="2829015" y="189336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0.27608</cdr:y>
    </cdr:from>
    <cdr:to>
      <cdr:x>0.29857</cdr:x>
      <cdr:y>0.29291</cdr:y>
    </cdr:to>
    <cdr:sp macro="" textlink="">
      <cdr:nvSpPr>
        <cdr:cNvPr id="2198" name="NDMPlot_ElementConcrete299">
          <a:extLst xmlns:a="http://schemas.openxmlformats.org/drawingml/2006/main">
            <a:ext uri="{FF2B5EF4-FFF2-40B4-BE49-F238E27FC236}">
              <a16:creationId xmlns:a16="http://schemas.microsoft.com/office/drawing/2014/main" id="{11CF8024-80F4-4A42-8432-C318D3BD4E98}"/>
            </a:ext>
          </a:extLst>
        </cdr:cNvPr>
        <cdr:cNvSpPr/>
      </cdr:nvSpPr>
      <cdr:spPr>
        <a:xfrm xmlns:a="http://schemas.openxmlformats.org/drawingml/2006/main">
          <a:off x="2993870"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0.27608</cdr:y>
    </cdr:from>
    <cdr:to>
      <cdr:x>0.3144</cdr:x>
      <cdr:y>0.29291</cdr:y>
    </cdr:to>
    <cdr:sp macro="" textlink="">
      <cdr:nvSpPr>
        <cdr:cNvPr id="2199" name="NDMPlot_ElementConcrete300">
          <a:extLst xmlns:a="http://schemas.openxmlformats.org/drawingml/2006/main">
            <a:ext uri="{FF2B5EF4-FFF2-40B4-BE49-F238E27FC236}">
              <a16:creationId xmlns:a16="http://schemas.microsoft.com/office/drawing/2014/main" id="{D8E07325-B78A-4791-9086-255A52A4F44B}"/>
            </a:ext>
          </a:extLst>
        </cdr:cNvPr>
        <cdr:cNvSpPr/>
      </cdr:nvSpPr>
      <cdr:spPr>
        <a:xfrm xmlns:a="http://schemas.openxmlformats.org/drawingml/2006/main">
          <a:off x="3158725"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0.27608</cdr:y>
    </cdr:from>
    <cdr:to>
      <cdr:x>0.33023</cdr:x>
      <cdr:y>0.29291</cdr:y>
    </cdr:to>
    <cdr:sp macro="" textlink="">
      <cdr:nvSpPr>
        <cdr:cNvPr id="2200" name="NDMPlot_ElementConcrete301">
          <a:extLst xmlns:a="http://schemas.openxmlformats.org/drawingml/2006/main">
            <a:ext uri="{FF2B5EF4-FFF2-40B4-BE49-F238E27FC236}">
              <a16:creationId xmlns:a16="http://schemas.microsoft.com/office/drawing/2014/main" id="{5CAE7254-F815-4150-94FF-473BADAA831E}"/>
            </a:ext>
          </a:extLst>
        </cdr:cNvPr>
        <cdr:cNvSpPr/>
      </cdr:nvSpPr>
      <cdr:spPr>
        <a:xfrm xmlns:a="http://schemas.openxmlformats.org/drawingml/2006/main">
          <a:off x="3323579" y="189336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0.27608</cdr:y>
    </cdr:from>
    <cdr:to>
      <cdr:x>0.34606</cdr:x>
      <cdr:y>0.29291</cdr:y>
    </cdr:to>
    <cdr:sp macro="" textlink="">
      <cdr:nvSpPr>
        <cdr:cNvPr id="2201" name="NDMPlot_ElementConcrete302">
          <a:extLst xmlns:a="http://schemas.openxmlformats.org/drawingml/2006/main">
            <a:ext uri="{FF2B5EF4-FFF2-40B4-BE49-F238E27FC236}">
              <a16:creationId xmlns:a16="http://schemas.microsoft.com/office/drawing/2014/main" id="{6878447C-F19F-45BD-89A8-202F281EEA4D}"/>
            </a:ext>
          </a:extLst>
        </cdr:cNvPr>
        <cdr:cNvSpPr/>
      </cdr:nvSpPr>
      <cdr:spPr>
        <a:xfrm xmlns:a="http://schemas.openxmlformats.org/drawingml/2006/main">
          <a:off x="3488434"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0.27608</cdr:y>
    </cdr:from>
    <cdr:to>
      <cdr:x>0.36189</cdr:x>
      <cdr:y>0.29291</cdr:y>
    </cdr:to>
    <cdr:sp macro="" textlink="">
      <cdr:nvSpPr>
        <cdr:cNvPr id="2202" name="NDMPlot_ElementConcrete303">
          <a:extLst xmlns:a="http://schemas.openxmlformats.org/drawingml/2006/main">
            <a:ext uri="{FF2B5EF4-FFF2-40B4-BE49-F238E27FC236}">
              <a16:creationId xmlns:a16="http://schemas.microsoft.com/office/drawing/2014/main" id="{A6BA2FBA-EE2C-4A53-A65B-3E5AD93C9675}"/>
            </a:ext>
          </a:extLst>
        </cdr:cNvPr>
        <cdr:cNvSpPr/>
      </cdr:nvSpPr>
      <cdr:spPr>
        <a:xfrm xmlns:a="http://schemas.openxmlformats.org/drawingml/2006/main">
          <a:off x="3653289"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0.27608</cdr:y>
    </cdr:from>
    <cdr:to>
      <cdr:x>0.37772</cdr:x>
      <cdr:y>0.29291</cdr:y>
    </cdr:to>
    <cdr:sp macro="" textlink="">
      <cdr:nvSpPr>
        <cdr:cNvPr id="2203" name="NDMPlot_ElementConcrete304">
          <a:extLst xmlns:a="http://schemas.openxmlformats.org/drawingml/2006/main">
            <a:ext uri="{FF2B5EF4-FFF2-40B4-BE49-F238E27FC236}">
              <a16:creationId xmlns:a16="http://schemas.microsoft.com/office/drawing/2014/main" id="{33506303-FC8B-474E-A9AC-106957C2DED5}"/>
            </a:ext>
          </a:extLst>
        </cdr:cNvPr>
        <cdr:cNvSpPr/>
      </cdr:nvSpPr>
      <cdr:spPr>
        <a:xfrm xmlns:a="http://schemas.openxmlformats.org/drawingml/2006/main">
          <a:off x="3818144" y="1893367"/>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0.27608</cdr:y>
    </cdr:from>
    <cdr:to>
      <cdr:x>0.39355</cdr:x>
      <cdr:y>0.29291</cdr:y>
    </cdr:to>
    <cdr:sp macro="" textlink="">
      <cdr:nvSpPr>
        <cdr:cNvPr id="2204" name="NDMPlot_ElementConcrete305">
          <a:extLst xmlns:a="http://schemas.openxmlformats.org/drawingml/2006/main">
            <a:ext uri="{FF2B5EF4-FFF2-40B4-BE49-F238E27FC236}">
              <a16:creationId xmlns:a16="http://schemas.microsoft.com/office/drawing/2014/main" id="{78006E0C-70AC-4240-93FD-63209880B6E1}"/>
            </a:ext>
          </a:extLst>
        </cdr:cNvPr>
        <cdr:cNvSpPr/>
      </cdr:nvSpPr>
      <cdr:spPr>
        <a:xfrm xmlns:a="http://schemas.openxmlformats.org/drawingml/2006/main">
          <a:off x="3982998" y="1893367"/>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0.27608</cdr:y>
    </cdr:from>
    <cdr:to>
      <cdr:x>0.40041</cdr:x>
      <cdr:y>0.29291</cdr:y>
    </cdr:to>
    <cdr:sp macro="" textlink="">
      <cdr:nvSpPr>
        <cdr:cNvPr id="2205" name="NDMPlot_ElementConcrete306">
          <a:extLst xmlns:a="http://schemas.openxmlformats.org/drawingml/2006/main">
            <a:ext uri="{FF2B5EF4-FFF2-40B4-BE49-F238E27FC236}">
              <a16:creationId xmlns:a16="http://schemas.microsoft.com/office/drawing/2014/main" id="{9AEF98B8-8863-4B65-ACDB-7F233B175944}"/>
            </a:ext>
          </a:extLst>
        </cdr:cNvPr>
        <cdr:cNvSpPr/>
      </cdr:nvSpPr>
      <cdr:spPr>
        <a:xfrm xmlns:a="http://schemas.openxmlformats.org/drawingml/2006/main" rot="-5400000">
          <a:off x="4092901" y="1931833"/>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0.25204</cdr:y>
    </cdr:from>
    <cdr:to>
      <cdr:x>0.28274</cdr:x>
      <cdr:y>0.26887</cdr:y>
    </cdr:to>
    <cdr:sp macro="" textlink="">
      <cdr:nvSpPr>
        <cdr:cNvPr id="2206" name="NDMPlot_ElementConcrete307">
          <a:extLst xmlns:a="http://schemas.openxmlformats.org/drawingml/2006/main">
            <a:ext uri="{FF2B5EF4-FFF2-40B4-BE49-F238E27FC236}">
              <a16:creationId xmlns:a16="http://schemas.microsoft.com/office/drawing/2014/main" id="{B1E069B0-2572-4D69-8B84-F2BE456B5A83}"/>
            </a:ext>
          </a:extLst>
        </cdr:cNvPr>
        <cdr:cNvSpPr/>
      </cdr:nvSpPr>
      <cdr:spPr>
        <a:xfrm xmlns:a="http://schemas.openxmlformats.org/drawingml/2006/main">
          <a:off x="2829015" y="172851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0.25204</cdr:y>
    </cdr:from>
    <cdr:to>
      <cdr:x>0.29857</cdr:x>
      <cdr:y>0.26887</cdr:y>
    </cdr:to>
    <cdr:sp macro="" textlink="">
      <cdr:nvSpPr>
        <cdr:cNvPr id="2207" name="NDMPlot_ElementConcrete308">
          <a:extLst xmlns:a="http://schemas.openxmlformats.org/drawingml/2006/main">
            <a:ext uri="{FF2B5EF4-FFF2-40B4-BE49-F238E27FC236}">
              <a16:creationId xmlns:a16="http://schemas.microsoft.com/office/drawing/2014/main" id="{ECCEDC89-DA27-4E37-8BA2-465F1ADE96BE}"/>
            </a:ext>
          </a:extLst>
        </cdr:cNvPr>
        <cdr:cNvSpPr/>
      </cdr:nvSpPr>
      <cdr:spPr>
        <a:xfrm xmlns:a="http://schemas.openxmlformats.org/drawingml/2006/main">
          <a:off x="2993870"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0.25204</cdr:y>
    </cdr:from>
    <cdr:to>
      <cdr:x>0.3144</cdr:x>
      <cdr:y>0.26887</cdr:y>
    </cdr:to>
    <cdr:sp macro="" textlink="">
      <cdr:nvSpPr>
        <cdr:cNvPr id="2208" name="NDMPlot_ElementConcrete309">
          <a:extLst xmlns:a="http://schemas.openxmlformats.org/drawingml/2006/main">
            <a:ext uri="{FF2B5EF4-FFF2-40B4-BE49-F238E27FC236}">
              <a16:creationId xmlns:a16="http://schemas.microsoft.com/office/drawing/2014/main" id="{0FA8E175-53D6-4166-8CA6-687BDB81ECAE}"/>
            </a:ext>
          </a:extLst>
        </cdr:cNvPr>
        <cdr:cNvSpPr/>
      </cdr:nvSpPr>
      <cdr:spPr>
        <a:xfrm xmlns:a="http://schemas.openxmlformats.org/drawingml/2006/main">
          <a:off x="3158725"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0.25204</cdr:y>
    </cdr:from>
    <cdr:to>
      <cdr:x>0.33023</cdr:x>
      <cdr:y>0.26887</cdr:y>
    </cdr:to>
    <cdr:sp macro="" textlink="">
      <cdr:nvSpPr>
        <cdr:cNvPr id="2209" name="NDMPlot_ElementConcrete310">
          <a:extLst xmlns:a="http://schemas.openxmlformats.org/drawingml/2006/main">
            <a:ext uri="{FF2B5EF4-FFF2-40B4-BE49-F238E27FC236}">
              <a16:creationId xmlns:a16="http://schemas.microsoft.com/office/drawing/2014/main" id="{A2A1570F-AD5B-45E6-A6F6-F46D49ECB431}"/>
            </a:ext>
          </a:extLst>
        </cdr:cNvPr>
        <cdr:cNvSpPr/>
      </cdr:nvSpPr>
      <cdr:spPr>
        <a:xfrm xmlns:a="http://schemas.openxmlformats.org/drawingml/2006/main">
          <a:off x="3323579" y="172851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0.25204</cdr:y>
    </cdr:from>
    <cdr:to>
      <cdr:x>0.34606</cdr:x>
      <cdr:y>0.26887</cdr:y>
    </cdr:to>
    <cdr:sp macro="" textlink="">
      <cdr:nvSpPr>
        <cdr:cNvPr id="2210" name="NDMPlot_ElementConcrete311">
          <a:extLst xmlns:a="http://schemas.openxmlformats.org/drawingml/2006/main">
            <a:ext uri="{FF2B5EF4-FFF2-40B4-BE49-F238E27FC236}">
              <a16:creationId xmlns:a16="http://schemas.microsoft.com/office/drawing/2014/main" id="{19EB15DA-5D5B-4232-B7BE-75F530037D94}"/>
            </a:ext>
          </a:extLst>
        </cdr:cNvPr>
        <cdr:cNvSpPr/>
      </cdr:nvSpPr>
      <cdr:spPr>
        <a:xfrm xmlns:a="http://schemas.openxmlformats.org/drawingml/2006/main">
          <a:off x="3488434"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0.25204</cdr:y>
    </cdr:from>
    <cdr:to>
      <cdr:x>0.36189</cdr:x>
      <cdr:y>0.26887</cdr:y>
    </cdr:to>
    <cdr:sp macro="" textlink="">
      <cdr:nvSpPr>
        <cdr:cNvPr id="2211" name="NDMPlot_ElementConcrete312">
          <a:extLst xmlns:a="http://schemas.openxmlformats.org/drawingml/2006/main">
            <a:ext uri="{FF2B5EF4-FFF2-40B4-BE49-F238E27FC236}">
              <a16:creationId xmlns:a16="http://schemas.microsoft.com/office/drawing/2014/main" id="{4C7411E3-CD0F-4A29-B884-E0D0FFCDA9F9}"/>
            </a:ext>
          </a:extLst>
        </cdr:cNvPr>
        <cdr:cNvSpPr/>
      </cdr:nvSpPr>
      <cdr:spPr>
        <a:xfrm xmlns:a="http://schemas.openxmlformats.org/drawingml/2006/main">
          <a:off x="3653289"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0.25204</cdr:y>
    </cdr:from>
    <cdr:to>
      <cdr:x>0.37772</cdr:x>
      <cdr:y>0.26887</cdr:y>
    </cdr:to>
    <cdr:sp macro="" textlink="">
      <cdr:nvSpPr>
        <cdr:cNvPr id="2212" name="NDMPlot_ElementConcrete313">
          <a:extLst xmlns:a="http://schemas.openxmlformats.org/drawingml/2006/main">
            <a:ext uri="{FF2B5EF4-FFF2-40B4-BE49-F238E27FC236}">
              <a16:creationId xmlns:a16="http://schemas.microsoft.com/office/drawing/2014/main" id="{8CCB4863-0AB4-49B6-A312-D28C1DAC992F}"/>
            </a:ext>
          </a:extLst>
        </cdr:cNvPr>
        <cdr:cNvSpPr/>
      </cdr:nvSpPr>
      <cdr:spPr>
        <a:xfrm xmlns:a="http://schemas.openxmlformats.org/drawingml/2006/main">
          <a:off x="3818144" y="1728512"/>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0.25204</cdr:y>
    </cdr:from>
    <cdr:to>
      <cdr:x>0.39355</cdr:x>
      <cdr:y>0.26887</cdr:y>
    </cdr:to>
    <cdr:sp macro="" textlink="">
      <cdr:nvSpPr>
        <cdr:cNvPr id="2213" name="NDMPlot_ElementConcrete314">
          <a:extLst xmlns:a="http://schemas.openxmlformats.org/drawingml/2006/main">
            <a:ext uri="{FF2B5EF4-FFF2-40B4-BE49-F238E27FC236}">
              <a16:creationId xmlns:a16="http://schemas.microsoft.com/office/drawing/2014/main" id="{A6439037-69A9-49A4-ADA1-B3E7080B3285}"/>
            </a:ext>
          </a:extLst>
        </cdr:cNvPr>
        <cdr:cNvSpPr/>
      </cdr:nvSpPr>
      <cdr:spPr>
        <a:xfrm xmlns:a="http://schemas.openxmlformats.org/drawingml/2006/main">
          <a:off x="3982998" y="1728512"/>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0.25204</cdr:y>
    </cdr:from>
    <cdr:to>
      <cdr:x>0.40041</cdr:x>
      <cdr:y>0.26887</cdr:y>
    </cdr:to>
    <cdr:sp macro="" textlink="">
      <cdr:nvSpPr>
        <cdr:cNvPr id="2214" name="NDMPlot_ElementConcrete315">
          <a:extLst xmlns:a="http://schemas.openxmlformats.org/drawingml/2006/main">
            <a:ext uri="{FF2B5EF4-FFF2-40B4-BE49-F238E27FC236}">
              <a16:creationId xmlns:a16="http://schemas.microsoft.com/office/drawing/2014/main" id="{A83A5FB2-BA5E-4D12-8DA5-B3295423DFD2}"/>
            </a:ext>
          </a:extLst>
        </cdr:cNvPr>
        <cdr:cNvSpPr/>
      </cdr:nvSpPr>
      <cdr:spPr>
        <a:xfrm xmlns:a="http://schemas.openxmlformats.org/drawingml/2006/main" rot="-5400000">
          <a:off x="4092901" y="1766978"/>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0.228</cdr:y>
    </cdr:from>
    <cdr:to>
      <cdr:x>0.28274</cdr:x>
      <cdr:y>0.24483</cdr:y>
    </cdr:to>
    <cdr:sp macro="" textlink="">
      <cdr:nvSpPr>
        <cdr:cNvPr id="2215" name="NDMPlot_ElementConcrete316">
          <a:extLst xmlns:a="http://schemas.openxmlformats.org/drawingml/2006/main">
            <a:ext uri="{FF2B5EF4-FFF2-40B4-BE49-F238E27FC236}">
              <a16:creationId xmlns:a16="http://schemas.microsoft.com/office/drawing/2014/main" id="{17570C24-9A76-4B0B-88FF-E5D4A3A6C1D1}"/>
            </a:ext>
          </a:extLst>
        </cdr:cNvPr>
        <cdr:cNvSpPr/>
      </cdr:nvSpPr>
      <cdr:spPr>
        <a:xfrm xmlns:a="http://schemas.openxmlformats.org/drawingml/2006/main">
          <a:off x="2829015" y="1563657"/>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0.228</cdr:y>
    </cdr:from>
    <cdr:to>
      <cdr:x>0.29857</cdr:x>
      <cdr:y>0.24483</cdr:y>
    </cdr:to>
    <cdr:sp macro="" textlink="">
      <cdr:nvSpPr>
        <cdr:cNvPr id="2216" name="NDMPlot_ElementConcrete317">
          <a:extLst xmlns:a="http://schemas.openxmlformats.org/drawingml/2006/main">
            <a:ext uri="{FF2B5EF4-FFF2-40B4-BE49-F238E27FC236}">
              <a16:creationId xmlns:a16="http://schemas.microsoft.com/office/drawing/2014/main" id="{FE83073B-21A8-4F3F-A6B1-07AF93BD60FD}"/>
            </a:ext>
          </a:extLst>
        </cdr:cNvPr>
        <cdr:cNvSpPr/>
      </cdr:nvSpPr>
      <cdr:spPr>
        <a:xfrm xmlns:a="http://schemas.openxmlformats.org/drawingml/2006/main">
          <a:off x="2993870"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0.228</cdr:y>
    </cdr:from>
    <cdr:to>
      <cdr:x>0.3144</cdr:x>
      <cdr:y>0.24483</cdr:y>
    </cdr:to>
    <cdr:sp macro="" textlink="">
      <cdr:nvSpPr>
        <cdr:cNvPr id="2217" name="NDMPlot_ElementConcrete318">
          <a:extLst xmlns:a="http://schemas.openxmlformats.org/drawingml/2006/main">
            <a:ext uri="{FF2B5EF4-FFF2-40B4-BE49-F238E27FC236}">
              <a16:creationId xmlns:a16="http://schemas.microsoft.com/office/drawing/2014/main" id="{2B3AD1BB-E2F2-47DE-B6B9-2F48E95CEE2E}"/>
            </a:ext>
          </a:extLst>
        </cdr:cNvPr>
        <cdr:cNvSpPr/>
      </cdr:nvSpPr>
      <cdr:spPr>
        <a:xfrm xmlns:a="http://schemas.openxmlformats.org/drawingml/2006/main">
          <a:off x="3158725"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0.228</cdr:y>
    </cdr:from>
    <cdr:to>
      <cdr:x>0.33023</cdr:x>
      <cdr:y>0.24483</cdr:y>
    </cdr:to>
    <cdr:sp macro="" textlink="">
      <cdr:nvSpPr>
        <cdr:cNvPr id="2218" name="NDMPlot_ElementConcrete319">
          <a:extLst xmlns:a="http://schemas.openxmlformats.org/drawingml/2006/main">
            <a:ext uri="{FF2B5EF4-FFF2-40B4-BE49-F238E27FC236}">
              <a16:creationId xmlns:a16="http://schemas.microsoft.com/office/drawing/2014/main" id="{F57C6C47-B34D-47E2-A079-F843CE40630E}"/>
            </a:ext>
          </a:extLst>
        </cdr:cNvPr>
        <cdr:cNvSpPr/>
      </cdr:nvSpPr>
      <cdr:spPr>
        <a:xfrm xmlns:a="http://schemas.openxmlformats.org/drawingml/2006/main">
          <a:off x="3323579" y="1563657"/>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0.228</cdr:y>
    </cdr:from>
    <cdr:to>
      <cdr:x>0.34606</cdr:x>
      <cdr:y>0.24483</cdr:y>
    </cdr:to>
    <cdr:sp macro="" textlink="">
      <cdr:nvSpPr>
        <cdr:cNvPr id="2219" name="NDMPlot_ElementConcrete320">
          <a:extLst xmlns:a="http://schemas.openxmlformats.org/drawingml/2006/main">
            <a:ext uri="{FF2B5EF4-FFF2-40B4-BE49-F238E27FC236}">
              <a16:creationId xmlns:a16="http://schemas.microsoft.com/office/drawing/2014/main" id="{18229CAF-E4ED-4BE1-817A-DB78CF0E44C4}"/>
            </a:ext>
          </a:extLst>
        </cdr:cNvPr>
        <cdr:cNvSpPr/>
      </cdr:nvSpPr>
      <cdr:spPr>
        <a:xfrm xmlns:a="http://schemas.openxmlformats.org/drawingml/2006/main">
          <a:off x="3488434"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0.228</cdr:y>
    </cdr:from>
    <cdr:to>
      <cdr:x>0.36189</cdr:x>
      <cdr:y>0.24483</cdr:y>
    </cdr:to>
    <cdr:sp macro="" textlink="">
      <cdr:nvSpPr>
        <cdr:cNvPr id="2220" name="NDMPlot_ElementConcrete321">
          <a:extLst xmlns:a="http://schemas.openxmlformats.org/drawingml/2006/main">
            <a:ext uri="{FF2B5EF4-FFF2-40B4-BE49-F238E27FC236}">
              <a16:creationId xmlns:a16="http://schemas.microsoft.com/office/drawing/2014/main" id="{DD24562A-B183-4741-9688-3BB1A04D7FF2}"/>
            </a:ext>
          </a:extLst>
        </cdr:cNvPr>
        <cdr:cNvSpPr/>
      </cdr:nvSpPr>
      <cdr:spPr>
        <a:xfrm xmlns:a="http://schemas.openxmlformats.org/drawingml/2006/main">
          <a:off x="3653289"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0.228</cdr:y>
    </cdr:from>
    <cdr:to>
      <cdr:x>0.37772</cdr:x>
      <cdr:y>0.24483</cdr:y>
    </cdr:to>
    <cdr:sp macro="" textlink="">
      <cdr:nvSpPr>
        <cdr:cNvPr id="2221" name="NDMPlot_ElementConcrete322">
          <a:extLst xmlns:a="http://schemas.openxmlformats.org/drawingml/2006/main">
            <a:ext uri="{FF2B5EF4-FFF2-40B4-BE49-F238E27FC236}">
              <a16:creationId xmlns:a16="http://schemas.microsoft.com/office/drawing/2014/main" id="{9604C847-F9BE-4D2E-BDF5-140F590A7981}"/>
            </a:ext>
          </a:extLst>
        </cdr:cNvPr>
        <cdr:cNvSpPr/>
      </cdr:nvSpPr>
      <cdr:spPr>
        <a:xfrm xmlns:a="http://schemas.openxmlformats.org/drawingml/2006/main">
          <a:off x="3818144" y="1563657"/>
          <a:ext cx="115398"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0.228</cdr:y>
    </cdr:from>
    <cdr:to>
      <cdr:x>0.39355</cdr:x>
      <cdr:y>0.24483</cdr:y>
    </cdr:to>
    <cdr:sp macro="" textlink="">
      <cdr:nvSpPr>
        <cdr:cNvPr id="2222" name="NDMPlot_ElementConcrete323">
          <a:extLst xmlns:a="http://schemas.openxmlformats.org/drawingml/2006/main">
            <a:ext uri="{FF2B5EF4-FFF2-40B4-BE49-F238E27FC236}">
              <a16:creationId xmlns:a16="http://schemas.microsoft.com/office/drawing/2014/main" id="{E3630177-E2D5-469E-8E33-D580D70EF1BB}"/>
            </a:ext>
          </a:extLst>
        </cdr:cNvPr>
        <cdr:cNvSpPr/>
      </cdr:nvSpPr>
      <cdr:spPr>
        <a:xfrm xmlns:a="http://schemas.openxmlformats.org/drawingml/2006/main">
          <a:off x="3982998" y="1563657"/>
          <a:ext cx="115399" cy="115399"/>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0.228</cdr:y>
    </cdr:from>
    <cdr:to>
      <cdr:x>0.40041</cdr:x>
      <cdr:y>0.24483</cdr:y>
    </cdr:to>
    <cdr:sp macro="" textlink="">
      <cdr:nvSpPr>
        <cdr:cNvPr id="2223" name="NDMPlot_ElementConcrete324">
          <a:extLst xmlns:a="http://schemas.openxmlformats.org/drawingml/2006/main">
            <a:ext uri="{FF2B5EF4-FFF2-40B4-BE49-F238E27FC236}">
              <a16:creationId xmlns:a16="http://schemas.microsoft.com/office/drawing/2014/main" id="{F5F9F84B-55D8-4956-816D-C4BDCE529249}"/>
            </a:ext>
          </a:extLst>
        </cdr:cNvPr>
        <cdr:cNvSpPr/>
      </cdr:nvSpPr>
      <cdr:spPr>
        <a:xfrm xmlns:a="http://schemas.openxmlformats.org/drawingml/2006/main" rot="-5400000">
          <a:off x="4092901" y="1602124"/>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0.20397</cdr:y>
    </cdr:from>
    <cdr:to>
      <cdr:x>0.28274</cdr:x>
      <cdr:y>0.22079</cdr:y>
    </cdr:to>
    <cdr:sp macro="" textlink="">
      <cdr:nvSpPr>
        <cdr:cNvPr id="2224" name="NDMPlot_ElementConcrete325">
          <a:extLst xmlns:a="http://schemas.openxmlformats.org/drawingml/2006/main">
            <a:ext uri="{FF2B5EF4-FFF2-40B4-BE49-F238E27FC236}">
              <a16:creationId xmlns:a16="http://schemas.microsoft.com/office/drawing/2014/main" id="{70EBDBBF-1122-4138-BAF6-A6F346B9F501}"/>
            </a:ext>
          </a:extLst>
        </cdr:cNvPr>
        <cdr:cNvSpPr/>
      </cdr:nvSpPr>
      <cdr:spPr>
        <a:xfrm xmlns:a="http://schemas.openxmlformats.org/drawingml/2006/main">
          <a:off x="2829015" y="1398803"/>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0.20397</cdr:y>
    </cdr:from>
    <cdr:to>
      <cdr:x>0.29857</cdr:x>
      <cdr:y>0.22079</cdr:y>
    </cdr:to>
    <cdr:sp macro="" textlink="">
      <cdr:nvSpPr>
        <cdr:cNvPr id="2225" name="NDMPlot_ElementConcrete326">
          <a:extLst xmlns:a="http://schemas.openxmlformats.org/drawingml/2006/main">
            <a:ext uri="{FF2B5EF4-FFF2-40B4-BE49-F238E27FC236}">
              <a16:creationId xmlns:a16="http://schemas.microsoft.com/office/drawing/2014/main" id="{49BD2DF6-B182-47D9-B4A4-F4A2DF340676}"/>
            </a:ext>
          </a:extLst>
        </cdr:cNvPr>
        <cdr:cNvSpPr/>
      </cdr:nvSpPr>
      <cdr:spPr>
        <a:xfrm xmlns:a="http://schemas.openxmlformats.org/drawingml/2006/main">
          <a:off x="2993870"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0.20397</cdr:y>
    </cdr:from>
    <cdr:to>
      <cdr:x>0.3144</cdr:x>
      <cdr:y>0.22079</cdr:y>
    </cdr:to>
    <cdr:sp macro="" textlink="">
      <cdr:nvSpPr>
        <cdr:cNvPr id="2226" name="NDMPlot_ElementConcrete327">
          <a:extLst xmlns:a="http://schemas.openxmlformats.org/drawingml/2006/main">
            <a:ext uri="{FF2B5EF4-FFF2-40B4-BE49-F238E27FC236}">
              <a16:creationId xmlns:a16="http://schemas.microsoft.com/office/drawing/2014/main" id="{F61B0638-1FA8-45C5-BC75-C7B7BC575167}"/>
            </a:ext>
          </a:extLst>
        </cdr:cNvPr>
        <cdr:cNvSpPr/>
      </cdr:nvSpPr>
      <cdr:spPr>
        <a:xfrm xmlns:a="http://schemas.openxmlformats.org/drawingml/2006/main">
          <a:off x="3158725"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0.20397</cdr:y>
    </cdr:from>
    <cdr:to>
      <cdr:x>0.33023</cdr:x>
      <cdr:y>0.22079</cdr:y>
    </cdr:to>
    <cdr:sp macro="" textlink="">
      <cdr:nvSpPr>
        <cdr:cNvPr id="2227" name="NDMPlot_ElementConcrete328">
          <a:extLst xmlns:a="http://schemas.openxmlformats.org/drawingml/2006/main">
            <a:ext uri="{FF2B5EF4-FFF2-40B4-BE49-F238E27FC236}">
              <a16:creationId xmlns:a16="http://schemas.microsoft.com/office/drawing/2014/main" id="{DFECAC7F-6A88-436A-8C69-0E35F29EBB6D}"/>
            </a:ext>
          </a:extLst>
        </cdr:cNvPr>
        <cdr:cNvSpPr/>
      </cdr:nvSpPr>
      <cdr:spPr>
        <a:xfrm xmlns:a="http://schemas.openxmlformats.org/drawingml/2006/main">
          <a:off x="3323579" y="1398803"/>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0.20397</cdr:y>
    </cdr:from>
    <cdr:to>
      <cdr:x>0.34606</cdr:x>
      <cdr:y>0.22079</cdr:y>
    </cdr:to>
    <cdr:sp macro="" textlink="">
      <cdr:nvSpPr>
        <cdr:cNvPr id="2228" name="NDMPlot_ElementConcrete329">
          <a:extLst xmlns:a="http://schemas.openxmlformats.org/drawingml/2006/main">
            <a:ext uri="{FF2B5EF4-FFF2-40B4-BE49-F238E27FC236}">
              <a16:creationId xmlns:a16="http://schemas.microsoft.com/office/drawing/2014/main" id="{ED70B4AF-92FA-4EFE-9840-42A1CB845075}"/>
            </a:ext>
          </a:extLst>
        </cdr:cNvPr>
        <cdr:cNvSpPr/>
      </cdr:nvSpPr>
      <cdr:spPr>
        <a:xfrm xmlns:a="http://schemas.openxmlformats.org/drawingml/2006/main">
          <a:off x="3488434"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0.20397</cdr:y>
    </cdr:from>
    <cdr:to>
      <cdr:x>0.36189</cdr:x>
      <cdr:y>0.22079</cdr:y>
    </cdr:to>
    <cdr:sp macro="" textlink="">
      <cdr:nvSpPr>
        <cdr:cNvPr id="2229" name="NDMPlot_ElementConcrete330">
          <a:extLst xmlns:a="http://schemas.openxmlformats.org/drawingml/2006/main">
            <a:ext uri="{FF2B5EF4-FFF2-40B4-BE49-F238E27FC236}">
              <a16:creationId xmlns:a16="http://schemas.microsoft.com/office/drawing/2014/main" id="{81C92104-9121-4D13-B51D-5FEBC7F2381B}"/>
            </a:ext>
          </a:extLst>
        </cdr:cNvPr>
        <cdr:cNvSpPr/>
      </cdr:nvSpPr>
      <cdr:spPr>
        <a:xfrm xmlns:a="http://schemas.openxmlformats.org/drawingml/2006/main">
          <a:off x="3653289"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0.20397</cdr:y>
    </cdr:from>
    <cdr:to>
      <cdr:x>0.37772</cdr:x>
      <cdr:y>0.22079</cdr:y>
    </cdr:to>
    <cdr:sp macro="" textlink="">
      <cdr:nvSpPr>
        <cdr:cNvPr id="2230" name="NDMPlot_ElementConcrete331">
          <a:extLst xmlns:a="http://schemas.openxmlformats.org/drawingml/2006/main">
            <a:ext uri="{FF2B5EF4-FFF2-40B4-BE49-F238E27FC236}">
              <a16:creationId xmlns:a16="http://schemas.microsoft.com/office/drawing/2014/main" id="{CE63C1B1-593A-467C-852C-44EA7523E397}"/>
            </a:ext>
          </a:extLst>
        </cdr:cNvPr>
        <cdr:cNvSpPr/>
      </cdr:nvSpPr>
      <cdr:spPr>
        <a:xfrm xmlns:a="http://schemas.openxmlformats.org/drawingml/2006/main">
          <a:off x="3818144" y="1398803"/>
          <a:ext cx="115398"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0.20397</cdr:y>
    </cdr:from>
    <cdr:to>
      <cdr:x>0.39355</cdr:x>
      <cdr:y>0.22079</cdr:y>
    </cdr:to>
    <cdr:sp macro="" textlink="">
      <cdr:nvSpPr>
        <cdr:cNvPr id="2231" name="NDMPlot_ElementConcrete332">
          <a:extLst xmlns:a="http://schemas.openxmlformats.org/drawingml/2006/main">
            <a:ext uri="{FF2B5EF4-FFF2-40B4-BE49-F238E27FC236}">
              <a16:creationId xmlns:a16="http://schemas.microsoft.com/office/drawing/2014/main" id="{ECB1822B-8082-4B9A-8851-8F6CE74D1AA2}"/>
            </a:ext>
          </a:extLst>
        </cdr:cNvPr>
        <cdr:cNvSpPr/>
      </cdr:nvSpPr>
      <cdr:spPr>
        <a:xfrm xmlns:a="http://schemas.openxmlformats.org/drawingml/2006/main">
          <a:off x="3982998" y="1398803"/>
          <a:ext cx="115399"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0.20397</cdr:y>
    </cdr:from>
    <cdr:to>
      <cdr:x>0.40041</cdr:x>
      <cdr:y>0.22079</cdr:y>
    </cdr:to>
    <cdr:sp macro="" textlink="">
      <cdr:nvSpPr>
        <cdr:cNvPr id="2232" name="NDMPlot_ElementConcrete333">
          <a:extLst xmlns:a="http://schemas.openxmlformats.org/drawingml/2006/main">
            <a:ext uri="{FF2B5EF4-FFF2-40B4-BE49-F238E27FC236}">
              <a16:creationId xmlns:a16="http://schemas.microsoft.com/office/drawing/2014/main" id="{F041F388-CA85-4F49-9E05-A89619C36D14}"/>
            </a:ext>
          </a:extLst>
        </cdr:cNvPr>
        <cdr:cNvSpPr/>
      </cdr:nvSpPr>
      <cdr:spPr>
        <a:xfrm xmlns:a="http://schemas.openxmlformats.org/drawingml/2006/main" rot="-5400000">
          <a:off x="4092901" y="1437269"/>
          <a:ext cx="115399"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0.27165</cdr:x>
      <cdr:y>0.18674</cdr:y>
    </cdr:from>
    <cdr:to>
      <cdr:x>0.28274</cdr:x>
      <cdr:y>0.19796</cdr:y>
    </cdr:to>
    <cdr:sp macro="" textlink="">
      <cdr:nvSpPr>
        <cdr:cNvPr id="2233" name="NDMPlot_ElementConcrete334">
          <a:extLst xmlns:a="http://schemas.openxmlformats.org/drawingml/2006/main">
            <a:ext uri="{FF2B5EF4-FFF2-40B4-BE49-F238E27FC236}">
              <a16:creationId xmlns:a16="http://schemas.microsoft.com/office/drawing/2014/main" id="{99CDBE52-E13C-4E54-B68C-17E5C62ACEDE}"/>
            </a:ext>
          </a:extLst>
        </cdr:cNvPr>
        <cdr:cNvSpPr/>
      </cdr:nvSpPr>
      <cdr:spPr>
        <a:xfrm xmlns:a="http://schemas.openxmlformats.org/drawingml/2006/main" rot="-5400000">
          <a:off x="2848248"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0.28749</cdr:x>
      <cdr:y>0.18674</cdr:y>
    </cdr:from>
    <cdr:to>
      <cdr:x>0.29857</cdr:x>
      <cdr:y>0.19796</cdr:y>
    </cdr:to>
    <cdr:sp macro="" textlink="">
      <cdr:nvSpPr>
        <cdr:cNvPr id="2234" name="NDMPlot_ElementConcrete335">
          <a:extLst xmlns:a="http://schemas.openxmlformats.org/drawingml/2006/main">
            <a:ext uri="{FF2B5EF4-FFF2-40B4-BE49-F238E27FC236}">
              <a16:creationId xmlns:a16="http://schemas.microsoft.com/office/drawing/2014/main" id="{1D9508B4-017B-482D-AE3B-60E8C5E502C7}"/>
            </a:ext>
          </a:extLst>
        </cdr:cNvPr>
        <cdr:cNvSpPr/>
      </cdr:nvSpPr>
      <cdr:spPr>
        <a:xfrm xmlns:a="http://schemas.openxmlformats.org/drawingml/2006/main" rot="-5400000">
          <a:off x="3013103"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0.30332</cdr:x>
      <cdr:y>0.18674</cdr:y>
    </cdr:from>
    <cdr:to>
      <cdr:x>0.3144</cdr:x>
      <cdr:y>0.19796</cdr:y>
    </cdr:to>
    <cdr:sp macro="" textlink="">
      <cdr:nvSpPr>
        <cdr:cNvPr id="2235" name="NDMPlot_ElementConcrete336">
          <a:extLst xmlns:a="http://schemas.openxmlformats.org/drawingml/2006/main">
            <a:ext uri="{FF2B5EF4-FFF2-40B4-BE49-F238E27FC236}">
              <a16:creationId xmlns:a16="http://schemas.microsoft.com/office/drawing/2014/main" id="{FA41C320-04CA-4421-857E-20C5AA1885F3}"/>
            </a:ext>
          </a:extLst>
        </cdr:cNvPr>
        <cdr:cNvSpPr/>
      </cdr:nvSpPr>
      <cdr:spPr>
        <a:xfrm xmlns:a="http://schemas.openxmlformats.org/drawingml/2006/main" rot="-5400000">
          <a:off x="3177958"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0.18674</cdr:y>
    </cdr:from>
    <cdr:to>
      <cdr:x>0.33023</cdr:x>
      <cdr:y>0.19796</cdr:y>
    </cdr:to>
    <cdr:sp macro="" textlink="">
      <cdr:nvSpPr>
        <cdr:cNvPr id="2236" name="NDMPlot_ElementConcrete337">
          <a:extLst xmlns:a="http://schemas.openxmlformats.org/drawingml/2006/main">
            <a:ext uri="{FF2B5EF4-FFF2-40B4-BE49-F238E27FC236}">
              <a16:creationId xmlns:a16="http://schemas.microsoft.com/office/drawing/2014/main" id="{2A320BEE-8763-40A1-AF21-8EEE4A6ABFCE}"/>
            </a:ext>
          </a:extLst>
        </cdr:cNvPr>
        <cdr:cNvSpPr/>
      </cdr:nvSpPr>
      <cdr:spPr>
        <a:xfrm xmlns:a="http://schemas.openxmlformats.org/drawingml/2006/main" rot="-5400000">
          <a:off x="3342813"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0.33498</cdr:x>
      <cdr:y>0.18674</cdr:y>
    </cdr:from>
    <cdr:to>
      <cdr:x>0.34606</cdr:x>
      <cdr:y>0.19796</cdr:y>
    </cdr:to>
    <cdr:sp macro="" textlink="">
      <cdr:nvSpPr>
        <cdr:cNvPr id="2237" name="NDMPlot_ElementConcrete338">
          <a:extLst xmlns:a="http://schemas.openxmlformats.org/drawingml/2006/main">
            <a:ext uri="{FF2B5EF4-FFF2-40B4-BE49-F238E27FC236}">
              <a16:creationId xmlns:a16="http://schemas.microsoft.com/office/drawing/2014/main" id="{DBB39084-8173-4E03-A8E1-BBC1707317C7}"/>
            </a:ext>
          </a:extLst>
        </cdr:cNvPr>
        <cdr:cNvSpPr/>
      </cdr:nvSpPr>
      <cdr:spPr>
        <a:xfrm xmlns:a="http://schemas.openxmlformats.org/drawingml/2006/main" rot="-5400000">
          <a:off x="3507667"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0.35081</cdr:x>
      <cdr:y>0.18674</cdr:y>
    </cdr:from>
    <cdr:to>
      <cdr:x>0.36189</cdr:x>
      <cdr:y>0.19796</cdr:y>
    </cdr:to>
    <cdr:sp macro="" textlink="">
      <cdr:nvSpPr>
        <cdr:cNvPr id="2238" name="NDMPlot_ElementConcrete339">
          <a:extLst xmlns:a="http://schemas.openxmlformats.org/drawingml/2006/main">
            <a:ext uri="{FF2B5EF4-FFF2-40B4-BE49-F238E27FC236}">
              <a16:creationId xmlns:a16="http://schemas.microsoft.com/office/drawing/2014/main" id="{C47C621D-0B90-45AF-ACE6-99FD468A275C}"/>
            </a:ext>
          </a:extLst>
        </cdr:cNvPr>
        <cdr:cNvSpPr/>
      </cdr:nvSpPr>
      <cdr:spPr>
        <a:xfrm xmlns:a="http://schemas.openxmlformats.org/drawingml/2006/main" rot="-5400000">
          <a:off x="3672522"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0.36664</cdr:x>
      <cdr:y>0.18674</cdr:y>
    </cdr:from>
    <cdr:to>
      <cdr:x>0.37772</cdr:x>
      <cdr:y>0.19796</cdr:y>
    </cdr:to>
    <cdr:sp macro="" textlink="">
      <cdr:nvSpPr>
        <cdr:cNvPr id="2239" name="NDMPlot_ElementConcrete340">
          <a:extLst xmlns:a="http://schemas.openxmlformats.org/drawingml/2006/main">
            <a:ext uri="{FF2B5EF4-FFF2-40B4-BE49-F238E27FC236}">
              <a16:creationId xmlns:a16="http://schemas.microsoft.com/office/drawing/2014/main" id="{01461235-3BA6-4784-B28F-BE4AF344D7F5}"/>
            </a:ext>
          </a:extLst>
        </cdr:cNvPr>
        <cdr:cNvSpPr/>
      </cdr:nvSpPr>
      <cdr:spPr>
        <a:xfrm xmlns:a="http://schemas.openxmlformats.org/drawingml/2006/main" rot="-5400000">
          <a:off x="3837377"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0.38247</cdr:x>
      <cdr:y>0.18674</cdr:y>
    </cdr:from>
    <cdr:to>
      <cdr:x>0.39355</cdr:x>
      <cdr:y>0.19796</cdr:y>
    </cdr:to>
    <cdr:sp macro="" textlink="">
      <cdr:nvSpPr>
        <cdr:cNvPr id="2240" name="NDMPlot_ElementConcrete341">
          <a:extLst xmlns:a="http://schemas.openxmlformats.org/drawingml/2006/main">
            <a:ext uri="{FF2B5EF4-FFF2-40B4-BE49-F238E27FC236}">
              <a16:creationId xmlns:a16="http://schemas.microsoft.com/office/drawing/2014/main" id="{28D740EB-61E1-4781-B6BC-7136E4A5D71A}"/>
            </a:ext>
          </a:extLst>
        </cdr:cNvPr>
        <cdr:cNvSpPr/>
      </cdr:nvSpPr>
      <cdr:spPr>
        <a:xfrm xmlns:a="http://schemas.openxmlformats.org/drawingml/2006/main" rot="-5400000">
          <a:off x="4002231" y="1261424"/>
          <a:ext cx="76932" cy="115398"/>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0.18674</cdr:y>
    </cdr:from>
    <cdr:to>
      <cdr:x>0.40041</cdr:x>
      <cdr:y>0.19796</cdr:y>
    </cdr:to>
    <cdr:sp macro="" textlink="">
      <cdr:nvSpPr>
        <cdr:cNvPr id="2241" name="NDMPlot_ElementConcrete342">
          <a:extLst xmlns:a="http://schemas.openxmlformats.org/drawingml/2006/main">
            <a:ext uri="{FF2B5EF4-FFF2-40B4-BE49-F238E27FC236}">
              <a16:creationId xmlns:a16="http://schemas.microsoft.com/office/drawing/2014/main" id="{B70ED9F9-DDC5-452D-A416-38C19316FB12}"/>
            </a:ext>
          </a:extLst>
        </cdr:cNvPr>
        <cdr:cNvSpPr/>
      </cdr:nvSpPr>
      <cdr:spPr>
        <a:xfrm xmlns:a="http://schemas.openxmlformats.org/drawingml/2006/main" rot="-5400000">
          <a:off x="4112135" y="1299890"/>
          <a:ext cx="76932" cy="38466"/>
        </a:xfrm>
        <a:prstGeom xmlns:a="http://schemas.openxmlformats.org/drawingml/2006/main" prst="rect">
          <a:avLst/>
        </a:prstGeom>
        <a:solidFill xmlns:a="http://schemas.openxmlformats.org/drawingml/2006/main">
          <a:srgbClr val="DADADA"/>
        </a:solidFill>
        <a:ln xmlns:a="http://schemas.openxmlformats.org/drawingml/2006/main" w="1905"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905" cap="flat" cmpd="sng" algn="ctr">
              <a:solidFill>
                <a:srgbClr val="DADADA"/>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2242" name="NDMPlot_ElementRebar343">
          <a:extLst xmlns:a="http://schemas.openxmlformats.org/drawingml/2006/main">
            <a:ext uri="{FF2B5EF4-FFF2-40B4-BE49-F238E27FC236}">
              <a16:creationId xmlns:a16="http://schemas.microsoft.com/office/drawing/2014/main" id="{54635834-BAF9-4249-B11F-DB06F8F2EEBF}"/>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2243" name="NDMPlot_ElementRebar344">
          <a:extLst xmlns:a="http://schemas.openxmlformats.org/drawingml/2006/main">
            <a:ext uri="{FF2B5EF4-FFF2-40B4-BE49-F238E27FC236}">
              <a16:creationId xmlns:a16="http://schemas.microsoft.com/office/drawing/2014/main" id="{EA6C17A4-FCB2-4675-9093-16FCC79D0899}"/>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2244" name="NDMPlot_ElementRebar345">
          <a:extLst xmlns:a="http://schemas.openxmlformats.org/drawingml/2006/main">
            <a:ext uri="{FF2B5EF4-FFF2-40B4-BE49-F238E27FC236}">
              <a16:creationId xmlns:a16="http://schemas.microsoft.com/office/drawing/2014/main" id="{6E0D2D8A-48F1-457F-96B6-15C110533AF3}"/>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2245" name="NDMPlot_ElementRebar346">
          <a:extLst xmlns:a="http://schemas.openxmlformats.org/drawingml/2006/main">
            <a:ext uri="{FF2B5EF4-FFF2-40B4-BE49-F238E27FC236}">
              <a16:creationId xmlns:a16="http://schemas.microsoft.com/office/drawing/2014/main" id="{1967B92E-C442-4081-AA0B-D371D057F22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E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2246" name="NDMPlot_ElementRebar347">
          <a:extLst xmlns:a="http://schemas.openxmlformats.org/drawingml/2006/main">
            <a:ext uri="{FF2B5EF4-FFF2-40B4-BE49-F238E27FC236}">
              <a16:creationId xmlns:a16="http://schemas.microsoft.com/office/drawing/2014/main" id="{CD5947CD-5E57-4A8F-A951-1A06D737C9F5}"/>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2247" name="NDMPlot_ElementRebar348">
          <a:extLst xmlns:a="http://schemas.openxmlformats.org/drawingml/2006/main">
            <a:ext uri="{FF2B5EF4-FFF2-40B4-BE49-F238E27FC236}">
              <a16:creationId xmlns:a16="http://schemas.microsoft.com/office/drawing/2014/main" id="{7D46E216-4673-483F-83BE-22403EF6E036}"/>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2248" name="NDMPlot_ElementRebar349">
          <a:extLst xmlns:a="http://schemas.openxmlformats.org/drawingml/2006/main">
            <a:ext uri="{FF2B5EF4-FFF2-40B4-BE49-F238E27FC236}">
              <a16:creationId xmlns:a16="http://schemas.microsoft.com/office/drawing/2014/main" id="{8B7DC629-3529-4818-9255-C60F4D312C56}"/>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2249" name="NDMPlot_ElementRebar350">
          <a:extLst xmlns:a="http://schemas.openxmlformats.org/drawingml/2006/main">
            <a:ext uri="{FF2B5EF4-FFF2-40B4-BE49-F238E27FC236}">
              <a16:creationId xmlns:a16="http://schemas.microsoft.com/office/drawing/2014/main" id="{F05D19CD-9B36-41D7-A6B9-5D5606A32F2E}"/>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2250" name="NDMPlot_ElementRebar351">
          <a:extLst xmlns:a="http://schemas.openxmlformats.org/drawingml/2006/main">
            <a:ext uri="{FF2B5EF4-FFF2-40B4-BE49-F238E27FC236}">
              <a16:creationId xmlns:a16="http://schemas.microsoft.com/office/drawing/2014/main" id="{AFCB4CA2-D4CF-4670-A847-3C249F01C226}"/>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2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2251" name="NDMPlot_ElementRebar352">
          <a:extLst xmlns:a="http://schemas.openxmlformats.org/drawingml/2006/main">
            <a:ext uri="{FF2B5EF4-FFF2-40B4-BE49-F238E27FC236}">
              <a16:creationId xmlns:a16="http://schemas.microsoft.com/office/drawing/2014/main" id="{D2C27984-F492-4187-B715-335FCB8FD1E1}"/>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2252" name="NDMPlot_ElementRebar353">
          <a:extLst xmlns:a="http://schemas.openxmlformats.org/drawingml/2006/main">
            <a:ext uri="{FF2B5EF4-FFF2-40B4-BE49-F238E27FC236}">
              <a16:creationId xmlns:a16="http://schemas.microsoft.com/office/drawing/2014/main" id="{AD9D538F-FB9A-4F52-BC61-71F37A36C420}"/>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2253" name="NDMPlot_ElementRebar354">
          <a:extLst xmlns:a="http://schemas.openxmlformats.org/drawingml/2006/main">
            <a:ext uri="{FF2B5EF4-FFF2-40B4-BE49-F238E27FC236}">
              <a16:creationId xmlns:a16="http://schemas.microsoft.com/office/drawing/2014/main" id="{98EF6E24-95B1-400A-B94B-72DE94DF478E}"/>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2254" name="NDMPlot_ElementRebar355">
          <a:extLst xmlns:a="http://schemas.openxmlformats.org/drawingml/2006/main">
            <a:ext uri="{FF2B5EF4-FFF2-40B4-BE49-F238E27FC236}">
              <a16:creationId xmlns:a16="http://schemas.microsoft.com/office/drawing/2014/main" id="{5CF3D0E7-FB5C-401D-BB51-67A1E12214E7}"/>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2255" name="NDMPlot_ElementRebar356">
          <a:extLst xmlns:a="http://schemas.openxmlformats.org/drawingml/2006/main">
            <a:ext uri="{FF2B5EF4-FFF2-40B4-BE49-F238E27FC236}">
              <a16:creationId xmlns:a16="http://schemas.microsoft.com/office/drawing/2014/main" id="{66BAF721-4BAB-406E-9FE1-51FE2F6100D2}"/>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2256" name="NDMPlot_ElementRebar357">
          <a:extLst xmlns:a="http://schemas.openxmlformats.org/drawingml/2006/main">
            <a:ext uri="{FF2B5EF4-FFF2-40B4-BE49-F238E27FC236}">
              <a16:creationId xmlns:a16="http://schemas.microsoft.com/office/drawing/2014/main" id="{92D614B3-67CD-47A9-8F3C-8717C94ABB25}"/>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2257" name="NDMPlot_ElementRebar358">
          <a:extLst xmlns:a="http://schemas.openxmlformats.org/drawingml/2006/main">
            <a:ext uri="{FF2B5EF4-FFF2-40B4-BE49-F238E27FC236}">
              <a16:creationId xmlns:a16="http://schemas.microsoft.com/office/drawing/2014/main" id="{18D9EDAB-02EA-45D8-A403-7C93EEF23513}"/>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2258" name="NDMPlot_ElementRebar359">
          <a:extLst xmlns:a="http://schemas.openxmlformats.org/drawingml/2006/main">
            <a:ext uri="{FF2B5EF4-FFF2-40B4-BE49-F238E27FC236}">
              <a16:creationId xmlns:a16="http://schemas.microsoft.com/office/drawing/2014/main" id="{63A1D819-4500-4B58-814D-2A2A5847088C}"/>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2259" name="NDMPlot_ElementRebar360">
          <a:extLst xmlns:a="http://schemas.openxmlformats.org/drawingml/2006/main">
            <a:ext uri="{FF2B5EF4-FFF2-40B4-BE49-F238E27FC236}">
              <a16:creationId xmlns:a16="http://schemas.microsoft.com/office/drawing/2014/main" id="{BF974F66-012D-4DB6-9019-F67874996603}"/>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2260" name="NDMPlot_ElementRebar361">
          <a:extLst xmlns:a="http://schemas.openxmlformats.org/drawingml/2006/main">
            <a:ext uri="{FF2B5EF4-FFF2-40B4-BE49-F238E27FC236}">
              <a16:creationId xmlns:a16="http://schemas.microsoft.com/office/drawing/2014/main" id="{F84A1C0B-EAC9-437A-96A4-4EC0B747152A}"/>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2261" name="NDMPlot_ElementRebar362">
          <a:extLst xmlns:a="http://schemas.openxmlformats.org/drawingml/2006/main">
            <a:ext uri="{FF2B5EF4-FFF2-40B4-BE49-F238E27FC236}">
              <a16:creationId xmlns:a16="http://schemas.microsoft.com/office/drawing/2014/main" id="{0403EFEB-F946-49C1-BB9B-9F1C140A3F9D}"/>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2262" name="NDMPlot_ElementRebar363">
          <a:extLst xmlns:a="http://schemas.openxmlformats.org/drawingml/2006/main">
            <a:ext uri="{FF2B5EF4-FFF2-40B4-BE49-F238E27FC236}">
              <a16:creationId xmlns:a16="http://schemas.microsoft.com/office/drawing/2014/main" id="{A7E3AD46-133A-4A88-B38B-295150597129}"/>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2263" name="NDMPlot_ElementRebar364">
          <a:extLst xmlns:a="http://schemas.openxmlformats.org/drawingml/2006/main">
            <a:ext uri="{FF2B5EF4-FFF2-40B4-BE49-F238E27FC236}">
              <a16:creationId xmlns:a16="http://schemas.microsoft.com/office/drawing/2014/main" id="{49FBBA96-8429-4EF5-AB9F-23A5081EB452}"/>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2264" name="NDMPlot_ElementRebar365">
          <a:extLst xmlns:a="http://schemas.openxmlformats.org/drawingml/2006/main">
            <a:ext uri="{FF2B5EF4-FFF2-40B4-BE49-F238E27FC236}">
              <a16:creationId xmlns:a16="http://schemas.microsoft.com/office/drawing/2014/main" id="{C7FEFD02-CB04-4F9D-AF77-D2212924ED7E}"/>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2265" name="NDMPlot_ElementRebar366">
          <a:extLst xmlns:a="http://schemas.openxmlformats.org/drawingml/2006/main">
            <a:ext uri="{FF2B5EF4-FFF2-40B4-BE49-F238E27FC236}">
              <a16:creationId xmlns:a16="http://schemas.microsoft.com/office/drawing/2014/main" id="{98407F4A-BD3C-4670-B3A8-03D546955FBF}"/>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2266" name="NDMPlot_ElementRebar367">
          <a:extLst xmlns:a="http://schemas.openxmlformats.org/drawingml/2006/main">
            <a:ext uri="{FF2B5EF4-FFF2-40B4-BE49-F238E27FC236}">
              <a16:creationId xmlns:a16="http://schemas.microsoft.com/office/drawing/2014/main" id="{541792EE-EA0F-4105-A3E3-1E4E44BEB90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2267" name="NDMPlot_ElementRebar368">
          <a:extLst xmlns:a="http://schemas.openxmlformats.org/drawingml/2006/main">
            <a:ext uri="{FF2B5EF4-FFF2-40B4-BE49-F238E27FC236}">
              <a16:creationId xmlns:a16="http://schemas.microsoft.com/office/drawing/2014/main" id="{680A4A18-50C9-4BF9-B133-5B2B987A9C94}"/>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2268" name="NDMPlot_ElementRebar369">
          <a:extLst xmlns:a="http://schemas.openxmlformats.org/drawingml/2006/main">
            <a:ext uri="{FF2B5EF4-FFF2-40B4-BE49-F238E27FC236}">
              <a16:creationId xmlns:a16="http://schemas.microsoft.com/office/drawing/2014/main" id="{693508CA-7D6B-410E-A41D-5A925010C0CD}"/>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6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2269" name="NDMPlot_ElementRebar370">
          <a:extLst xmlns:a="http://schemas.openxmlformats.org/drawingml/2006/main">
            <a:ext uri="{FF2B5EF4-FFF2-40B4-BE49-F238E27FC236}">
              <a16:creationId xmlns:a16="http://schemas.microsoft.com/office/drawing/2014/main" id="{9C4A07A7-14F9-4AEB-AEEB-73E67F572D29}"/>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2270" name="NDMPlot_Contour371">
          <a:extLst xmlns:a="http://schemas.openxmlformats.org/drawingml/2006/main">
            <a:ext uri="{FF2B5EF4-FFF2-40B4-BE49-F238E27FC236}">
              <a16:creationId xmlns:a16="http://schemas.microsoft.com/office/drawing/2014/main" id="{1714719B-01E8-4C7A-B782-50CD762A9C55}"/>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2271" name="NDMPlot_Contour372">
          <a:extLst xmlns:a="http://schemas.openxmlformats.org/drawingml/2006/main">
            <a:ext uri="{FF2B5EF4-FFF2-40B4-BE49-F238E27FC236}">
              <a16:creationId xmlns:a16="http://schemas.microsoft.com/office/drawing/2014/main" id="{C3514D45-CEEB-44C3-81D5-5333AA983B81}"/>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2272" name="NDMPlot_Contour373">
          <a:extLst xmlns:a="http://schemas.openxmlformats.org/drawingml/2006/main">
            <a:ext uri="{FF2B5EF4-FFF2-40B4-BE49-F238E27FC236}">
              <a16:creationId xmlns:a16="http://schemas.microsoft.com/office/drawing/2014/main" id="{4D1017A5-00E0-4FBE-9856-1C819415AF9A}"/>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2273" name="NDMPlot_Contour374">
          <a:extLst xmlns:a="http://schemas.openxmlformats.org/drawingml/2006/main">
            <a:ext uri="{FF2B5EF4-FFF2-40B4-BE49-F238E27FC236}">
              <a16:creationId xmlns:a16="http://schemas.microsoft.com/office/drawing/2014/main" id="{9D3AD00A-1450-4678-8E1C-0E008B11357E}"/>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2274" name="NDMPlot_Contour375">
          <a:extLst xmlns:a="http://schemas.openxmlformats.org/drawingml/2006/main">
            <a:ext uri="{FF2B5EF4-FFF2-40B4-BE49-F238E27FC236}">
              <a16:creationId xmlns:a16="http://schemas.microsoft.com/office/drawing/2014/main" id="{BAD9384E-DF35-4445-BA57-00FDF821645D}"/>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2275" name="NDMPlot_Contour376">
          <a:extLst xmlns:a="http://schemas.openxmlformats.org/drawingml/2006/main">
            <a:ext uri="{FF2B5EF4-FFF2-40B4-BE49-F238E27FC236}">
              <a16:creationId xmlns:a16="http://schemas.microsoft.com/office/drawing/2014/main" id="{8C95277D-E915-42FF-B4A9-6299463C0618}"/>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2276" name="NDMPlot_Contour377">
          <a:extLst xmlns:a="http://schemas.openxmlformats.org/drawingml/2006/main">
            <a:ext uri="{FF2B5EF4-FFF2-40B4-BE49-F238E27FC236}">
              <a16:creationId xmlns:a16="http://schemas.microsoft.com/office/drawing/2014/main" id="{A081E3DD-63A1-4468-ACD5-3703AC9ECC19}"/>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0.25345</cdr:x>
      <cdr:y>0.33594</cdr:y>
    </cdr:from>
    <cdr:to>
      <cdr:x>0.25345</cdr:x>
      <cdr:y>0.47344</cdr:y>
    </cdr:to>
    <cdr:cxnSp macro="">
      <cdr:nvCxnSpPr>
        <cdr:cNvPr id="2277" name="NDMPlot_AnnotationLine378">
          <a:extLst xmlns:a="http://schemas.openxmlformats.org/drawingml/2006/main">
            <a:ext uri="{FF2B5EF4-FFF2-40B4-BE49-F238E27FC236}">
              <a16:creationId xmlns:a16="http://schemas.microsoft.com/office/drawing/2014/main" id="{85E87BE2-BDB7-4D66-B329-4650A7097E4A}"/>
            </a:ext>
          </a:extLst>
        </cdr:cNvPr>
        <cdr:cNvCxnSpPr/>
      </cdr:nvCxnSpPr>
      <cdr:spPr>
        <a:xfrm xmlns:a="http://schemas.openxmlformats.org/drawingml/2006/main" flipV="1">
          <a:off x="2639432"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0.2658</cdr:y>
    </cdr:from>
    <cdr:to>
      <cdr:x>0.25555</cdr:x>
      <cdr:y>0.54358</cdr:y>
    </cdr:to>
    <cdr:sp macro="" textlink="">
      <cdr:nvSpPr>
        <cdr:cNvPr id="2278" name="NDMPlot_Text379">
          <a:extLst xmlns:a="http://schemas.openxmlformats.org/drawingml/2006/main">
            <a:ext uri="{FF2B5EF4-FFF2-40B4-BE49-F238E27FC236}">
              <a16:creationId xmlns:a16="http://schemas.microsoft.com/office/drawing/2014/main" id="{60195BF0-7C40-4879-B45D-831790DA7C75}"/>
            </a:ext>
          </a:extLst>
        </cdr:cNvPr>
        <cdr:cNvSpPr txBox="1"/>
      </cdr:nvSpPr>
      <cdr:spPr>
        <a:xfrm xmlns:a="http://schemas.openxmlformats.org/drawingml/2006/main">
          <a:off x="2388925"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0.41703</cdr:x>
      <cdr:y>0.33594</cdr:y>
    </cdr:from>
    <cdr:to>
      <cdr:x>0.41703</cdr:x>
      <cdr:y>0.47344</cdr:y>
    </cdr:to>
    <cdr:cxnSp macro="">
      <cdr:nvCxnSpPr>
        <cdr:cNvPr id="2279" name="NDMPlot_AnnotationLine380">
          <a:extLst xmlns:a="http://schemas.openxmlformats.org/drawingml/2006/main">
            <a:ext uri="{FF2B5EF4-FFF2-40B4-BE49-F238E27FC236}">
              <a16:creationId xmlns:a16="http://schemas.microsoft.com/office/drawing/2014/main" id="{EF838A81-98BC-44D7-8727-B81575FFC419}"/>
            </a:ext>
          </a:extLst>
        </cdr:cNvPr>
        <cdr:cNvCxnSpPr/>
      </cdr:nvCxnSpPr>
      <cdr:spPr>
        <a:xfrm xmlns:a="http://schemas.openxmlformats.org/drawingml/2006/main">
          <a:off x="4342931"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0.41492</cdr:x>
      <cdr:y>0.2658</cdr:y>
    </cdr:from>
    <cdr:to>
      <cdr:x>0.44108</cdr:x>
      <cdr:y>0.54358</cdr:y>
    </cdr:to>
    <cdr:sp macro="" textlink="">
      <cdr:nvSpPr>
        <cdr:cNvPr id="2280" name="NDMPlot_Text381">
          <a:extLst xmlns:a="http://schemas.openxmlformats.org/drawingml/2006/main">
            <a:ext uri="{FF2B5EF4-FFF2-40B4-BE49-F238E27FC236}">
              <a16:creationId xmlns:a16="http://schemas.microsoft.com/office/drawing/2014/main" id="{556C5744-6714-4980-9786-16CCD3CA854B}"/>
            </a:ext>
          </a:extLst>
        </cdr:cNvPr>
        <cdr:cNvSpPr txBox="1"/>
      </cdr:nvSpPr>
      <cdr:spPr>
        <a:xfrm xmlns:a="http://schemas.openxmlformats.org/drawingml/2006/main">
          <a:off x="4321023" y="182284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0.1603</cdr:y>
    </cdr:from>
    <cdr:to>
      <cdr:x>0.36695</cdr:x>
      <cdr:y>0.1603</cdr:y>
    </cdr:to>
    <cdr:cxnSp macro="">
      <cdr:nvCxnSpPr>
        <cdr:cNvPr id="2281" name="NDMPlot_AnnotationLine382">
          <a:extLst xmlns:a="http://schemas.openxmlformats.org/drawingml/2006/main">
            <a:ext uri="{FF2B5EF4-FFF2-40B4-BE49-F238E27FC236}">
              <a16:creationId xmlns:a16="http://schemas.microsoft.com/office/drawing/2014/main" id="{88FA9347-2DEE-4E96-B94F-BFD6F22A827E}"/>
            </a:ext>
          </a:extLst>
        </cdr:cNvPr>
        <cdr:cNvCxnSpPr/>
      </cdr:nvCxnSpPr>
      <cdr:spPr>
        <a:xfrm xmlns:a="http://schemas.openxmlformats.org/drawingml/2006/main">
          <a:off x="3160982" y="1099317"/>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0.12377</cdr:y>
    </cdr:from>
    <cdr:to>
      <cdr:x>0.4267</cdr:x>
      <cdr:y>0.16349</cdr:y>
    </cdr:to>
    <cdr:sp macro="" textlink="">
      <cdr:nvSpPr>
        <cdr:cNvPr id="2282" name="NDMPlot_Text383">
          <a:extLst xmlns:a="http://schemas.openxmlformats.org/drawingml/2006/main">
            <a:ext uri="{FF2B5EF4-FFF2-40B4-BE49-F238E27FC236}">
              <a16:creationId xmlns:a16="http://schemas.microsoft.com/office/drawing/2014/main" id="{F1EDF14F-6B7B-46CD-A381-27A58A2D2306}"/>
            </a:ext>
          </a:extLst>
        </cdr:cNvPr>
        <cdr:cNvSpPr txBox="1"/>
      </cdr:nvSpPr>
      <cdr:spPr>
        <a:xfrm xmlns:a="http://schemas.openxmlformats.org/drawingml/2006/main">
          <a:off x="2538682" y="848809"/>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0.8494</cdr:y>
    </cdr:from>
    <cdr:to>
      <cdr:x>0.36695</cdr:x>
      <cdr:y>0.8494</cdr:y>
    </cdr:to>
    <cdr:cxnSp macro="">
      <cdr:nvCxnSpPr>
        <cdr:cNvPr id="2283" name="NDMPlot_AnnotationLine384">
          <a:extLst xmlns:a="http://schemas.openxmlformats.org/drawingml/2006/main">
            <a:ext uri="{FF2B5EF4-FFF2-40B4-BE49-F238E27FC236}">
              <a16:creationId xmlns:a16="http://schemas.microsoft.com/office/drawing/2014/main" id="{4F5E07C0-531B-4988-AD15-88714C1AA725}"/>
            </a:ext>
          </a:extLst>
        </cdr:cNvPr>
        <cdr:cNvCxnSpPr/>
      </cdr:nvCxnSpPr>
      <cdr:spPr>
        <a:xfrm xmlns:a="http://schemas.openxmlformats.org/drawingml/2006/main" flipH="1">
          <a:off x="3160982" y="5825152"/>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0.8462</cdr:y>
    </cdr:from>
    <cdr:to>
      <cdr:x>0.4267</cdr:x>
      <cdr:y>0.88592</cdr:y>
    </cdr:to>
    <cdr:sp macro="" textlink="">
      <cdr:nvSpPr>
        <cdr:cNvPr id="2284" name="NDMPlot_Text385">
          <a:extLst xmlns:a="http://schemas.openxmlformats.org/drawingml/2006/main">
            <a:ext uri="{FF2B5EF4-FFF2-40B4-BE49-F238E27FC236}">
              <a16:creationId xmlns:a16="http://schemas.microsoft.com/office/drawing/2014/main" id="{C60C94E8-67EA-4915-AABD-14EFA082C2E8}"/>
            </a:ext>
          </a:extLst>
        </cdr:cNvPr>
        <cdr:cNvSpPr txBox="1"/>
      </cdr:nvSpPr>
      <cdr:spPr>
        <a:xfrm xmlns:a="http://schemas.openxmlformats.org/drawingml/2006/main">
          <a:off x="2538682" y="580324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0.25345</cdr:x>
      <cdr:y>0.67705</cdr:y>
    </cdr:from>
    <cdr:to>
      <cdr:x>0.25345</cdr:x>
      <cdr:y>0.77335</cdr:y>
    </cdr:to>
    <cdr:cxnSp macro="">
      <cdr:nvCxnSpPr>
        <cdr:cNvPr id="2285" name="NDMPlot_AnnotationLine386">
          <a:extLst xmlns:a="http://schemas.openxmlformats.org/drawingml/2006/main">
            <a:ext uri="{FF2B5EF4-FFF2-40B4-BE49-F238E27FC236}">
              <a16:creationId xmlns:a16="http://schemas.microsoft.com/office/drawing/2014/main" id="{5D05769F-B40B-4D4B-8771-0F13A403EECE}"/>
            </a:ext>
          </a:extLst>
        </cdr:cNvPr>
        <cdr:cNvCxnSpPr/>
      </cdr:nvCxnSpPr>
      <cdr:spPr>
        <a:xfrm xmlns:a="http://schemas.openxmlformats.org/drawingml/2006/main" flipV="1">
          <a:off x="2639432"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0.58631</cdr:y>
    </cdr:from>
    <cdr:to>
      <cdr:x>0.25555</cdr:x>
      <cdr:y>0.86409</cdr:y>
    </cdr:to>
    <cdr:sp macro="" textlink="">
      <cdr:nvSpPr>
        <cdr:cNvPr id="2286" name="NDMPlot_Text387">
          <a:extLst xmlns:a="http://schemas.openxmlformats.org/drawingml/2006/main">
            <a:ext uri="{FF2B5EF4-FFF2-40B4-BE49-F238E27FC236}">
              <a16:creationId xmlns:a16="http://schemas.microsoft.com/office/drawing/2014/main" id="{22793C40-9682-4414-87C8-B4CA9EA4BFDC}"/>
            </a:ext>
          </a:extLst>
        </cdr:cNvPr>
        <cdr:cNvSpPr txBox="1"/>
      </cdr:nvSpPr>
      <cdr:spPr>
        <a:xfrm xmlns:a="http://schemas.openxmlformats.org/drawingml/2006/main">
          <a:off x="2388925"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0.60171</cdr:x>
      <cdr:y>0.67705</cdr:y>
    </cdr:from>
    <cdr:to>
      <cdr:x>0.60171</cdr:x>
      <cdr:y>0.77335</cdr:y>
    </cdr:to>
    <cdr:cxnSp macro="">
      <cdr:nvCxnSpPr>
        <cdr:cNvPr id="2287" name="NDMPlot_AnnotationLine388">
          <a:extLst xmlns:a="http://schemas.openxmlformats.org/drawingml/2006/main">
            <a:ext uri="{FF2B5EF4-FFF2-40B4-BE49-F238E27FC236}">
              <a16:creationId xmlns:a16="http://schemas.microsoft.com/office/drawing/2014/main" id="{87425D02-4244-46C9-856E-A157736CCFB0}"/>
            </a:ext>
          </a:extLst>
        </cdr:cNvPr>
        <cdr:cNvCxnSpPr/>
      </cdr:nvCxnSpPr>
      <cdr:spPr>
        <a:xfrm xmlns:a="http://schemas.openxmlformats.org/drawingml/2006/main">
          <a:off x="6266236"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0.59961</cdr:x>
      <cdr:y>0.58631</cdr:y>
    </cdr:from>
    <cdr:to>
      <cdr:x>0.62577</cdr:x>
      <cdr:y>0.86409</cdr:y>
    </cdr:to>
    <cdr:sp macro="" textlink="">
      <cdr:nvSpPr>
        <cdr:cNvPr id="2288" name="NDMPlot_Text389">
          <a:extLst xmlns:a="http://schemas.openxmlformats.org/drawingml/2006/main">
            <a:ext uri="{FF2B5EF4-FFF2-40B4-BE49-F238E27FC236}">
              <a16:creationId xmlns:a16="http://schemas.microsoft.com/office/drawing/2014/main" id="{BF4BAC3E-ABF9-413B-AC67-1441B97FB713}"/>
            </a:ext>
          </a:extLst>
        </cdr:cNvPr>
        <cdr:cNvSpPr txBox="1"/>
      </cdr:nvSpPr>
      <cdr:spPr>
        <a:xfrm xmlns:a="http://schemas.openxmlformats.org/drawingml/2006/main">
          <a:off x="6244329" y="4020903"/>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0.601</cdr:y>
    </cdr:from>
    <cdr:to>
      <cdr:x>0.47866</cdr:x>
      <cdr:y>0.601</cdr:y>
    </cdr:to>
    <cdr:cxnSp macro="">
      <cdr:nvCxnSpPr>
        <cdr:cNvPr id="2289" name="NDMPlot_AnnotationLine390">
          <a:extLst xmlns:a="http://schemas.openxmlformats.org/drawingml/2006/main">
            <a:ext uri="{FF2B5EF4-FFF2-40B4-BE49-F238E27FC236}">
              <a16:creationId xmlns:a16="http://schemas.microsoft.com/office/drawing/2014/main" id="{CE330A09-C0B5-4395-A98C-478675997C91}"/>
            </a:ext>
          </a:extLst>
        </cdr:cNvPr>
        <cdr:cNvCxnSpPr/>
      </cdr:nvCxnSpPr>
      <cdr:spPr>
        <a:xfrm xmlns:a="http://schemas.openxmlformats.org/drawingml/2006/main">
          <a:off x="3920903" y="4121653"/>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0.56447</cdr:y>
    </cdr:from>
    <cdr:to>
      <cdr:x>0.51904</cdr:x>
      <cdr:y>0.60419</cdr:y>
    </cdr:to>
    <cdr:sp macro="" textlink="">
      <cdr:nvSpPr>
        <cdr:cNvPr id="2290" name="NDMPlot_Text391">
          <a:extLst xmlns:a="http://schemas.openxmlformats.org/drawingml/2006/main">
            <a:ext uri="{FF2B5EF4-FFF2-40B4-BE49-F238E27FC236}">
              <a16:creationId xmlns:a16="http://schemas.microsoft.com/office/drawing/2014/main" id="{FDCE62BB-7792-41DA-BAEE-8745AC7EDB50}"/>
            </a:ext>
          </a:extLst>
        </cdr:cNvPr>
        <cdr:cNvSpPr txBox="1"/>
      </cdr:nvSpPr>
      <cdr:spPr>
        <a:xfrm xmlns:a="http://schemas.openxmlformats.org/drawingml/2006/main">
          <a:off x="3500334" y="387114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0.8494</cdr:y>
    </cdr:from>
    <cdr:to>
      <cdr:x>0.47866</cdr:x>
      <cdr:y>0.8494</cdr:y>
    </cdr:to>
    <cdr:cxnSp macro="">
      <cdr:nvCxnSpPr>
        <cdr:cNvPr id="2291" name="NDMPlot_AnnotationLine392">
          <a:extLst xmlns:a="http://schemas.openxmlformats.org/drawingml/2006/main">
            <a:ext uri="{FF2B5EF4-FFF2-40B4-BE49-F238E27FC236}">
              <a16:creationId xmlns:a16="http://schemas.microsoft.com/office/drawing/2014/main" id="{ACA06387-5626-4F0F-BC8D-B90CF81A288F}"/>
            </a:ext>
          </a:extLst>
        </cdr:cNvPr>
        <cdr:cNvCxnSpPr/>
      </cdr:nvCxnSpPr>
      <cdr:spPr>
        <a:xfrm xmlns:a="http://schemas.openxmlformats.org/drawingml/2006/main" flipH="1">
          <a:off x="3920903" y="5825152"/>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0.8462</cdr:y>
    </cdr:from>
    <cdr:to>
      <cdr:x>0.51904</cdr:x>
      <cdr:y>0.88592</cdr:y>
    </cdr:to>
    <cdr:sp macro="" textlink="">
      <cdr:nvSpPr>
        <cdr:cNvPr id="2292" name="NDMPlot_Text393">
          <a:extLst xmlns:a="http://schemas.openxmlformats.org/drawingml/2006/main">
            <a:ext uri="{FF2B5EF4-FFF2-40B4-BE49-F238E27FC236}">
              <a16:creationId xmlns:a16="http://schemas.microsoft.com/office/drawing/2014/main" id="{0BC1327D-2EF0-4674-987D-1454639DE909}"/>
            </a:ext>
          </a:extLst>
        </cdr:cNvPr>
        <cdr:cNvSpPr txBox="1"/>
      </cdr:nvSpPr>
      <cdr:spPr>
        <a:xfrm xmlns:a="http://schemas.openxmlformats.org/drawingml/2006/main">
          <a:off x="3500334" y="580324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2293" name="NDMPlot_AnnotationLine394">
          <a:extLst xmlns:a="http://schemas.openxmlformats.org/drawingml/2006/main">
            <a:ext uri="{FF2B5EF4-FFF2-40B4-BE49-F238E27FC236}">
              <a16:creationId xmlns:a16="http://schemas.microsoft.com/office/drawing/2014/main" id="{A2E1E387-B51C-4E1A-9F48-4C2AE09E4D37}"/>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2294" name="NDMPlot_AnnotationLine395">
          <a:extLst xmlns:a="http://schemas.openxmlformats.org/drawingml/2006/main">
            <a:ext uri="{FF2B5EF4-FFF2-40B4-BE49-F238E27FC236}">
              <a16:creationId xmlns:a16="http://schemas.microsoft.com/office/drawing/2014/main" id="{8AC0CA65-A86B-4874-91DC-1A3C2359DFEC}"/>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2295" name="NDMPlot_AnnotationLine396">
          <a:extLst xmlns:a="http://schemas.openxmlformats.org/drawingml/2006/main">
            <a:ext uri="{FF2B5EF4-FFF2-40B4-BE49-F238E27FC236}">
              <a16:creationId xmlns:a16="http://schemas.microsoft.com/office/drawing/2014/main" id="{55BB964D-D78D-43CD-B2A3-CF3F5F6E576F}"/>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2296" name="NDMPlot_Text397">
          <a:extLst xmlns:a="http://schemas.openxmlformats.org/drawingml/2006/main">
            <a:ext uri="{FF2B5EF4-FFF2-40B4-BE49-F238E27FC236}">
              <a16:creationId xmlns:a16="http://schemas.microsoft.com/office/drawing/2014/main" id="{883E306E-1045-481F-8346-73C82EFB7489}"/>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2297" name="NDMPlot_AnnotationLine398">
          <a:extLst xmlns:a="http://schemas.openxmlformats.org/drawingml/2006/main">
            <a:ext uri="{FF2B5EF4-FFF2-40B4-BE49-F238E27FC236}">
              <a16:creationId xmlns:a16="http://schemas.microsoft.com/office/drawing/2014/main" id="{DEB65DB0-F724-4CFF-85B8-BA16491FB87A}"/>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2298" name="NDMPlot_AnnotationLine399">
          <a:extLst xmlns:a="http://schemas.openxmlformats.org/drawingml/2006/main">
            <a:ext uri="{FF2B5EF4-FFF2-40B4-BE49-F238E27FC236}">
              <a16:creationId xmlns:a16="http://schemas.microsoft.com/office/drawing/2014/main" id="{29F4E6EE-6BE3-458E-A7D9-647A3951BB16}"/>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2299" name="NDMPlot_AnnotationLine400">
          <a:extLst xmlns:a="http://schemas.openxmlformats.org/drawingml/2006/main">
            <a:ext uri="{FF2B5EF4-FFF2-40B4-BE49-F238E27FC236}">
              <a16:creationId xmlns:a16="http://schemas.microsoft.com/office/drawing/2014/main" id="{83C94D63-3D29-453C-BD14-43B29E821402}"/>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2300" name="NDMPlot_Text401">
          <a:extLst xmlns:a="http://schemas.openxmlformats.org/drawingml/2006/main">
            <a:ext uri="{FF2B5EF4-FFF2-40B4-BE49-F238E27FC236}">
              <a16:creationId xmlns:a16="http://schemas.microsoft.com/office/drawing/2014/main" id="{0C847AE3-6F2B-4390-8F66-F7271792003C}"/>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2301" name="NDMPlot_AnnotationLine402">
          <a:extLst xmlns:a="http://schemas.openxmlformats.org/drawingml/2006/main">
            <a:ext uri="{FF2B5EF4-FFF2-40B4-BE49-F238E27FC236}">
              <a16:creationId xmlns:a16="http://schemas.microsoft.com/office/drawing/2014/main" id="{68F0AF42-E487-413A-B60C-69DE1C6F46FF}"/>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2302" name="NDMPlot_AnnotationLine403">
          <a:extLst xmlns:a="http://schemas.openxmlformats.org/drawingml/2006/main">
            <a:ext uri="{FF2B5EF4-FFF2-40B4-BE49-F238E27FC236}">
              <a16:creationId xmlns:a16="http://schemas.microsoft.com/office/drawing/2014/main" id="{756A8D30-096C-440E-8EFB-461696F7C23A}"/>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2303" name="NDMPlot_AnnotationLine404">
          <a:extLst xmlns:a="http://schemas.openxmlformats.org/drawingml/2006/main">
            <a:ext uri="{FF2B5EF4-FFF2-40B4-BE49-F238E27FC236}">
              <a16:creationId xmlns:a16="http://schemas.microsoft.com/office/drawing/2014/main" id="{91BB4D06-B79D-48B7-8D58-8D12273D8259}"/>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2304" name="NDMPlot_Text405">
          <a:extLst xmlns:a="http://schemas.openxmlformats.org/drawingml/2006/main">
            <a:ext uri="{FF2B5EF4-FFF2-40B4-BE49-F238E27FC236}">
              <a16:creationId xmlns:a16="http://schemas.microsoft.com/office/drawing/2014/main" id="{608BC42B-6603-4967-B4E3-03F4428BD3FA}"/>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2305" name="NDMPlot_AnnotationLine406">
          <a:extLst xmlns:a="http://schemas.openxmlformats.org/drawingml/2006/main">
            <a:ext uri="{FF2B5EF4-FFF2-40B4-BE49-F238E27FC236}">
              <a16:creationId xmlns:a16="http://schemas.microsoft.com/office/drawing/2014/main" id="{9642B576-BC8A-479C-940B-1E0B288BC806}"/>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2306" name="NDMPlot_AnnotationLine407">
          <a:extLst xmlns:a="http://schemas.openxmlformats.org/drawingml/2006/main">
            <a:ext uri="{FF2B5EF4-FFF2-40B4-BE49-F238E27FC236}">
              <a16:creationId xmlns:a16="http://schemas.microsoft.com/office/drawing/2014/main" id="{78063346-29D0-487A-8D41-EA9E0EE9B7A3}"/>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2307" name="NDMPlot_AnnotationLine408">
          <a:extLst xmlns:a="http://schemas.openxmlformats.org/drawingml/2006/main">
            <a:ext uri="{FF2B5EF4-FFF2-40B4-BE49-F238E27FC236}">
              <a16:creationId xmlns:a16="http://schemas.microsoft.com/office/drawing/2014/main" id="{30E05178-4A7F-475D-8A0C-1F3E9A2F9424}"/>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2308" name="NDMPlot_Text409">
          <a:extLst xmlns:a="http://schemas.openxmlformats.org/drawingml/2006/main">
            <a:ext uri="{FF2B5EF4-FFF2-40B4-BE49-F238E27FC236}">
              <a16:creationId xmlns:a16="http://schemas.microsoft.com/office/drawing/2014/main" id="{A979595C-B6ED-4193-A910-301505656DC8}"/>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309" name="NDMPlot_Text410">
          <a:extLst xmlns:a="http://schemas.openxmlformats.org/drawingml/2006/main">
            <a:ext uri="{FF2B5EF4-FFF2-40B4-BE49-F238E27FC236}">
              <a16:creationId xmlns:a16="http://schemas.microsoft.com/office/drawing/2014/main" id="{CB5B9FCD-05F8-4B1F-9AED-6D49AD0603E7}"/>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310" name="NDMPlot_LegendGradient411">
          <a:extLst xmlns:a="http://schemas.openxmlformats.org/drawingml/2006/main">
            <a:ext uri="{FF2B5EF4-FFF2-40B4-BE49-F238E27FC236}">
              <a16:creationId xmlns:a16="http://schemas.microsoft.com/office/drawing/2014/main" id="{0B01933D-A289-45B4-9F98-0BD6F481BFF4}"/>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311" name="NDMPlot_LegendGradient412">
          <a:extLst xmlns:a="http://schemas.openxmlformats.org/drawingml/2006/main">
            <a:ext uri="{FF2B5EF4-FFF2-40B4-BE49-F238E27FC236}">
              <a16:creationId xmlns:a16="http://schemas.microsoft.com/office/drawing/2014/main" id="{D5555C9E-7EA6-45FE-8F61-C677927F8783}"/>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312" name="NDMPlot_LegendGradient413">
          <a:extLst xmlns:a="http://schemas.openxmlformats.org/drawingml/2006/main">
            <a:ext uri="{FF2B5EF4-FFF2-40B4-BE49-F238E27FC236}">
              <a16:creationId xmlns:a16="http://schemas.microsoft.com/office/drawing/2014/main" id="{C7274EE2-665B-4BF5-953C-9F84C6098B3B}"/>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313" name="NDMPlot_LegendGradient414">
          <a:extLst xmlns:a="http://schemas.openxmlformats.org/drawingml/2006/main">
            <a:ext uri="{FF2B5EF4-FFF2-40B4-BE49-F238E27FC236}">
              <a16:creationId xmlns:a16="http://schemas.microsoft.com/office/drawing/2014/main" id="{52B2D88D-E53E-406F-A9FD-3CF3A8CC08E1}"/>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314" name="NDMPlot_LegendGradient415">
          <a:extLst xmlns:a="http://schemas.openxmlformats.org/drawingml/2006/main">
            <a:ext uri="{FF2B5EF4-FFF2-40B4-BE49-F238E27FC236}">
              <a16:creationId xmlns:a16="http://schemas.microsoft.com/office/drawing/2014/main" id="{433E73E5-FF54-472B-A42C-EF69C7B75EAB}"/>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315" name="NDMPlot_LegendGradient416">
          <a:extLst xmlns:a="http://schemas.openxmlformats.org/drawingml/2006/main">
            <a:ext uri="{FF2B5EF4-FFF2-40B4-BE49-F238E27FC236}">
              <a16:creationId xmlns:a16="http://schemas.microsoft.com/office/drawing/2014/main" id="{304D8FB3-1000-4D24-BA5B-CC5D417F3EF1}"/>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316" name="NDMPlot_LegendGradient417">
          <a:extLst xmlns:a="http://schemas.openxmlformats.org/drawingml/2006/main">
            <a:ext uri="{FF2B5EF4-FFF2-40B4-BE49-F238E27FC236}">
              <a16:creationId xmlns:a16="http://schemas.microsoft.com/office/drawing/2014/main" id="{C12C406A-1E47-402F-A31E-9499AFA5CB1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317" name="NDMPlot_LegendGradient418">
          <a:extLst xmlns:a="http://schemas.openxmlformats.org/drawingml/2006/main">
            <a:ext uri="{FF2B5EF4-FFF2-40B4-BE49-F238E27FC236}">
              <a16:creationId xmlns:a16="http://schemas.microsoft.com/office/drawing/2014/main" id="{C61D518F-1495-45C5-8A1E-B90D6873B67A}"/>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318" name="NDMPlot_LegendGradient419">
          <a:extLst xmlns:a="http://schemas.openxmlformats.org/drawingml/2006/main">
            <a:ext uri="{FF2B5EF4-FFF2-40B4-BE49-F238E27FC236}">
              <a16:creationId xmlns:a16="http://schemas.microsoft.com/office/drawing/2014/main" id="{E4AF3879-4734-4329-8469-0B20E037E52A}"/>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319" name="NDMPlot_LegendGradient420">
          <a:extLst xmlns:a="http://schemas.openxmlformats.org/drawingml/2006/main">
            <a:ext uri="{FF2B5EF4-FFF2-40B4-BE49-F238E27FC236}">
              <a16:creationId xmlns:a16="http://schemas.microsoft.com/office/drawing/2014/main" id="{9DDD2716-3406-49F9-BE47-7B95672FC535}"/>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320" name="NDMPlot_LegendGradient421">
          <a:extLst xmlns:a="http://schemas.openxmlformats.org/drawingml/2006/main">
            <a:ext uri="{FF2B5EF4-FFF2-40B4-BE49-F238E27FC236}">
              <a16:creationId xmlns:a16="http://schemas.microsoft.com/office/drawing/2014/main" id="{FF231EC6-4809-40A0-B4CA-5B7D331DA0FD}"/>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321" name="NDMPlot_LegendGradient422">
          <a:extLst xmlns:a="http://schemas.openxmlformats.org/drawingml/2006/main">
            <a:ext uri="{FF2B5EF4-FFF2-40B4-BE49-F238E27FC236}">
              <a16:creationId xmlns:a16="http://schemas.microsoft.com/office/drawing/2014/main" id="{32CA068F-3970-4CF7-97CA-E3FAB0412DA6}"/>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322" name="NDMPlot_Text423">
          <a:extLst xmlns:a="http://schemas.openxmlformats.org/drawingml/2006/main">
            <a:ext uri="{FF2B5EF4-FFF2-40B4-BE49-F238E27FC236}">
              <a16:creationId xmlns:a16="http://schemas.microsoft.com/office/drawing/2014/main" id="{14DDF4DE-3307-40FF-AF22-B21AEB18BA0E}"/>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323" name="NDMPlot_Text424">
          <a:extLst xmlns:a="http://schemas.openxmlformats.org/drawingml/2006/main">
            <a:ext uri="{FF2B5EF4-FFF2-40B4-BE49-F238E27FC236}">
              <a16:creationId xmlns:a16="http://schemas.microsoft.com/office/drawing/2014/main" id="{5E4B7E99-6730-4A47-ACAF-EDA0DABC34F0}"/>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-114.6</a:t>
          </a:r>
        </a:p>
      </cdr:txBody>
    </cdr:sp>
  </cdr:relSizeAnchor>
  <cdr:relSizeAnchor xmlns:cdr="http://schemas.openxmlformats.org/drawingml/2006/chartDrawing">
    <cdr:from>
      <cdr:x>0.86098</cdr:x>
      <cdr:y>0.24444</cdr:y>
    </cdr:from>
    <cdr:to>
      <cdr:x>0.96341</cdr:x>
      <cdr:y>0.27407</cdr:y>
    </cdr:to>
    <cdr:sp macro="" textlink="">
      <cdr:nvSpPr>
        <cdr:cNvPr id="2324" name="NDMPlot_Text425">
          <a:extLst xmlns:a="http://schemas.openxmlformats.org/drawingml/2006/main">
            <a:ext uri="{FF2B5EF4-FFF2-40B4-BE49-F238E27FC236}">
              <a16:creationId xmlns:a16="http://schemas.microsoft.com/office/drawing/2014/main" id="{5660CE4F-D912-4253-9993-FFC35E1B674F}"/>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325" name="NDMPlot_Text426">
          <a:extLst xmlns:a="http://schemas.openxmlformats.org/drawingml/2006/main">
            <a:ext uri="{FF2B5EF4-FFF2-40B4-BE49-F238E27FC236}">
              <a16:creationId xmlns:a16="http://schemas.microsoft.com/office/drawing/2014/main" id="{B59778E9-E61B-4F1C-857D-CFDE56C90B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152.0</a:t>
          </a:r>
        </a:p>
      </cdr:txBody>
    </cdr:sp>
  </cdr:relSizeAnchor>
  <cdr:relSizeAnchor xmlns:cdr="http://schemas.openxmlformats.org/drawingml/2006/chartDrawing">
    <cdr:from>
      <cdr:x>0.86098</cdr:x>
      <cdr:y>0.35556</cdr:y>
    </cdr:from>
    <cdr:to>
      <cdr:x>0.96829</cdr:x>
      <cdr:y>0.38148</cdr:y>
    </cdr:to>
    <cdr:sp macro="" textlink="">
      <cdr:nvSpPr>
        <cdr:cNvPr id="2326" name="NDMPlot_Text427">
          <a:extLst xmlns:a="http://schemas.openxmlformats.org/drawingml/2006/main">
            <a:ext uri="{FF2B5EF4-FFF2-40B4-BE49-F238E27FC236}">
              <a16:creationId xmlns:a16="http://schemas.microsoft.com/office/drawing/2014/main" id="{133CA595-B0F4-4042-A24C-26B16AE32A2E}"/>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327" name="NDMPlot_Text428">
          <a:extLst xmlns:a="http://schemas.openxmlformats.org/drawingml/2006/main">
            <a:ext uri="{FF2B5EF4-FFF2-40B4-BE49-F238E27FC236}">
              <a16:creationId xmlns:a16="http://schemas.microsoft.com/office/drawing/2014/main" id="{467694FE-72B5-4792-AB1E-3A953FEEF1D6}"/>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328" name="NDMPlot_LegendGradient429">
          <a:extLst xmlns:a="http://schemas.openxmlformats.org/drawingml/2006/main">
            <a:ext uri="{FF2B5EF4-FFF2-40B4-BE49-F238E27FC236}">
              <a16:creationId xmlns:a16="http://schemas.microsoft.com/office/drawing/2014/main" id="{30B6CBD1-8088-42AF-97F7-84E84A797E50}"/>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329" name="NDMPlot_LegendGradient430">
          <a:extLst xmlns:a="http://schemas.openxmlformats.org/drawingml/2006/main">
            <a:ext uri="{FF2B5EF4-FFF2-40B4-BE49-F238E27FC236}">
              <a16:creationId xmlns:a16="http://schemas.microsoft.com/office/drawing/2014/main" id="{01D49C4B-E405-4326-BE66-491603B77E15}"/>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330" name="NDMPlot_LegendGradient431">
          <a:extLst xmlns:a="http://schemas.openxmlformats.org/drawingml/2006/main">
            <a:ext uri="{FF2B5EF4-FFF2-40B4-BE49-F238E27FC236}">
              <a16:creationId xmlns:a16="http://schemas.microsoft.com/office/drawing/2014/main" id="{D459AD3B-F6B3-4A64-BADC-6D871F2F0069}"/>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331" name="NDMPlot_LegendGradient432">
          <a:extLst xmlns:a="http://schemas.openxmlformats.org/drawingml/2006/main">
            <a:ext uri="{FF2B5EF4-FFF2-40B4-BE49-F238E27FC236}">
              <a16:creationId xmlns:a16="http://schemas.microsoft.com/office/drawing/2014/main" id="{2AA9297D-2195-4C60-9BFD-26C16CFA206B}"/>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332" name="NDMPlot_LegendGradient433">
          <a:extLst xmlns:a="http://schemas.openxmlformats.org/drawingml/2006/main">
            <a:ext uri="{FF2B5EF4-FFF2-40B4-BE49-F238E27FC236}">
              <a16:creationId xmlns:a16="http://schemas.microsoft.com/office/drawing/2014/main" id="{12988F1B-F0A3-4924-8E3B-1CE459173978}"/>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333" name="NDMPlot_LegendGradient434">
          <a:extLst xmlns:a="http://schemas.openxmlformats.org/drawingml/2006/main">
            <a:ext uri="{FF2B5EF4-FFF2-40B4-BE49-F238E27FC236}">
              <a16:creationId xmlns:a16="http://schemas.microsoft.com/office/drawing/2014/main" id="{95D54107-8D2B-45E6-A606-E2FE91C9B6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334" name="NDMPlot_LegendGradient435">
          <a:extLst xmlns:a="http://schemas.openxmlformats.org/drawingml/2006/main">
            <a:ext uri="{FF2B5EF4-FFF2-40B4-BE49-F238E27FC236}">
              <a16:creationId xmlns:a16="http://schemas.microsoft.com/office/drawing/2014/main" id="{0553442D-81C8-4B18-8A79-D51A9B72829D}"/>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335" name="NDMPlot_LegendGradient436">
          <a:extLst xmlns:a="http://schemas.openxmlformats.org/drawingml/2006/main">
            <a:ext uri="{FF2B5EF4-FFF2-40B4-BE49-F238E27FC236}">
              <a16:creationId xmlns:a16="http://schemas.microsoft.com/office/drawing/2014/main" id="{549D7246-FE0B-4895-A92F-0565B9E4E075}"/>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336" name="NDMPlot_LegendGradient437">
          <a:extLst xmlns:a="http://schemas.openxmlformats.org/drawingml/2006/main">
            <a:ext uri="{FF2B5EF4-FFF2-40B4-BE49-F238E27FC236}">
              <a16:creationId xmlns:a16="http://schemas.microsoft.com/office/drawing/2014/main" id="{0BD03EDB-BE2C-4093-8430-FE3575C4A2A0}"/>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337" name="NDMPlot_LegendGradient438">
          <a:extLst xmlns:a="http://schemas.openxmlformats.org/drawingml/2006/main">
            <a:ext uri="{FF2B5EF4-FFF2-40B4-BE49-F238E27FC236}">
              <a16:creationId xmlns:a16="http://schemas.microsoft.com/office/drawing/2014/main" id="{2AD4E166-1C39-425D-815E-8CC81931A38C}"/>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338" name="NDMPlot_LegendGradient439">
          <a:extLst xmlns:a="http://schemas.openxmlformats.org/drawingml/2006/main">
            <a:ext uri="{FF2B5EF4-FFF2-40B4-BE49-F238E27FC236}">
              <a16:creationId xmlns:a16="http://schemas.microsoft.com/office/drawing/2014/main" id="{57483C37-72A2-4FFD-8ADB-C2D27B4D8B3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339" name="NDMPlot_LegendGradient440">
          <a:extLst xmlns:a="http://schemas.openxmlformats.org/drawingml/2006/main">
            <a:ext uri="{FF2B5EF4-FFF2-40B4-BE49-F238E27FC236}">
              <a16:creationId xmlns:a16="http://schemas.microsoft.com/office/drawing/2014/main" id="{B1A006B2-CA02-4E6A-B224-0602D7E3C5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340" name="NDMPlot_Text441">
          <a:extLst xmlns:a="http://schemas.openxmlformats.org/drawingml/2006/main">
            <a:ext uri="{FF2B5EF4-FFF2-40B4-BE49-F238E27FC236}">
              <a16:creationId xmlns:a16="http://schemas.microsoft.com/office/drawing/2014/main" id="{09E48C4B-1BA2-4DB8-8CF8-D0F4A24E9CD3}"/>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341" name="NDMPlot_Text442">
          <a:extLst xmlns:a="http://schemas.openxmlformats.org/drawingml/2006/main">
            <a:ext uri="{FF2B5EF4-FFF2-40B4-BE49-F238E27FC236}">
              <a16:creationId xmlns:a16="http://schemas.microsoft.com/office/drawing/2014/main" id="{2D2357A2-5505-4D93-BC29-4E67A15CA3FA}"/>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-10.7</a:t>
          </a:r>
        </a:p>
      </cdr:txBody>
    </cdr:sp>
  </cdr:relSizeAnchor>
  <cdr:relSizeAnchor xmlns:cdr="http://schemas.openxmlformats.org/drawingml/2006/chartDrawing">
    <cdr:from>
      <cdr:x>0.86098</cdr:x>
      <cdr:y>0.53704</cdr:y>
    </cdr:from>
    <cdr:to>
      <cdr:x>0.96341</cdr:x>
      <cdr:y>0.56667</cdr:y>
    </cdr:to>
    <cdr:sp macro="" textlink="">
      <cdr:nvSpPr>
        <cdr:cNvPr id="2342" name="NDMPlot_Text443">
          <a:extLst xmlns:a="http://schemas.openxmlformats.org/drawingml/2006/main">
            <a:ext uri="{FF2B5EF4-FFF2-40B4-BE49-F238E27FC236}">
              <a16:creationId xmlns:a16="http://schemas.microsoft.com/office/drawing/2014/main" id="{94AA0CCF-CE3A-4F47-859A-942CA37EFE1D}"/>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343" name="NDMPlot_Text444">
          <a:extLst xmlns:a="http://schemas.openxmlformats.org/drawingml/2006/main">
            <a:ext uri="{FF2B5EF4-FFF2-40B4-BE49-F238E27FC236}">
              <a16:creationId xmlns:a16="http://schemas.microsoft.com/office/drawing/2014/main" id="{9C748A98-C588-4EC7-99B2-C90B9E0EB26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344" name="NDMPlot_Text445">
          <a:extLst xmlns:a="http://schemas.openxmlformats.org/drawingml/2006/main">
            <a:ext uri="{FF2B5EF4-FFF2-40B4-BE49-F238E27FC236}">
              <a16:creationId xmlns:a16="http://schemas.microsoft.com/office/drawing/2014/main" id="{5D7EC0D1-C78F-46DC-BD4E-34D4EE279A23}"/>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0.50896</cdr:y>
    </cdr:from>
    <cdr:to>
      <cdr:x>0.58603</cdr:x>
      <cdr:y>0.69081</cdr:y>
    </cdr:to>
    <cdr:sp macro="" textlink="">
      <cdr:nvSpPr>
        <cdr:cNvPr id="2345" name="NDMPlot_NeutralAxis446">
          <a:extLst xmlns:a="http://schemas.openxmlformats.org/drawingml/2006/main">
            <a:ext uri="{FF2B5EF4-FFF2-40B4-BE49-F238E27FC236}">
              <a16:creationId xmlns:a16="http://schemas.microsoft.com/office/drawing/2014/main" id="{22500FD6-6623-48A1-89C0-A5EC1A99D4F4}"/>
            </a:ext>
          </a:extLst>
        </cdr:cNvPr>
        <cdr:cNvSpPr/>
      </cdr:nvSpPr>
      <cdr:spPr>
        <a:xfrm xmlns:a="http://schemas.openxmlformats.org/drawingml/2006/main">
          <a:off x="2802724" y="3490437"/>
          <a:ext cx="3300222" cy="1247140"/>
        </a:xfrm>
        <a:custGeom xmlns:a="http://schemas.openxmlformats.org/drawingml/2006/main">
          <a:avLst/>
          <a:gdLst/>
          <a:ahLst/>
          <a:cxnLst/>
          <a:rect l="0" t="0" r="0" b="0"/>
          <a:pathLst>
            <a:path w="3300222" h="1247140">
              <a:moveTo>
                <a:pt x="3300221" y="1238817"/>
              </a:moveTo>
              <a:lnTo>
                <a:pt x="3126" y="0"/>
              </a:lnTo>
              <a:lnTo>
                <a:pt x="0" y="8322"/>
              </a:lnTo>
              <a:lnTo>
                <a:pt x="3297094" y="1247139"/>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0.07242</cdr:x>
      <cdr:y>0.34745</cdr:y>
    </cdr:from>
    <cdr:to>
      <cdr:x>0.69326</cdr:x>
      <cdr:y>0.79236</cdr:y>
    </cdr:to>
    <cdr:sp macro="" textlink="">
      <cdr:nvSpPr>
        <cdr:cNvPr id="2346" name="NDMPlot_Principal1447">
          <a:extLst xmlns:a="http://schemas.openxmlformats.org/drawingml/2006/main">
            <a:ext uri="{FF2B5EF4-FFF2-40B4-BE49-F238E27FC236}">
              <a16:creationId xmlns:a16="http://schemas.microsoft.com/office/drawing/2014/main" id="{D778E4ED-DA0A-4C26-92CA-E9A62C89FD95}"/>
            </a:ext>
          </a:extLst>
        </cdr:cNvPr>
        <cdr:cNvSpPr/>
      </cdr:nvSpPr>
      <cdr:spPr>
        <a:xfrm xmlns:a="http://schemas.openxmlformats.org/drawingml/2006/main">
          <a:off x="754198" y="2382844"/>
          <a:ext cx="6465408" cy="3051138"/>
        </a:xfrm>
        <a:custGeom xmlns:a="http://schemas.openxmlformats.org/drawingml/2006/main">
          <a:avLst/>
          <a:gdLst/>
          <a:ahLst/>
          <a:cxnLst/>
          <a:rect l="0" t="0" r="0" b="0"/>
          <a:pathLst>
            <a:path w="6465408" h="3051138">
              <a:moveTo>
                <a:pt x="3031" y="3051137"/>
              </a:moveTo>
              <a:lnTo>
                <a:pt x="6465407" y="6434"/>
              </a:lnTo>
              <a:lnTo>
                <a:pt x="6462375" y="0"/>
              </a:lnTo>
              <a:lnTo>
                <a:pt x="0" y="3044704"/>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0.23635</cdr:x>
      <cdr:y>0.09853</cdr:y>
    </cdr:from>
    <cdr:to>
      <cdr:x>0.49805</cdr:x>
      <cdr:y>0.94044</cdr:y>
    </cdr:to>
    <cdr:sp macro="" textlink="">
      <cdr:nvSpPr>
        <cdr:cNvPr id="2347" name="NDMPlot_Principal2448">
          <a:extLst xmlns:a="http://schemas.openxmlformats.org/drawingml/2006/main">
            <a:ext uri="{FF2B5EF4-FFF2-40B4-BE49-F238E27FC236}">
              <a16:creationId xmlns:a16="http://schemas.microsoft.com/office/drawing/2014/main" id="{51494940-16D7-4341-ADF3-C9C0235FEF89}"/>
            </a:ext>
          </a:extLst>
        </cdr:cNvPr>
        <cdr:cNvSpPr/>
      </cdr:nvSpPr>
      <cdr:spPr>
        <a:xfrm xmlns:a="http://schemas.openxmlformats.org/drawingml/2006/main">
          <a:off x="2461333" y="675709"/>
          <a:ext cx="2725316" cy="5773851"/>
        </a:xfrm>
        <a:custGeom xmlns:a="http://schemas.openxmlformats.org/drawingml/2006/main">
          <a:avLst/>
          <a:gdLst/>
          <a:ahLst/>
          <a:cxnLst/>
          <a:rect l="0" t="0" r="0" b="0"/>
          <a:pathLst>
            <a:path w="2725316" h="5773851">
              <a:moveTo>
                <a:pt x="2725315" y="5770819"/>
              </a:moveTo>
              <a:lnTo>
                <a:pt x="6433" y="0"/>
              </a:lnTo>
              <a:lnTo>
                <a:pt x="0" y="3032"/>
              </a:lnTo>
              <a:lnTo>
                <a:pt x="2718881" y="577385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348" name="NDMPlot_LoadPoint">
          <a:extLst xmlns:a="http://schemas.openxmlformats.org/drawingml/2006/main">
            <a:ext uri="{FF2B5EF4-FFF2-40B4-BE49-F238E27FC236}">
              <a16:creationId xmlns:a16="http://schemas.microsoft.com/office/drawing/2014/main" id="{64BA7B95-8BF7-4159-9B95-87777ED4B612}"/>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349" name="NDMPlot_AxisLabelX">
          <a:extLst xmlns:a="http://schemas.openxmlformats.org/drawingml/2006/main">
            <a:ext uri="{FF2B5EF4-FFF2-40B4-BE49-F238E27FC236}">
              <a16:creationId xmlns:a16="http://schemas.microsoft.com/office/drawing/2014/main" id="{A16D0B27-9758-41A6-B91E-6243D37ADEB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350" name="NDMPlot_AxisLabelY">
          <a:extLst xmlns:a="http://schemas.openxmlformats.org/drawingml/2006/main">
            <a:ext uri="{FF2B5EF4-FFF2-40B4-BE49-F238E27FC236}">
              <a16:creationId xmlns:a16="http://schemas.microsoft.com/office/drawing/2014/main" id="{8C59B141-B005-47C4-8324-EB59E8E7768B}"/>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351" name="NDMPlot_Title">
          <a:extLst xmlns:a="http://schemas.openxmlformats.org/drawingml/2006/main">
            <a:ext uri="{FF2B5EF4-FFF2-40B4-BE49-F238E27FC236}">
              <a16:creationId xmlns:a16="http://schemas.microsoft.com/office/drawing/2014/main" id="{3D8445F3-F8E4-469A-9191-24EAB768DAA6}"/>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FE84-3ECA-4784-97F9-F49D50D23FBA}">
  <sheetPr codeName="Лист1"/>
  <dimension ref="A1:EF260"/>
  <sheetViews>
    <sheetView workbookViewId="0">
      <selection activeCell="B31" sqref="B31"/>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6" width="9.140625" customWidth="1"/>
  </cols>
  <sheetData>
    <row r="1" spans="1:136" ht="15" customHeight="1" x14ac:dyDescent="0.25">
      <c r="A1" s="45" t="s">
        <v>457</v>
      </c>
      <c r="B1" s="44"/>
      <c r="C1" s="44"/>
      <c r="D1" s="44"/>
      <c r="E1" s="44"/>
      <c r="F1" s="1"/>
      <c r="G1" s="1"/>
      <c r="H1" s="1"/>
      <c r="I1" s="1"/>
      <c r="J1" s="1"/>
      <c r="K1" s="1"/>
      <c r="L1" s="1"/>
      <c r="M1" s="1"/>
      <c r="N1" s="1"/>
      <c r="O1" s="1"/>
      <c r="P1" s="1"/>
      <c r="Q1" s="1"/>
      <c r="R1" s="1"/>
      <c r="S1" s="1"/>
      <c r="T1" s="1"/>
      <c r="U1" s="1"/>
      <c r="V1" s="1"/>
      <c r="W1" s="1"/>
      <c r="X1" s="42" t="s">
        <v>423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44"/>
      <c r="B2" s="44"/>
      <c r="C2" s="44"/>
      <c r="D2" s="44"/>
      <c r="E2" s="44"/>
      <c r="F2" s="1"/>
      <c r="G2" s="1"/>
      <c r="H2" s="3" t="s">
        <v>424</v>
      </c>
      <c r="I2" s="2"/>
      <c r="J2" s="2"/>
      <c r="K2" s="2"/>
      <c r="L2" s="1"/>
      <c r="M2" s="1"/>
      <c r="N2" s="1"/>
      <c r="V2" s="1"/>
      <c r="W2" s="1"/>
      <c r="X2" s="14" t="s">
        <v>119</v>
      </c>
      <c r="Y2" s="14" t="s">
        <v>120</v>
      </c>
      <c r="Z2" s="14" t="s">
        <v>121</v>
      </c>
      <c r="AA2" s="14" t="s">
        <v>122</v>
      </c>
      <c r="AB2" s="14" t="s">
        <v>123</v>
      </c>
      <c r="AC2" s="14"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46" t="s">
        <v>458</v>
      </c>
      <c r="B3" s="47" t="s">
        <v>1</v>
      </c>
      <c r="C3" s="47" t="s">
        <v>459</v>
      </c>
      <c r="D3" s="54" t="s">
        <v>460</v>
      </c>
      <c r="E3" s="47" t="s">
        <v>461</v>
      </c>
      <c r="F3" s="1"/>
      <c r="G3" s="1"/>
      <c r="H3" s="16" t="s">
        <v>60</v>
      </c>
      <c r="I3" s="16" t="s">
        <v>61</v>
      </c>
      <c r="J3" s="27" t="s">
        <v>62</v>
      </c>
      <c r="K3" s="16" t="s">
        <v>63</v>
      </c>
      <c r="L3" s="1"/>
      <c r="M3" s="1"/>
      <c r="N3" s="1"/>
      <c r="V3" s="1"/>
      <c r="W3" s="1"/>
      <c r="X3" s="15" t="s">
        <v>31</v>
      </c>
      <c r="Y3" s="15" t="s">
        <v>124</v>
      </c>
      <c r="Z3" s="15" t="s">
        <v>125</v>
      </c>
      <c r="AA3" s="15" t="s">
        <v>88</v>
      </c>
      <c r="AB3" s="15">
        <f>-Config!$I$33</f>
        <v>-3.5000000000000001E-3</v>
      </c>
      <c r="AC3" s="15">
        <f>-(Config!$I$27+Config!$B$16*Config!$I$30*(Config!$I$33-Config!$I$31))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46" t="s">
        <v>462</v>
      </c>
      <c r="B4" s="47"/>
      <c r="C4" s="47"/>
      <c r="D4" s="54"/>
      <c r="E4" s="47"/>
      <c r="F4" s="1"/>
      <c r="G4" s="1"/>
      <c r="H4" s="19" t="s">
        <v>64</v>
      </c>
      <c r="I4" s="20" t="s">
        <v>65</v>
      </c>
      <c r="J4" s="28" t="s">
        <v>65</v>
      </c>
      <c r="K4" s="20" t="s">
        <v>66</v>
      </c>
      <c r="L4" s="1"/>
      <c r="M4" s="1"/>
      <c r="N4" s="1"/>
      <c r="V4" s="1"/>
      <c r="W4" s="1"/>
      <c r="X4" s="15" t="s">
        <v>31</v>
      </c>
      <c r="Y4" s="15" t="s">
        <v>124</v>
      </c>
      <c r="Z4" s="15" t="s">
        <v>125</v>
      </c>
      <c r="AA4" s="15" t="s">
        <v>88</v>
      </c>
      <c r="AB4" s="15">
        <f>-Config!$I$31</f>
        <v>-1.5E-3</v>
      </c>
      <c r="AC4" s="15">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48" t="s">
        <v>463</v>
      </c>
      <c r="B5" s="49" t="s">
        <v>43</v>
      </c>
      <c r="C5" s="50" t="s">
        <v>464</v>
      </c>
      <c r="D5" s="55" t="s">
        <v>465</v>
      </c>
      <c r="E5" s="68" t="s">
        <v>1877</v>
      </c>
      <c r="F5" s="1"/>
      <c r="G5" s="1"/>
      <c r="H5" s="19" t="s">
        <v>67</v>
      </c>
      <c r="I5" s="20" t="s">
        <v>68</v>
      </c>
      <c r="J5" s="28" t="s">
        <v>68</v>
      </c>
      <c r="K5" s="20" t="s">
        <v>69</v>
      </c>
      <c r="L5" s="1"/>
      <c r="M5" s="1"/>
      <c r="N5" s="1"/>
      <c r="V5" s="1"/>
      <c r="W5" s="1"/>
      <c r="X5" s="15" t="s">
        <v>31</v>
      </c>
      <c r="Y5" s="15" t="s">
        <v>124</v>
      </c>
      <c r="Z5" s="15" t="s">
        <v>125</v>
      </c>
      <c r="AA5" s="15" t="s">
        <v>126</v>
      </c>
      <c r="AB5" s="15">
        <v>0</v>
      </c>
      <c r="AC5" s="15">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48" t="s">
        <v>466</v>
      </c>
      <c r="B6" s="49" t="s">
        <v>5</v>
      </c>
      <c r="C6" s="50" t="s">
        <v>464</v>
      </c>
      <c r="D6" s="55" t="s">
        <v>467</v>
      </c>
      <c r="E6" s="68" t="s">
        <v>1877</v>
      </c>
      <c r="F6" s="1"/>
      <c r="G6" s="1"/>
      <c r="H6" s="19" t="s">
        <v>70</v>
      </c>
      <c r="I6" s="20" t="s">
        <v>71</v>
      </c>
      <c r="J6" s="28" t="s">
        <v>72</v>
      </c>
      <c r="K6" s="20" t="s">
        <v>71</v>
      </c>
      <c r="L6" s="1"/>
      <c r="M6" s="1"/>
      <c r="N6" s="1"/>
      <c r="V6" s="1"/>
      <c r="W6" s="1"/>
      <c r="X6" s="15" t="s">
        <v>31</v>
      </c>
      <c r="Y6" s="15" t="s">
        <v>124</v>
      </c>
      <c r="Z6" s="15" t="s">
        <v>125</v>
      </c>
      <c r="AA6" s="15" t="s">
        <v>89</v>
      </c>
      <c r="AB6" s="15">
        <f>Config!$J$31</f>
        <v>8.0000000000000007E-5</v>
      </c>
      <c r="AC6" s="15">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48" t="s">
        <v>468</v>
      </c>
      <c r="B7" s="49" t="s">
        <v>5</v>
      </c>
      <c r="C7" s="50" t="s">
        <v>464</v>
      </c>
      <c r="D7" s="55" t="s">
        <v>469</v>
      </c>
      <c r="E7" s="68" t="s">
        <v>1877</v>
      </c>
      <c r="F7" s="1"/>
      <c r="G7" s="1"/>
      <c r="H7" s="19" t="s">
        <v>73</v>
      </c>
      <c r="I7" s="20" t="s">
        <v>74</v>
      </c>
      <c r="J7" s="28" t="s">
        <v>75</v>
      </c>
      <c r="K7" s="20" t="s">
        <v>74</v>
      </c>
      <c r="L7" s="1"/>
      <c r="M7" s="1"/>
      <c r="N7" s="1"/>
      <c r="V7" s="1"/>
      <c r="W7" s="1"/>
      <c r="X7" s="15" t="s">
        <v>31</v>
      </c>
      <c r="Y7" s="15" t="s">
        <v>124</v>
      </c>
      <c r="Z7" s="15" t="s">
        <v>125</v>
      </c>
      <c r="AA7" s="15" t="s">
        <v>89</v>
      </c>
      <c r="AB7" s="15">
        <f>Config!$J$33</f>
        <v>1.4999999999999999E-4</v>
      </c>
      <c r="AC7" s="15">
        <f>Config!$J$27+Config!$B$16*Config!$J$30*(Config!$J$33-Config!$J$31)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48" t="s">
        <v>470</v>
      </c>
      <c r="B8" s="49" t="s">
        <v>7</v>
      </c>
      <c r="C8" s="50" t="s">
        <v>464</v>
      </c>
      <c r="D8" s="55" t="s">
        <v>471</v>
      </c>
      <c r="E8" s="68" t="s">
        <v>1877</v>
      </c>
      <c r="F8" s="1"/>
      <c r="G8" s="1"/>
      <c r="H8" s="19" t="s">
        <v>76</v>
      </c>
      <c r="I8" s="20" t="s">
        <v>77</v>
      </c>
      <c r="J8" s="28" t="s">
        <v>77</v>
      </c>
      <c r="K8" s="20" t="s">
        <v>77</v>
      </c>
      <c r="L8" s="1"/>
      <c r="M8" s="1"/>
      <c r="N8" s="1"/>
      <c r="V8" s="1"/>
      <c r="W8" s="1"/>
      <c r="X8" s="15" t="s">
        <v>31</v>
      </c>
      <c r="Y8" s="15" t="s">
        <v>124</v>
      </c>
      <c r="Z8" s="15" t="s">
        <v>127</v>
      </c>
      <c r="AA8" s="15" t="s">
        <v>88</v>
      </c>
      <c r="AB8" s="15">
        <f>-Config!$I$33</f>
        <v>-3.5000000000000001E-3</v>
      </c>
      <c r="AC8" s="15">
        <f>-(Config!$I$27+Config!$B$16*Config!$I$30*(Config!$I$33-Config!$I$32))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48" t="s">
        <v>472</v>
      </c>
      <c r="B9" s="49" t="s">
        <v>8</v>
      </c>
      <c r="C9" s="50" t="s">
        <v>464</v>
      </c>
      <c r="D9" s="55" t="s">
        <v>473</v>
      </c>
      <c r="E9" s="68" t="s">
        <v>1877</v>
      </c>
      <c r="F9" s="1"/>
      <c r="G9" s="1"/>
      <c r="H9" s="19" t="s">
        <v>78</v>
      </c>
      <c r="I9" s="20" t="s">
        <v>79</v>
      </c>
      <c r="J9" s="28" t="s">
        <v>79</v>
      </c>
      <c r="K9" s="20" t="s">
        <v>79</v>
      </c>
      <c r="L9" s="1"/>
      <c r="M9" s="1"/>
      <c r="N9" s="1"/>
      <c r="V9" s="1"/>
      <c r="W9" s="1"/>
      <c r="X9" s="15" t="s">
        <v>31</v>
      </c>
      <c r="Y9" s="15" t="s">
        <v>124</v>
      </c>
      <c r="Z9" s="15" t="s">
        <v>127</v>
      </c>
      <c r="AA9" s="15" t="s">
        <v>88</v>
      </c>
      <c r="AB9" s="15">
        <f>-Config!$I$32</f>
        <v>-2E-3</v>
      </c>
      <c r="AC9" s="15">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48"/>
      <c r="B10" s="50"/>
      <c r="C10" s="50"/>
      <c r="D10" s="55"/>
      <c r="E10" s="50"/>
      <c r="F10" s="1"/>
      <c r="G10" s="1"/>
      <c r="H10" s="1"/>
      <c r="I10" s="1"/>
      <c r="J10" s="1"/>
      <c r="K10" s="1"/>
      <c r="L10" s="1"/>
      <c r="M10" s="1"/>
      <c r="N10" s="1"/>
      <c r="V10" s="1"/>
      <c r="W10" s="1"/>
      <c r="X10" s="15" t="s">
        <v>31</v>
      </c>
      <c r="Y10" s="15" t="s">
        <v>124</v>
      </c>
      <c r="Z10" s="15" t="s">
        <v>127</v>
      </c>
      <c r="AA10" s="15" t="s">
        <v>88</v>
      </c>
      <c r="AB10" s="15">
        <f>-0.6*Config!$I$27/Config!$I$30</f>
        <v>-2.8615384615384614E-4</v>
      </c>
      <c r="AC10" s="15">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46" t="s">
        <v>474</v>
      </c>
      <c r="B11" s="47"/>
      <c r="C11" s="47"/>
      <c r="D11" s="54"/>
      <c r="E11" s="47"/>
      <c r="F11" s="1"/>
      <c r="G11" s="1"/>
      <c r="H11" s="3" t="s">
        <v>426</v>
      </c>
      <c r="I11" s="2"/>
      <c r="J11" s="2"/>
      <c r="K11" s="1"/>
      <c r="L11" s="1"/>
      <c r="M11" s="1"/>
      <c r="N11" s="1"/>
      <c r="V11" s="1"/>
      <c r="W11" s="1"/>
      <c r="X11" s="15" t="s">
        <v>31</v>
      </c>
      <c r="Y11" s="15" t="s">
        <v>124</v>
      </c>
      <c r="Z11" s="15" t="s">
        <v>127</v>
      </c>
      <c r="AA11" s="15" t="s">
        <v>126</v>
      </c>
      <c r="AB11" s="15">
        <v>0</v>
      </c>
      <c r="AC11" s="15">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51" t="s">
        <v>475</v>
      </c>
      <c r="B12" s="52"/>
      <c r="C12" s="52" t="s">
        <v>464</v>
      </c>
      <c r="D12" s="56"/>
      <c r="E12" s="52"/>
      <c r="F12" s="1"/>
      <c r="G12" s="1"/>
      <c r="H12" s="16" t="s">
        <v>60</v>
      </c>
      <c r="I12" s="29" t="s">
        <v>86</v>
      </c>
      <c r="J12" s="17" t="s">
        <v>62</v>
      </c>
      <c r="K12" s="1"/>
      <c r="L12" s="1"/>
      <c r="M12" s="1"/>
      <c r="N12" s="1"/>
      <c r="V12" s="1"/>
      <c r="W12" s="1"/>
      <c r="X12" s="15" t="s">
        <v>31</v>
      </c>
      <c r="Y12" s="15" t="s">
        <v>124</v>
      </c>
      <c r="Z12" s="15" t="s">
        <v>127</v>
      </c>
      <c r="AA12" s="15" t="s">
        <v>89</v>
      </c>
      <c r="AB12" s="15">
        <f>0.6*Config!$J$27/Config!$J$30</f>
        <v>2.0307692307692308E-5</v>
      </c>
      <c r="AC12" s="15">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48" t="s">
        <v>476</v>
      </c>
      <c r="B13" s="49">
        <v>0</v>
      </c>
      <c r="C13" s="50" t="str">
        <f>INDEX(rngUnitSettings,MATCH("Length",INDEX(rngUnitSettings,,1),0),2)</f>
        <v>mm</v>
      </c>
      <c r="D13" s="55" t="s">
        <v>477</v>
      </c>
      <c r="E13" s="68" t="s">
        <v>1877</v>
      </c>
      <c r="F13" s="1"/>
      <c r="G13" s="1"/>
      <c r="H13" s="19" t="s">
        <v>87</v>
      </c>
      <c r="I13" s="30" t="s">
        <v>88</v>
      </c>
      <c r="J13" s="26" t="s">
        <v>89</v>
      </c>
      <c r="K13" s="1"/>
      <c r="L13" s="1"/>
      <c r="M13" s="1"/>
      <c r="N13" s="1"/>
      <c r="V13" s="1"/>
      <c r="W13" s="1"/>
      <c r="X13" s="15" t="s">
        <v>31</v>
      </c>
      <c r="Y13" s="15" t="s">
        <v>124</v>
      </c>
      <c r="Z13" s="15" t="s">
        <v>127</v>
      </c>
      <c r="AA13" s="15" t="s">
        <v>89</v>
      </c>
      <c r="AB13" s="15">
        <f>Config!$J$32</f>
        <v>1E-4</v>
      </c>
      <c r="AC13" s="15">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48" t="s">
        <v>478</v>
      </c>
      <c r="B14" s="49">
        <v>0</v>
      </c>
      <c r="C14" s="50" t="str">
        <f>INDEX(rngUnitSettings,MATCH("Length",INDEX(rngUnitSettings,,1),0),2)</f>
        <v>mm</v>
      </c>
      <c r="D14" s="55" t="s">
        <v>479</v>
      </c>
      <c r="E14" s="68" t="s">
        <v>1877</v>
      </c>
      <c r="F14" s="1"/>
      <c r="G14" s="1"/>
      <c r="H14" s="19" t="s">
        <v>90</v>
      </c>
      <c r="I14" s="30" t="s">
        <v>91</v>
      </c>
      <c r="J14" s="26" t="s">
        <v>91</v>
      </c>
      <c r="K14" s="1"/>
      <c r="L14" s="1"/>
      <c r="M14" s="1"/>
      <c r="N14" s="1"/>
      <c r="V14" s="1"/>
      <c r="W14" s="1"/>
      <c r="X14" s="15" t="s">
        <v>31</v>
      </c>
      <c r="Y14" s="15" t="s">
        <v>124</v>
      </c>
      <c r="Z14" s="15" t="s">
        <v>127</v>
      </c>
      <c r="AA14" s="15" t="s">
        <v>89</v>
      </c>
      <c r="AB14" s="15">
        <f>Config!$J$33</f>
        <v>1.4999999999999999E-4</v>
      </c>
      <c r="AC14" s="15">
        <f>Config!$J$27+Config!$B$16*Config!$J$30*(Config!$J$33-Config!$J$32)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48" t="s">
        <v>480</v>
      </c>
      <c r="B15" s="49">
        <v>5.0000000000000001E-4</v>
      </c>
      <c r="C15" s="50" t="str">
        <f>INDEX(rngUnitSettings,MATCH("Moment",INDEX(rngUnitSettings,,1),0),2)&amp;"/"&amp;INDEX(rngUnitSettings,MATCH("Length",INDEX(rngUnitSettings,,1),0),2)</f>
        <v>tf*m/mm</v>
      </c>
      <c r="D15" s="55" t="s">
        <v>481</v>
      </c>
      <c r="E15" s="68" t="s">
        <v>1877</v>
      </c>
      <c r="F15" s="1"/>
      <c r="G15" s="1"/>
      <c r="H15" s="19" t="s">
        <v>92</v>
      </c>
      <c r="I15" s="30" t="s">
        <v>93</v>
      </c>
      <c r="J15" s="26" t="s">
        <v>93</v>
      </c>
      <c r="K15" s="1"/>
      <c r="L15" s="1"/>
      <c r="M15" s="1"/>
      <c r="N15" s="1"/>
      <c r="V15" s="1"/>
      <c r="W15" s="1"/>
      <c r="X15" s="15" t="s">
        <v>31</v>
      </c>
      <c r="Y15" s="15" t="s">
        <v>128</v>
      </c>
      <c r="Z15" s="15" t="s">
        <v>125</v>
      </c>
      <c r="AA15" s="15" t="s">
        <v>88</v>
      </c>
      <c r="AB15" s="15">
        <f>-Config!$I$33</f>
        <v>-3.5000000000000001E-3</v>
      </c>
      <c r="AC15" s="15">
        <f>-(Config!$I$28+Config!$B$16*Config!$I$30*(Config!$I$33-Config!$I$31))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51" t="s">
        <v>482</v>
      </c>
      <c r="B16" s="52"/>
      <c r="C16" s="52" t="s">
        <v>464</v>
      </c>
      <c r="D16" s="56"/>
      <c r="E16" s="52"/>
      <c r="F16" s="1"/>
      <c r="G16" s="1"/>
      <c r="H16" s="1"/>
      <c r="I16" s="1"/>
      <c r="J16" s="1"/>
      <c r="K16" s="1"/>
      <c r="L16" s="1"/>
      <c r="M16" s="1"/>
      <c r="N16" s="1"/>
      <c r="V16" s="1"/>
      <c r="W16" s="1"/>
      <c r="X16" s="15" t="s">
        <v>31</v>
      </c>
      <c r="Y16" s="15" t="s">
        <v>128</v>
      </c>
      <c r="Z16" s="15" t="s">
        <v>125</v>
      </c>
      <c r="AA16" s="15" t="s">
        <v>88</v>
      </c>
      <c r="AB16" s="15">
        <f>-Config!$I$31</f>
        <v>-1.5E-3</v>
      </c>
      <c r="AC16" s="15">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48" t="s">
        <v>483</v>
      </c>
      <c r="B17" s="49" t="s">
        <v>484</v>
      </c>
      <c r="C17" s="50" t="s">
        <v>464</v>
      </c>
      <c r="D17" s="55" t="s">
        <v>485</v>
      </c>
      <c r="E17" s="68" t="s">
        <v>1877</v>
      </c>
      <c r="F17" s="1"/>
      <c r="G17" s="1"/>
      <c r="H17" s="3" t="s">
        <v>427</v>
      </c>
      <c r="I17" s="2"/>
      <c r="J17" s="2"/>
      <c r="K17" s="2"/>
      <c r="L17" s="2"/>
      <c r="M17" s="2"/>
      <c r="N17" s="1"/>
      <c r="V17" s="1"/>
      <c r="W17" s="1"/>
      <c r="X17" s="15" t="s">
        <v>31</v>
      </c>
      <c r="Y17" s="15" t="s">
        <v>128</v>
      </c>
      <c r="Z17" s="15" t="s">
        <v>125</v>
      </c>
      <c r="AA17" s="15" t="s">
        <v>126</v>
      </c>
      <c r="AB17" s="15">
        <v>0</v>
      </c>
      <c r="AC17" s="15">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48" t="s">
        <v>486</v>
      </c>
      <c r="B18" s="49" t="s">
        <v>10</v>
      </c>
      <c r="C18" s="50" t="s">
        <v>464</v>
      </c>
      <c r="D18" s="55" t="s">
        <v>487</v>
      </c>
      <c r="E18" s="68" t="s">
        <v>1877</v>
      </c>
      <c r="F18" s="1"/>
      <c r="G18" s="1"/>
      <c r="H18" s="16" t="s">
        <v>0</v>
      </c>
      <c r="I18" s="16" t="s">
        <v>94</v>
      </c>
      <c r="J18" s="16" t="s">
        <v>95</v>
      </c>
      <c r="K18" s="17" t="s">
        <v>2</v>
      </c>
      <c r="L18" s="24" t="s">
        <v>3</v>
      </c>
      <c r="M18" s="17" t="s">
        <v>4</v>
      </c>
      <c r="N18" s="1"/>
      <c r="V18" s="1"/>
      <c r="W18" s="1"/>
      <c r="X18" s="15" t="s">
        <v>31</v>
      </c>
      <c r="Y18" s="15" t="s">
        <v>128</v>
      </c>
      <c r="Z18" s="15" t="s">
        <v>125</v>
      </c>
      <c r="AA18" s="15" t="s">
        <v>89</v>
      </c>
      <c r="AB18" s="15">
        <f>Config!$J$31</f>
        <v>8.0000000000000007E-5</v>
      </c>
      <c r="AC18" s="15">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48" t="s">
        <v>488</v>
      </c>
      <c r="B19" s="49"/>
      <c r="C19" s="50" t="s">
        <v>464</v>
      </c>
      <c r="D19" s="55" t="s">
        <v>489</v>
      </c>
      <c r="E19" s="68" t="s">
        <v>1877</v>
      </c>
      <c r="F19" s="1"/>
      <c r="G19" s="1"/>
      <c r="H19" s="19" t="s">
        <v>96</v>
      </c>
      <c r="I19" s="20">
        <v>350</v>
      </c>
      <c r="J19" s="20">
        <v>350</v>
      </c>
      <c r="K19" s="21" t="str">
        <f>INDEX(rngUnitSettings,MATCH("Stress",INDEX(rngUnitSettings,,1),0),2)</f>
        <v>MPa</v>
      </c>
      <c r="L19" s="25" t="s">
        <v>97</v>
      </c>
      <c r="M19" s="41" t="s">
        <v>422</v>
      </c>
      <c r="N19" s="1"/>
      <c r="V19" s="1"/>
      <c r="W19" s="1"/>
      <c r="X19" s="15" t="s">
        <v>31</v>
      </c>
      <c r="Y19" s="15" t="s">
        <v>128</v>
      </c>
      <c r="Z19" s="15" t="s">
        <v>125</v>
      </c>
      <c r="AA19" s="15" t="s">
        <v>89</v>
      </c>
      <c r="AB19" s="15">
        <f>Config!$J$33</f>
        <v>1.4999999999999999E-4</v>
      </c>
      <c r="AC19" s="15">
        <f>Config!$J$28+Config!$B$16*Config!$J$30*(Config!$J$33-Config!$J$31)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51" t="s">
        <v>490</v>
      </c>
      <c r="B20" s="52"/>
      <c r="C20" s="52" t="s">
        <v>464</v>
      </c>
      <c r="D20" s="56"/>
      <c r="E20" s="52"/>
      <c r="F20" s="1"/>
      <c r="G20" s="1"/>
      <c r="H20" s="19" t="s">
        <v>98</v>
      </c>
      <c r="I20" s="20">
        <v>390</v>
      </c>
      <c r="J20" s="20">
        <v>390</v>
      </c>
      <c r="K20" s="21" t="str">
        <f>INDEX(rngUnitSettings,MATCH("Stress",INDEX(rngUnitSettings,,1),0),2)</f>
        <v>MPa</v>
      </c>
      <c r="L20" s="25" t="s">
        <v>456</v>
      </c>
      <c r="M20" s="41" t="s">
        <v>422</v>
      </c>
      <c r="N20" s="1"/>
      <c r="V20" s="1"/>
      <c r="W20" s="1"/>
      <c r="X20" s="15" t="s">
        <v>31</v>
      </c>
      <c r="Y20" s="15" t="s">
        <v>128</v>
      </c>
      <c r="Z20" s="15" t="s">
        <v>127</v>
      </c>
      <c r="AA20" s="15" t="s">
        <v>88</v>
      </c>
      <c r="AB20" s="15">
        <f>-Config!$I$33</f>
        <v>-3.5000000000000001E-3</v>
      </c>
      <c r="AC20" s="15">
        <f>-(Config!$I$28+Config!$B$16*Config!$I$30*(Config!$I$33-Config!$I$32))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48" t="s">
        <v>491</v>
      </c>
      <c r="B21" s="53">
        <v>1E-3</v>
      </c>
      <c r="C21" s="50" t="s">
        <v>464</v>
      </c>
      <c r="D21" s="55" t="s">
        <v>492</v>
      </c>
      <c r="E21" s="68" t="s">
        <v>1877</v>
      </c>
      <c r="F21" s="1"/>
      <c r="G21" s="1"/>
      <c r="H21" s="19" t="s">
        <v>99</v>
      </c>
      <c r="I21" s="20">
        <v>200000</v>
      </c>
      <c r="J21" s="20">
        <v>200000</v>
      </c>
      <c r="K21" s="21" t="str">
        <f>INDEX(rngUnitSettings,MATCH("Stress",INDEX(rngUnitSettings,,1),0),2)</f>
        <v>MPa</v>
      </c>
      <c r="L21" s="25" t="s">
        <v>100</v>
      </c>
      <c r="M21" s="41" t="s">
        <v>422</v>
      </c>
      <c r="N21" s="1"/>
      <c r="V21" s="1"/>
      <c r="W21" s="1"/>
      <c r="X21" s="15" t="s">
        <v>31</v>
      </c>
      <c r="Y21" s="15" t="s">
        <v>128</v>
      </c>
      <c r="Z21" s="15" t="s">
        <v>127</v>
      </c>
      <c r="AA21" s="15" t="s">
        <v>88</v>
      </c>
      <c r="AB21" s="15">
        <f>-Config!$I$32</f>
        <v>-2E-3</v>
      </c>
      <c r="AC21" s="15">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48" t="s">
        <v>493</v>
      </c>
      <c r="B22" s="49" t="s">
        <v>5</v>
      </c>
      <c r="C22" s="50" t="s">
        <v>464</v>
      </c>
      <c r="D22" s="55" t="s">
        <v>494</v>
      </c>
      <c r="E22" s="68" t="s">
        <v>1877</v>
      </c>
      <c r="F22" s="1"/>
      <c r="G22" s="1"/>
      <c r="H22" s="19" t="s">
        <v>101</v>
      </c>
      <c r="I22" s="20">
        <v>2.5000000000000001E-2</v>
      </c>
      <c r="J22" s="20">
        <v>2.5000000000000001E-2</v>
      </c>
      <c r="K22" s="21" t="s">
        <v>6</v>
      </c>
      <c r="L22" s="25" t="s">
        <v>102</v>
      </c>
      <c r="M22" s="41" t="s">
        <v>422</v>
      </c>
      <c r="N22" s="1"/>
      <c r="V22" s="1"/>
      <c r="W22" s="1"/>
      <c r="X22" s="15" t="s">
        <v>31</v>
      </c>
      <c r="Y22" s="15" t="s">
        <v>128</v>
      </c>
      <c r="Z22" s="15" t="s">
        <v>127</v>
      </c>
      <c r="AA22" s="15" t="s">
        <v>88</v>
      </c>
      <c r="AB22" s="15">
        <f>-0.6*Config!$I$28/Config!$I$30</f>
        <v>-4.0615384615384613E-4</v>
      </c>
      <c r="AC22" s="15">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48"/>
      <c r="B23" s="50"/>
      <c r="C23" s="50"/>
      <c r="D23" s="55"/>
      <c r="E23" s="50"/>
      <c r="F23" s="1"/>
      <c r="G23" s="1"/>
      <c r="H23" s="19" t="s">
        <v>103</v>
      </c>
      <c r="I23" s="20">
        <v>1.4999999999999999E-2</v>
      </c>
      <c r="J23" s="20">
        <v>1.4999999999999999E-2</v>
      </c>
      <c r="K23" s="21" t="s">
        <v>6</v>
      </c>
      <c r="L23" s="25" t="s">
        <v>104</v>
      </c>
      <c r="M23" s="41" t="s">
        <v>422</v>
      </c>
      <c r="N23" s="1"/>
      <c r="V23" s="1"/>
      <c r="W23" s="1"/>
      <c r="X23" s="15" t="s">
        <v>31</v>
      </c>
      <c r="Y23" s="15" t="s">
        <v>128</v>
      </c>
      <c r="Z23" s="15" t="s">
        <v>127</v>
      </c>
      <c r="AA23" s="15" t="s">
        <v>126</v>
      </c>
      <c r="AB23" s="15">
        <v>0</v>
      </c>
      <c r="AC23" s="15">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46" t="s">
        <v>495</v>
      </c>
      <c r="B24" s="47"/>
      <c r="C24" s="47"/>
      <c r="D24" s="54"/>
      <c r="E24" s="47"/>
      <c r="F24" s="1"/>
      <c r="G24" s="1"/>
      <c r="H24" s="1"/>
      <c r="I24" s="1"/>
      <c r="J24" s="1"/>
      <c r="K24" s="1"/>
      <c r="L24" s="1"/>
      <c r="M24" s="1"/>
      <c r="N24" s="1"/>
      <c r="V24" s="1"/>
      <c r="W24" s="1"/>
      <c r="X24" s="15" t="s">
        <v>31</v>
      </c>
      <c r="Y24" s="15" t="s">
        <v>128</v>
      </c>
      <c r="Z24" s="15" t="s">
        <v>127</v>
      </c>
      <c r="AA24" s="15" t="s">
        <v>89</v>
      </c>
      <c r="AB24" s="15">
        <f>0.6*Config!$J$28/Config!$J$30</f>
        <v>3.3230769230769236E-5</v>
      </c>
      <c r="AC24" s="15">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48" t="s">
        <v>496</v>
      </c>
      <c r="B25" s="49" t="s">
        <v>13</v>
      </c>
      <c r="C25" s="50" t="s">
        <v>464</v>
      </c>
      <c r="D25" s="55" t="s">
        <v>497</v>
      </c>
      <c r="E25" s="68" t="s">
        <v>1877</v>
      </c>
      <c r="F25" s="1"/>
      <c r="G25" s="1"/>
      <c r="H25" s="3" t="s">
        <v>428</v>
      </c>
      <c r="I25" s="2"/>
      <c r="J25" s="2"/>
      <c r="K25" s="2"/>
      <c r="L25" s="2"/>
      <c r="M25" s="2"/>
      <c r="N25" s="1"/>
      <c r="V25" s="1"/>
      <c r="W25" s="1"/>
      <c r="X25" s="15" t="s">
        <v>31</v>
      </c>
      <c r="Y25" s="15" t="s">
        <v>128</v>
      </c>
      <c r="Z25" s="15" t="s">
        <v>127</v>
      </c>
      <c r="AA25" s="15" t="s">
        <v>89</v>
      </c>
      <c r="AB25" s="15">
        <f>Config!$J$32</f>
        <v>1E-4</v>
      </c>
      <c r="AC25" s="15">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48" t="s">
        <v>498</v>
      </c>
      <c r="B26" s="49" t="s">
        <v>14</v>
      </c>
      <c r="C26" s="50" t="s">
        <v>464</v>
      </c>
      <c r="D26" s="55" t="s">
        <v>499</v>
      </c>
      <c r="E26" s="68" t="s">
        <v>1877</v>
      </c>
      <c r="F26" s="1"/>
      <c r="G26" s="1"/>
      <c r="H26" s="16" t="s">
        <v>0</v>
      </c>
      <c r="I26" s="16" t="s">
        <v>94</v>
      </c>
      <c r="J26" s="16" t="s">
        <v>95</v>
      </c>
      <c r="K26" s="17" t="s">
        <v>2</v>
      </c>
      <c r="L26" s="24" t="s">
        <v>3</v>
      </c>
      <c r="M26" s="17" t="s">
        <v>4</v>
      </c>
      <c r="N26" s="1"/>
      <c r="V26" s="1"/>
      <c r="W26" s="1"/>
      <c r="X26" s="15" t="s">
        <v>31</v>
      </c>
      <c r="Y26" s="15" t="s">
        <v>128</v>
      </c>
      <c r="Z26" s="15" t="s">
        <v>127</v>
      </c>
      <c r="AA26" s="15" t="s">
        <v>89</v>
      </c>
      <c r="AB26" s="15">
        <f>Config!$J$33</f>
        <v>1.4999999999999999E-4</v>
      </c>
      <c r="AC26" s="15">
        <f>Config!$J$28+Config!$B$16*Config!$J$30*(Config!$J$33-Config!$J$32)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48"/>
      <c r="B27" s="50"/>
      <c r="C27" s="50"/>
      <c r="D27" s="55"/>
      <c r="E27" s="50"/>
      <c r="F27" s="1"/>
      <c r="G27" s="1"/>
      <c r="H27" s="19" t="s">
        <v>105</v>
      </c>
      <c r="I27" s="20">
        <v>15.5</v>
      </c>
      <c r="J27" s="20">
        <v>1.1000000000000001</v>
      </c>
      <c r="K27" s="21" t="str">
        <f>INDEX(rngUnitSettings,MATCH("Stress",INDEX(rngUnitSettings,,1),0),2)</f>
        <v>MPa</v>
      </c>
      <c r="L27" s="25" t="s">
        <v>106</v>
      </c>
      <c r="M27" s="41" t="s">
        <v>422</v>
      </c>
      <c r="N27" s="1"/>
      <c r="V27" s="1"/>
      <c r="W27" s="1"/>
      <c r="X27" s="15" t="s">
        <v>129</v>
      </c>
      <c r="Y27" s="15" t="s">
        <v>124</v>
      </c>
      <c r="Z27" s="15" t="s">
        <v>125</v>
      </c>
      <c r="AA27" s="15" t="s">
        <v>88</v>
      </c>
      <c r="AB27" s="15">
        <f>-Config!$I$22</f>
        <v>-2.5000000000000001E-2</v>
      </c>
      <c r="AC27" s="15">
        <f>-(Config!$I$19+Config!$B$16*Config!$I$21*(Config!$I$22-Config!$I$19/Config!$I$21))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46" t="s">
        <v>500</v>
      </c>
      <c r="B28" s="47"/>
      <c r="C28" s="47"/>
      <c r="D28" s="54"/>
      <c r="E28" s="47"/>
      <c r="F28" s="1"/>
      <c r="G28" s="1"/>
      <c r="H28" s="19" t="s">
        <v>107</v>
      </c>
      <c r="I28" s="20">
        <v>22</v>
      </c>
      <c r="J28" s="20">
        <v>1.8</v>
      </c>
      <c r="K28" s="21" t="str">
        <f>INDEX(rngUnitSettings,MATCH("Stress",INDEX(rngUnitSettings,,1),0),2)</f>
        <v>MPa</v>
      </c>
      <c r="L28" s="25" t="s">
        <v>108</v>
      </c>
      <c r="M28" s="41" t="s">
        <v>422</v>
      </c>
      <c r="N28" s="1"/>
      <c r="V28" s="1"/>
      <c r="W28" s="1"/>
      <c r="X28" s="15" t="s">
        <v>129</v>
      </c>
      <c r="Y28" s="15" t="s">
        <v>124</v>
      </c>
      <c r="Z28" s="15" t="s">
        <v>125</v>
      </c>
      <c r="AA28" s="15" t="s">
        <v>88</v>
      </c>
      <c r="AB28" s="15">
        <f>-Config!$I$19/Config!$I$21</f>
        <v>-1.75E-3</v>
      </c>
      <c r="AC28" s="15">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48" t="s">
        <v>501</v>
      </c>
      <c r="B29" s="49">
        <v>9.9999999999999995E-7</v>
      </c>
      <c r="C29" s="50" t="str">
        <f>INDEX(rngUnitSettings,MATCH("Area",INDEX(rngUnitSettings,,1),0),2)</f>
        <v>mm2</v>
      </c>
      <c r="D29" s="55" t="s">
        <v>502</v>
      </c>
      <c r="E29" s="68" t="s">
        <v>1877</v>
      </c>
      <c r="F29" s="1"/>
      <c r="G29" s="1"/>
      <c r="H29" s="19" t="s">
        <v>109</v>
      </c>
      <c r="I29" s="20">
        <v>14.6</v>
      </c>
      <c r="J29" s="21" t="s">
        <v>6</v>
      </c>
      <c r="K29" s="21" t="str">
        <f>INDEX(rngUnitSettings,MATCH("Stress",INDEX(rngUnitSettings,,1),0),2)</f>
        <v>MPa</v>
      </c>
      <c r="L29" s="25" t="s">
        <v>110</v>
      </c>
      <c r="M29" s="41" t="s">
        <v>422</v>
      </c>
      <c r="N29" s="1"/>
      <c r="V29" s="1"/>
      <c r="W29" s="1"/>
      <c r="X29" s="15" t="s">
        <v>129</v>
      </c>
      <c r="Y29" s="15" t="s">
        <v>124</v>
      </c>
      <c r="Z29" s="15" t="s">
        <v>125</v>
      </c>
      <c r="AA29" s="15" t="s">
        <v>126</v>
      </c>
      <c r="AB29" s="15">
        <v>0</v>
      </c>
      <c r="AC29" s="15">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48" t="s">
        <v>503</v>
      </c>
      <c r="B30" s="49" t="s">
        <v>15</v>
      </c>
      <c r="C30" s="50" t="s">
        <v>464</v>
      </c>
      <c r="D30" s="55" t="s">
        <v>504</v>
      </c>
      <c r="E30" s="68" t="s">
        <v>1877</v>
      </c>
      <c r="F30" s="1"/>
      <c r="G30" s="1"/>
      <c r="H30" s="19" t="s">
        <v>111</v>
      </c>
      <c r="I30" s="20">
        <v>32500</v>
      </c>
      <c r="J30" s="20">
        <v>32500</v>
      </c>
      <c r="K30" s="21" t="str">
        <f>INDEX(rngUnitSettings,MATCH("Stress",INDEX(rngUnitSettings,,1),0),2)</f>
        <v>MPa</v>
      </c>
      <c r="L30" s="25" t="s">
        <v>112</v>
      </c>
      <c r="M30" s="41" t="s">
        <v>422</v>
      </c>
      <c r="N30" s="1"/>
      <c r="V30" s="1"/>
      <c r="W30" s="1"/>
      <c r="X30" s="15" t="s">
        <v>129</v>
      </c>
      <c r="Y30" s="15" t="s">
        <v>124</v>
      </c>
      <c r="Z30" s="15" t="s">
        <v>125</v>
      </c>
      <c r="AA30" s="15" t="s">
        <v>89</v>
      </c>
      <c r="AB30" s="15">
        <f>Config!$J$19/Config!$J$21</f>
        <v>1.75E-3</v>
      </c>
      <c r="AC30" s="15">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48" t="s">
        <v>505</v>
      </c>
      <c r="B31" s="49" t="s">
        <v>3329</v>
      </c>
      <c r="C31" s="50" t="s">
        <v>464</v>
      </c>
      <c r="D31" s="55" t="s">
        <v>506</v>
      </c>
      <c r="E31" s="68" t="s">
        <v>1877</v>
      </c>
      <c r="F31" s="1"/>
      <c r="G31" s="1"/>
      <c r="H31" s="19" t="s">
        <v>113</v>
      </c>
      <c r="I31" s="20">
        <v>1.5E-3</v>
      </c>
      <c r="J31" s="20">
        <v>8.0000000000000007E-5</v>
      </c>
      <c r="K31" s="21" t="s">
        <v>6</v>
      </c>
      <c r="L31" s="25" t="s">
        <v>114</v>
      </c>
      <c r="M31" s="41" t="s">
        <v>422</v>
      </c>
      <c r="N31" s="1"/>
      <c r="V31" s="1"/>
      <c r="W31" s="1"/>
      <c r="X31" s="15" t="s">
        <v>129</v>
      </c>
      <c r="Y31" s="15" t="s">
        <v>124</v>
      </c>
      <c r="Z31" s="15" t="s">
        <v>125</v>
      </c>
      <c r="AA31" s="15" t="s">
        <v>89</v>
      </c>
      <c r="AB31" s="15">
        <f>Config!$J$22</f>
        <v>2.5000000000000001E-2</v>
      </c>
      <c r="AC31" s="15">
        <f>Config!$J$19+Config!$B$16*Config!$J$21*(Config!$J$22-Config!$J$19/Config!$J$21)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48" t="s">
        <v>507</v>
      </c>
      <c r="B32" s="49">
        <v>50</v>
      </c>
      <c r="C32" s="50" t="str">
        <f>INDEX(rngUnitSettings,MATCH("Length",INDEX(rngUnitSettings,,1),0),2)</f>
        <v>mm</v>
      </c>
      <c r="D32" s="55" t="s">
        <v>508</v>
      </c>
      <c r="E32" s="68" t="s">
        <v>1877</v>
      </c>
      <c r="F32" s="1"/>
      <c r="G32" s="1"/>
      <c r="H32" s="19" t="s">
        <v>115</v>
      </c>
      <c r="I32" s="20">
        <v>2E-3</v>
      </c>
      <c r="J32" s="20">
        <v>1E-4</v>
      </c>
      <c r="K32" s="21" t="s">
        <v>6</v>
      </c>
      <c r="L32" s="25" t="s">
        <v>116</v>
      </c>
      <c r="M32" s="41" t="s">
        <v>422</v>
      </c>
      <c r="N32" s="1"/>
      <c r="V32" s="1"/>
      <c r="W32" s="1"/>
      <c r="X32" s="15" t="s">
        <v>129</v>
      </c>
      <c r="Y32" s="15" t="s">
        <v>124</v>
      </c>
      <c r="Z32" s="15" t="s">
        <v>127</v>
      </c>
      <c r="AA32" s="15" t="s">
        <v>88</v>
      </c>
      <c r="AB32" s="15">
        <f>-Config!$I$23</f>
        <v>-1.4999999999999999E-2</v>
      </c>
      <c r="AC32" s="15">
        <f>-(1.1*Config!$I$19+Config!$B$16*Config!$I$21*(Config!$I$23-(2*(Config!$I$19/Config!$I$21+0.002)-(0.9*Config!$I$19/Config!$I$21))))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48" t="s">
        <v>509</v>
      </c>
      <c r="B33" s="49">
        <v>50</v>
      </c>
      <c r="C33" s="50" t="str">
        <f>INDEX(rngUnitSettings,MATCH("Length",INDEX(rngUnitSettings,,1),0),2)</f>
        <v>mm</v>
      </c>
      <c r="D33" s="55" t="s">
        <v>510</v>
      </c>
      <c r="E33" s="68" t="s">
        <v>1877</v>
      </c>
      <c r="F33" s="1"/>
      <c r="G33" s="1"/>
      <c r="H33" s="19" t="s">
        <v>117</v>
      </c>
      <c r="I33" s="20">
        <v>3.5000000000000001E-3</v>
      </c>
      <c r="J33" s="20">
        <v>1.4999999999999999E-4</v>
      </c>
      <c r="K33" s="21" t="s">
        <v>6</v>
      </c>
      <c r="L33" s="25" t="s">
        <v>118</v>
      </c>
      <c r="M33" s="41" t="s">
        <v>422</v>
      </c>
      <c r="N33" s="1"/>
      <c r="V33" s="1"/>
      <c r="W33" s="1"/>
      <c r="X33" s="15" t="s">
        <v>129</v>
      </c>
      <c r="Y33" s="15" t="s">
        <v>124</v>
      </c>
      <c r="Z33" s="15" t="s">
        <v>127</v>
      </c>
      <c r="AA33" s="15" t="s">
        <v>88</v>
      </c>
      <c r="AB33" s="15">
        <f>-(2*(Config!$I$19/Config!$I$21+0.002)-(0.9*Config!$I$19/Config!$I$21))</f>
        <v>-5.9249999999999997E-3</v>
      </c>
      <c r="AC33" s="15">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48" t="s">
        <v>511</v>
      </c>
      <c r="B34" s="49">
        <v>2</v>
      </c>
      <c r="C34" s="50" t="s">
        <v>512</v>
      </c>
      <c r="D34" s="55" t="s">
        <v>513</v>
      </c>
      <c r="E34" s="68" t="s">
        <v>1877</v>
      </c>
      <c r="F34" s="1"/>
      <c r="G34" s="1"/>
      <c r="H34" s="1"/>
      <c r="I34" s="1"/>
      <c r="J34" s="1"/>
      <c r="K34" s="1"/>
      <c r="L34" s="1"/>
      <c r="M34" s="1"/>
      <c r="N34" s="1"/>
      <c r="O34" s="1"/>
      <c r="P34" s="1"/>
      <c r="Q34" s="1"/>
      <c r="R34" s="1"/>
      <c r="S34" s="1"/>
      <c r="T34" s="1"/>
      <c r="U34" s="1"/>
      <c r="V34" s="1"/>
      <c r="W34" s="1"/>
      <c r="X34" s="15" t="s">
        <v>129</v>
      </c>
      <c r="Y34" s="15" t="s">
        <v>124</v>
      </c>
      <c r="Z34" s="15" t="s">
        <v>127</v>
      </c>
      <c r="AA34" s="15" t="s">
        <v>88</v>
      </c>
      <c r="AB34" s="15">
        <f>-(Config!$I$19/Config!$I$21+0.002)</f>
        <v>-3.7499999999999999E-3</v>
      </c>
      <c r="AC34" s="15">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48"/>
      <c r="B35" s="50"/>
      <c r="C35" s="50"/>
      <c r="D35" s="55"/>
      <c r="E35" s="50"/>
      <c r="F35" s="1"/>
      <c r="G35" s="1"/>
      <c r="H35" s="3" t="s">
        <v>429</v>
      </c>
      <c r="I35" s="2"/>
      <c r="J35" s="2"/>
      <c r="K35" s="2"/>
      <c r="L35" s="2"/>
      <c r="M35" s="2"/>
      <c r="N35" s="2"/>
      <c r="O35" s="1"/>
      <c r="P35" s="1"/>
      <c r="Q35" s="1"/>
      <c r="R35" s="1"/>
      <c r="S35" s="1"/>
      <c r="T35" s="1"/>
      <c r="U35" s="1"/>
      <c r="V35" s="1"/>
      <c r="W35" s="1"/>
      <c r="X35" s="15" t="s">
        <v>129</v>
      </c>
      <c r="Y35" s="15" t="s">
        <v>124</v>
      </c>
      <c r="Z35" s="15" t="s">
        <v>127</v>
      </c>
      <c r="AA35" s="15" t="s">
        <v>88</v>
      </c>
      <c r="AB35" s="15">
        <f>-(0.9*Config!$I$19/Config!$I$21)</f>
        <v>-1.575E-3</v>
      </c>
      <c r="AC35" s="15">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46" t="s">
        <v>514</v>
      </c>
      <c r="B36" s="47"/>
      <c r="C36" s="47"/>
      <c r="D36" s="54"/>
      <c r="E36" s="47"/>
      <c r="F36" s="1"/>
      <c r="G36" s="1"/>
      <c r="H36" s="31"/>
      <c r="I36" s="31"/>
      <c r="J36" s="130" t="s">
        <v>81</v>
      </c>
      <c r="K36" s="130"/>
      <c r="L36" s="130"/>
      <c r="M36" s="131"/>
      <c r="N36" s="31"/>
      <c r="O36" s="1"/>
      <c r="T36" s="1"/>
      <c r="U36" s="1"/>
      <c r="V36" s="1"/>
      <c r="W36" s="1"/>
      <c r="X36" s="15" t="s">
        <v>129</v>
      </c>
      <c r="Y36" s="15" t="s">
        <v>124</v>
      </c>
      <c r="Z36" s="15" t="s">
        <v>127</v>
      </c>
      <c r="AA36" s="15" t="s">
        <v>126</v>
      </c>
      <c r="AB36" s="15">
        <v>0</v>
      </c>
      <c r="AC36" s="15">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51" t="s">
        <v>515</v>
      </c>
      <c r="B37" s="52"/>
      <c r="C37" s="52" t="s">
        <v>464</v>
      </c>
      <c r="D37" s="56"/>
      <c r="E37" s="52"/>
      <c r="F37" s="1"/>
      <c r="G37" s="1"/>
      <c r="H37" s="31" t="s">
        <v>0</v>
      </c>
      <c r="I37" s="31" t="s">
        <v>130</v>
      </c>
      <c r="J37" s="32" t="s">
        <v>84</v>
      </c>
      <c r="K37" s="32" t="s">
        <v>131</v>
      </c>
      <c r="L37" s="32" t="s">
        <v>132</v>
      </c>
      <c r="M37" s="36" t="s">
        <v>133</v>
      </c>
      <c r="N37" s="33" t="s">
        <v>3</v>
      </c>
      <c r="O37" s="1"/>
      <c r="T37" s="1"/>
      <c r="U37" s="1"/>
      <c r="V37" s="1"/>
      <c r="W37" s="1"/>
      <c r="X37" s="15" t="s">
        <v>129</v>
      </c>
      <c r="Y37" s="15" t="s">
        <v>124</v>
      </c>
      <c r="Z37" s="15" t="s">
        <v>127</v>
      </c>
      <c r="AA37" s="15" t="s">
        <v>89</v>
      </c>
      <c r="AB37" s="15">
        <f>(0.9*Config!$J$19/Config!$J$21)</f>
        <v>1.575E-3</v>
      </c>
      <c r="AC37" s="15">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48" t="s">
        <v>516</v>
      </c>
      <c r="B38" s="49" t="s">
        <v>17</v>
      </c>
      <c r="C38" s="50" t="s">
        <v>464</v>
      </c>
      <c r="D38" s="55" t="s">
        <v>517</v>
      </c>
      <c r="E38" s="68" t="s">
        <v>1877</v>
      </c>
      <c r="F38" s="1"/>
      <c r="G38" s="1"/>
      <c r="H38" s="22" t="s">
        <v>134</v>
      </c>
      <c r="I38" s="22"/>
      <c r="J38" s="23"/>
      <c r="K38" s="23"/>
      <c r="L38" s="23"/>
      <c r="M38" s="37"/>
      <c r="N38" s="34"/>
      <c r="O38" s="1"/>
      <c r="T38" s="1"/>
      <c r="U38" s="1"/>
      <c r="V38" s="1"/>
      <c r="W38" s="1"/>
      <c r="X38" s="15" t="s">
        <v>129</v>
      </c>
      <c r="Y38" s="15" t="s">
        <v>124</v>
      </c>
      <c r="Z38" s="15" t="s">
        <v>127</v>
      </c>
      <c r="AA38" s="15" t="s">
        <v>89</v>
      </c>
      <c r="AB38" s="15">
        <f>(Config!$J$19/Config!$J$21+0.002)</f>
        <v>3.7499999999999999E-3</v>
      </c>
      <c r="AC38" s="15">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48" t="s">
        <v>518</v>
      </c>
      <c r="B39" s="49">
        <v>80</v>
      </c>
      <c r="C39" s="50" t="s">
        <v>512</v>
      </c>
      <c r="D39" s="55" t="s">
        <v>519</v>
      </c>
      <c r="E39" s="68" t="s">
        <v>1877</v>
      </c>
      <c r="F39" s="1"/>
      <c r="G39" s="1"/>
      <c r="H39" s="19" t="s">
        <v>135</v>
      </c>
      <c r="I39" s="19" t="s">
        <v>136</v>
      </c>
      <c r="J39" s="20" t="s">
        <v>84</v>
      </c>
      <c r="K39" s="20" t="s">
        <v>131</v>
      </c>
      <c r="L39" s="20" t="s">
        <v>132</v>
      </c>
      <c r="M39" s="30" t="s">
        <v>133</v>
      </c>
      <c r="N39" s="35" t="s">
        <v>137</v>
      </c>
      <c r="O39" s="1"/>
      <c r="T39" s="1"/>
      <c r="U39" s="1"/>
      <c r="V39" s="1"/>
      <c r="W39" s="1"/>
      <c r="X39" s="15" t="s">
        <v>129</v>
      </c>
      <c r="Y39" s="15" t="s">
        <v>124</v>
      </c>
      <c r="Z39" s="15" t="s">
        <v>127</v>
      </c>
      <c r="AA39" s="15" t="s">
        <v>89</v>
      </c>
      <c r="AB39" s="15">
        <f>(2*(Config!$J$19/Config!$J$21+0.002)-(0.9*Config!$J$19/Config!$J$21))</f>
        <v>5.9249999999999997E-3</v>
      </c>
      <c r="AC39" s="15">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48" t="s">
        <v>520</v>
      </c>
      <c r="B40" s="49">
        <v>1</v>
      </c>
      <c r="C40" s="50" t="s">
        <v>512</v>
      </c>
      <c r="D40" s="55" t="s">
        <v>521</v>
      </c>
      <c r="E40" s="68" t="s">
        <v>1877</v>
      </c>
      <c r="F40" s="1"/>
      <c r="G40" s="1"/>
      <c r="H40" s="19" t="s">
        <v>138</v>
      </c>
      <c r="I40" s="19" t="s">
        <v>139</v>
      </c>
      <c r="J40" s="20" t="s">
        <v>140</v>
      </c>
      <c r="K40" s="20" t="s">
        <v>141</v>
      </c>
      <c r="L40" s="20" t="s">
        <v>142</v>
      </c>
      <c r="M40" s="30" t="s">
        <v>143</v>
      </c>
      <c r="N40" s="35" t="s">
        <v>144</v>
      </c>
      <c r="O40" s="1"/>
      <c r="T40" s="1"/>
      <c r="U40" s="1"/>
      <c r="V40" s="1"/>
      <c r="W40" s="1"/>
      <c r="X40" s="15" t="s">
        <v>129</v>
      </c>
      <c r="Y40" s="15" t="s">
        <v>124</v>
      </c>
      <c r="Z40" s="15" t="s">
        <v>127</v>
      </c>
      <c r="AA40" s="15" t="s">
        <v>89</v>
      </c>
      <c r="AB40" s="15">
        <f>Config!$J$23</f>
        <v>1.4999999999999999E-2</v>
      </c>
      <c r="AC40" s="15">
        <f>1.1*Config!$J$19+Config!$B$16*Config!$J$21*(Config!$J$23-(2*(Config!$J$19/Config!$J$21+0.002)-(0.9*Config!$J$19/Config!$J$21)))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48" t="s">
        <v>522</v>
      </c>
      <c r="B41" s="49">
        <v>1E-4</v>
      </c>
      <c r="C41" s="50" t="str">
        <f>INDEX(rngUnitSettings,MATCH("Force",INDEX(rngUnitSettings,,1),0),2)</f>
        <v>tf</v>
      </c>
      <c r="D41" s="55" t="s">
        <v>523</v>
      </c>
      <c r="E41" s="68" t="s">
        <v>1877</v>
      </c>
      <c r="F41" s="1"/>
      <c r="G41" s="1"/>
      <c r="H41" s="22" t="s">
        <v>145</v>
      </c>
      <c r="I41" s="22"/>
      <c r="J41" s="23"/>
      <c r="K41" s="23"/>
      <c r="L41" s="23"/>
      <c r="M41" s="37"/>
      <c r="N41" s="34"/>
      <c r="O41" s="1"/>
      <c r="T41" s="1"/>
      <c r="U41" s="1"/>
      <c r="V41" s="1"/>
      <c r="W41" s="1"/>
      <c r="X41" s="15" t="s">
        <v>129</v>
      </c>
      <c r="Y41" s="15" t="s">
        <v>128</v>
      </c>
      <c r="Z41" s="15" t="s">
        <v>125</v>
      </c>
      <c r="AA41" s="15" t="s">
        <v>88</v>
      </c>
      <c r="AB41" s="15">
        <f>-Config!$I$22</f>
        <v>-2.5000000000000001E-2</v>
      </c>
      <c r="AC41" s="15">
        <f>-(Config!$I$20+Config!$B$16*Config!$I$21*(Config!$I$22-Config!$I$20/Config!$I$21))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48" t="s">
        <v>524</v>
      </c>
      <c r="B42" s="49">
        <v>1E-4</v>
      </c>
      <c r="C42" s="50" t="str">
        <f>INDEX(rngUnitSettings,MATCH("Moment",INDEX(rngUnitSettings,,1),0),2)</f>
        <v>tf*m</v>
      </c>
      <c r="D42" s="55" t="s">
        <v>525</v>
      </c>
      <c r="E42" s="68" t="s">
        <v>1877</v>
      </c>
      <c r="F42" s="1"/>
      <c r="G42" s="1"/>
      <c r="H42" s="19" t="s">
        <v>146</v>
      </c>
      <c r="I42" s="19" t="s">
        <v>147</v>
      </c>
      <c r="J42" s="20" t="s">
        <v>5</v>
      </c>
      <c r="K42" s="20" t="s">
        <v>43</v>
      </c>
      <c r="L42" s="20" t="s">
        <v>5</v>
      </c>
      <c r="M42" s="30" t="s">
        <v>5</v>
      </c>
      <c r="N42" s="35" t="s">
        <v>148</v>
      </c>
      <c r="O42" s="1"/>
      <c r="T42" s="1"/>
      <c r="U42" s="1"/>
      <c r="V42" s="1"/>
      <c r="W42" s="1"/>
      <c r="X42" s="15" t="s">
        <v>129</v>
      </c>
      <c r="Y42" s="15" t="s">
        <v>128</v>
      </c>
      <c r="Z42" s="15" t="s">
        <v>125</v>
      </c>
      <c r="AA42" s="15" t="s">
        <v>88</v>
      </c>
      <c r="AB42" s="15">
        <f>-Config!$I$20/Config!$I$21</f>
        <v>-1.9499999999999999E-3</v>
      </c>
      <c r="AC42" s="15">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48" t="s">
        <v>526</v>
      </c>
      <c r="B43" s="49">
        <v>1E-4</v>
      </c>
      <c r="C43" s="50" t="str">
        <f>INDEX(rngUnitSettings,MATCH("Moment",INDEX(rngUnitSettings,,1),0),2)</f>
        <v>tf*m</v>
      </c>
      <c r="D43" s="55" t="s">
        <v>527</v>
      </c>
      <c r="E43" s="68" t="s">
        <v>1877</v>
      </c>
      <c r="F43" s="1"/>
      <c r="G43" s="1"/>
      <c r="H43" s="19" t="s">
        <v>149</v>
      </c>
      <c r="I43" s="19" t="s">
        <v>150</v>
      </c>
      <c r="J43" s="20" t="s">
        <v>5</v>
      </c>
      <c r="K43" s="20" t="s">
        <v>43</v>
      </c>
      <c r="L43" s="20" t="s">
        <v>5</v>
      </c>
      <c r="M43" s="30" t="s">
        <v>43</v>
      </c>
      <c r="N43" s="35" t="s">
        <v>151</v>
      </c>
      <c r="O43" s="1"/>
      <c r="T43" s="1"/>
      <c r="U43" s="1"/>
      <c r="V43" s="1"/>
      <c r="W43" s="1"/>
      <c r="X43" s="15" t="s">
        <v>129</v>
      </c>
      <c r="Y43" s="15" t="s">
        <v>128</v>
      </c>
      <c r="Z43" s="15" t="s">
        <v>125</v>
      </c>
      <c r="AA43" s="15" t="s">
        <v>126</v>
      </c>
      <c r="AB43" s="15">
        <v>0</v>
      </c>
      <c r="AC43" s="15">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51" t="s">
        <v>528</v>
      </c>
      <c r="B44" s="52"/>
      <c r="C44" s="52" t="s">
        <v>464</v>
      </c>
      <c r="D44" s="56"/>
      <c r="E44" s="52"/>
      <c r="F44" s="1"/>
      <c r="G44" s="1"/>
      <c r="H44" s="19" t="s">
        <v>152</v>
      </c>
      <c r="I44" s="19" t="s">
        <v>153</v>
      </c>
      <c r="J44" s="20" t="s">
        <v>43</v>
      </c>
      <c r="K44" s="20" t="s">
        <v>5</v>
      </c>
      <c r="L44" s="20" t="s">
        <v>5</v>
      </c>
      <c r="M44" s="30" t="s">
        <v>43</v>
      </c>
      <c r="N44" s="35" t="s">
        <v>154</v>
      </c>
      <c r="O44" s="1"/>
      <c r="T44" s="1"/>
      <c r="U44" s="1"/>
      <c r="V44" s="1"/>
      <c r="W44" s="1"/>
      <c r="X44" s="15" t="s">
        <v>129</v>
      </c>
      <c r="Y44" s="15" t="s">
        <v>128</v>
      </c>
      <c r="Z44" s="15" t="s">
        <v>125</v>
      </c>
      <c r="AA44" s="15" t="s">
        <v>89</v>
      </c>
      <c r="AB44" s="15">
        <f>Config!$J$20/Config!$J$21</f>
        <v>1.9499999999999999E-3</v>
      </c>
      <c r="AC44" s="15">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48" t="s">
        <v>529</v>
      </c>
      <c r="B45" s="49">
        <v>2</v>
      </c>
      <c r="C45" s="50" t="s">
        <v>512</v>
      </c>
      <c r="D45" s="55" t="s">
        <v>530</v>
      </c>
      <c r="E45" s="68" t="s">
        <v>1877</v>
      </c>
      <c r="F45" s="1"/>
      <c r="G45" s="1"/>
      <c r="H45" s="19" t="s">
        <v>155</v>
      </c>
      <c r="I45" s="19" t="s">
        <v>156</v>
      </c>
      <c r="J45" s="20" t="s">
        <v>5</v>
      </c>
      <c r="K45" s="20" t="s">
        <v>43</v>
      </c>
      <c r="L45" s="20" t="s">
        <v>43</v>
      </c>
      <c r="M45" s="30" t="s">
        <v>43</v>
      </c>
      <c r="N45" s="35" t="s">
        <v>157</v>
      </c>
      <c r="O45" s="1"/>
      <c r="T45" s="1"/>
      <c r="U45" s="1"/>
      <c r="V45" s="1"/>
      <c r="W45" s="1"/>
      <c r="X45" s="15" t="s">
        <v>129</v>
      </c>
      <c r="Y45" s="15" t="s">
        <v>128</v>
      </c>
      <c r="Z45" s="15" t="s">
        <v>125</v>
      </c>
      <c r="AA45" s="15" t="s">
        <v>89</v>
      </c>
      <c r="AB45" s="15">
        <f>Config!$J$22</f>
        <v>2.5000000000000001E-2</v>
      </c>
      <c r="AC45" s="15">
        <f>Config!$J$20+Config!$B$16*Config!$J$21*(Config!$J$22-Config!$J$20/Config!$J$21)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48"/>
      <c r="B46" s="50"/>
      <c r="C46" s="50"/>
      <c r="D46" s="55"/>
      <c r="E46" s="50"/>
      <c r="F46" s="1"/>
      <c r="G46" s="1"/>
      <c r="H46" s="22" t="s">
        <v>158</v>
      </c>
      <c r="I46" s="22"/>
      <c r="J46" s="23"/>
      <c r="K46" s="23"/>
      <c r="L46" s="23"/>
      <c r="M46" s="37"/>
      <c r="N46" s="34"/>
      <c r="O46" s="1"/>
      <c r="T46" s="1"/>
      <c r="U46" s="1"/>
      <c r="V46" s="1"/>
      <c r="W46" s="1"/>
      <c r="X46" s="15" t="s">
        <v>129</v>
      </c>
      <c r="Y46" s="15" t="s">
        <v>128</v>
      </c>
      <c r="Z46" s="15" t="s">
        <v>127</v>
      </c>
      <c r="AA46" s="15" t="s">
        <v>88</v>
      </c>
      <c r="AB46" s="15">
        <f>-Config!$I$23</f>
        <v>-1.4999999999999999E-2</v>
      </c>
      <c r="AC46" s="15">
        <f>-(1.1*Config!$I$20+Config!$B$16*Config!$I$21*(Config!$I$23-(2*(Config!$I$20/Config!$I$21+0.002)-(0.9*Config!$I$20/Config!$I$21))))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46" t="s">
        <v>531</v>
      </c>
      <c r="B47" s="47"/>
      <c r="C47" s="47"/>
      <c r="D47" s="54"/>
      <c r="E47" s="47"/>
      <c r="F47" s="1"/>
      <c r="G47" s="1"/>
      <c r="H47" s="19" t="s">
        <v>159</v>
      </c>
      <c r="I47" s="19" t="s">
        <v>160</v>
      </c>
      <c r="J47" s="20" t="s">
        <v>161</v>
      </c>
      <c r="K47" s="20" t="s">
        <v>161</v>
      </c>
      <c r="L47" s="20" t="s">
        <v>161</v>
      </c>
      <c r="M47" s="30" t="s">
        <v>161</v>
      </c>
      <c r="N47" s="35" t="s">
        <v>162</v>
      </c>
      <c r="O47" s="1"/>
      <c r="T47" s="1"/>
      <c r="U47" s="1"/>
      <c r="V47" s="1"/>
      <c r="W47" s="1"/>
      <c r="X47" s="15" t="s">
        <v>129</v>
      </c>
      <c r="Y47" s="15" t="s">
        <v>128</v>
      </c>
      <c r="Z47" s="15" t="s">
        <v>127</v>
      </c>
      <c r="AA47" s="15" t="s">
        <v>88</v>
      </c>
      <c r="AB47" s="15">
        <f>-(2*(Config!$I$20/Config!$I$21+0.002)-(0.9*Config!$I$20/Config!$I$21))</f>
        <v>-6.1450000000000012E-3</v>
      </c>
      <c r="AC47" s="15">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51" t="s">
        <v>515</v>
      </c>
      <c r="B48" s="52"/>
      <c r="C48" s="52" t="s">
        <v>464</v>
      </c>
      <c r="D48" s="56"/>
      <c r="E48" s="52"/>
      <c r="F48" s="1"/>
      <c r="G48" s="1"/>
      <c r="H48" s="22" t="s">
        <v>163</v>
      </c>
      <c r="I48" s="22"/>
      <c r="J48" s="23"/>
      <c r="K48" s="23"/>
      <c r="L48" s="23"/>
      <c r="M48" s="37"/>
      <c r="N48" s="34"/>
      <c r="O48" s="1"/>
      <c r="T48" s="1"/>
      <c r="U48" s="1"/>
      <c r="V48" s="1"/>
      <c r="W48" s="1"/>
      <c r="X48" s="15" t="s">
        <v>129</v>
      </c>
      <c r="Y48" s="15" t="s">
        <v>128</v>
      </c>
      <c r="Z48" s="15" t="s">
        <v>127</v>
      </c>
      <c r="AA48" s="15" t="s">
        <v>88</v>
      </c>
      <c r="AB48" s="15">
        <f>-(Config!$I$20/Config!$I$21+0.002)</f>
        <v>-3.9500000000000004E-3</v>
      </c>
      <c r="AC48" s="15">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48" t="s">
        <v>532</v>
      </c>
      <c r="B49" s="49" t="s">
        <v>18</v>
      </c>
      <c r="C49" s="50" t="s">
        <v>464</v>
      </c>
      <c r="D49" s="55" t="s">
        <v>534</v>
      </c>
      <c r="E49" s="68" t="s">
        <v>1877</v>
      </c>
      <c r="F49" s="1"/>
      <c r="G49" s="1"/>
      <c r="H49" s="19" t="s">
        <v>159</v>
      </c>
      <c r="I49" s="19" t="s">
        <v>164</v>
      </c>
      <c r="J49" s="20" t="s">
        <v>161</v>
      </c>
      <c r="K49" s="20" t="s">
        <v>161</v>
      </c>
      <c r="L49" s="20" t="s">
        <v>161</v>
      </c>
      <c r="M49" s="30" t="s">
        <v>161</v>
      </c>
      <c r="N49" s="35" t="s">
        <v>165</v>
      </c>
      <c r="O49" s="1"/>
      <c r="T49" s="1"/>
      <c r="U49" s="1"/>
      <c r="V49" s="1"/>
      <c r="W49" s="1"/>
      <c r="X49" s="15" t="s">
        <v>129</v>
      </c>
      <c r="Y49" s="15" t="s">
        <v>128</v>
      </c>
      <c r="Z49" s="15" t="s">
        <v>127</v>
      </c>
      <c r="AA49" s="15" t="s">
        <v>88</v>
      </c>
      <c r="AB49" s="15">
        <f>-(0.9*Config!$I$20/Config!$I$21)</f>
        <v>-1.755E-3</v>
      </c>
      <c r="AC49" s="15">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48" t="s">
        <v>535</v>
      </c>
      <c r="B50" s="49">
        <v>60</v>
      </c>
      <c r="C50" s="50" t="s">
        <v>512</v>
      </c>
      <c r="D50" s="55" t="s">
        <v>536</v>
      </c>
      <c r="E50" s="68" t="s">
        <v>1877</v>
      </c>
      <c r="F50" s="1"/>
      <c r="G50" s="1"/>
      <c r="H50" s="19" t="s">
        <v>166</v>
      </c>
      <c r="I50" s="19" t="s">
        <v>167</v>
      </c>
      <c r="J50" s="20" t="s">
        <v>127</v>
      </c>
      <c r="K50" s="20" t="s">
        <v>127</v>
      </c>
      <c r="L50" s="20" t="s">
        <v>127</v>
      </c>
      <c r="M50" s="30" t="s">
        <v>127</v>
      </c>
      <c r="N50" s="35" t="s">
        <v>168</v>
      </c>
      <c r="O50" s="1"/>
      <c r="T50" s="1"/>
      <c r="U50" s="1"/>
      <c r="V50" s="1"/>
      <c r="W50" s="1"/>
      <c r="X50" s="15" t="s">
        <v>129</v>
      </c>
      <c r="Y50" s="15" t="s">
        <v>128</v>
      </c>
      <c r="Z50" s="15" t="s">
        <v>127</v>
      </c>
      <c r="AA50" s="15" t="s">
        <v>126</v>
      </c>
      <c r="AB50" s="15">
        <v>0</v>
      </c>
      <c r="AC50" s="15">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51" t="s">
        <v>537</v>
      </c>
      <c r="B51" s="52"/>
      <c r="C51" s="52" t="s">
        <v>464</v>
      </c>
      <c r="D51" s="56"/>
      <c r="E51" s="52"/>
      <c r="F51" s="1"/>
      <c r="G51" s="1"/>
      <c r="H51" s="19" t="s">
        <v>169</v>
      </c>
      <c r="I51" s="19" t="s">
        <v>170</v>
      </c>
      <c r="J51" s="20" t="s">
        <v>171</v>
      </c>
      <c r="K51" s="20" t="s">
        <v>171</v>
      </c>
      <c r="L51" s="20" t="s">
        <v>171</v>
      </c>
      <c r="M51" s="30" t="s">
        <v>171</v>
      </c>
      <c r="N51" s="35" t="s">
        <v>172</v>
      </c>
      <c r="O51" s="1"/>
      <c r="T51" s="1"/>
      <c r="U51" s="1"/>
      <c r="V51" s="1"/>
      <c r="W51" s="1"/>
      <c r="X51" s="15" t="s">
        <v>129</v>
      </c>
      <c r="Y51" s="15" t="s">
        <v>128</v>
      </c>
      <c r="Z51" s="15" t="s">
        <v>127</v>
      </c>
      <c r="AA51" s="15" t="s">
        <v>89</v>
      </c>
      <c r="AB51" s="15">
        <f>(0.9*Config!$J$20/Config!$J$21)</f>
        <v>1.755E-3</v>
      </c>
      <c r="AC51" s="15">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48" t="s">
        <v>538</v>
      </c>
      <c r="B52" s="49">
        <v>1.0000000000000001E-5</v>
      </c>
      <c r="C52" s="50" t="s">
        <v>464</v>
      </c>
      <c r="D52" s="55" t="s">
        <v>539</v>
      </c>
      <c r="E52" s="68" t="s">
        <v>1877</v>
      </c>
      <c r="F52" s="1"/>
      <c r="G52" s="1"/>
      <c r="H52" s="19" t="s">
        <v>173</v>
      </c>
      <c r="I52" s="19" t="s">
        <v>174</v>
      </c>
      <c r="J52" s="20" t="s">
        <v>125</v>
      </c>
      <c r="K52" s="20" t="s">
        <v>125</v>
      </c>
      <c r="L52" s="20" t="s">
        <v>125</v>
      </c>
      <c r="M52" s="30" t="s">
        <v>125</v>
      </c>
      <c r="N52" s="35" t="s">
        <v>175</v>
      </c>
      <c r="O52" s="1"/>
      <c r="T52" s="1"/>
      <c r="U52" s="1"/>
      <c r="V52" s="1"/>
      <c r="W52" s="1"/>
      <c r="X52" s="15" t="s">
        <v>129</v>
      </c>
      <c r="Y52" s="15" t="s">
        <v>128</v>
      </c>
      <c r="Z52" s="15" t="s">
        <v>127</v>
      </c>
      <c r="AA52" s="15" t="s">
        <v>89</v>
      </c>
      <c r="AB52" s="15">
        <f>(Config!$J$20/Config!$J$21+0.002)</f>
        <v>3.9500000000000004E-3</v>
      </c>
      <c r="AC52" s="15">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51" t="s">
        <v>540</v>
      </c>
      <c r="B53" s="52"/>
      <c r="C53" s="52" t="s">
        <v>464</v>
      </c>
      <c r="D53" s="56"/>
      <c r="E53" s="52"/>
      <c r="F53" s="1"/>
      <c r="G53" s="1"/>
      <c r="H53" s="22" t="s">
        <v>176</v>
      </c>
      <c r="I53" s="22"/>
      <c r="J53" s="23"/>
      <c r="K53" s="23"/>
      <c r="L53" s="23"/>
      <c r="M53" s="37"/>
      <c r="N53" s="34"/>
      <c r="O53" s="1"/>
      <c r="T53" s="1"/>
      <c r="U53" s="1"/>
      <c r="V53" s="1"/>
      <c r="W53" s="1"/>
      <c r="X53" s="15" t="s">
        <v>129</v>
      </c>
      <c r="Y53" s="15" t="s">
        <v>128</v>
      </c>
      <c r="Z53" s="15" t="s">
        <v>127</v>
      </c>
      <c r="AA53" s="15" t="s">
        <v>89</v>
      </c>
      <c r="AB53" s="15">
        <f>(2*(Config!$J$20/Config!$J$21+0.002)-(0.9*Config!$J$20/Config!$J$21))</f>
        <v>6.1450000000000012E-3</v>
      </c>
      <c r="AC53" s="15">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48" t="s">
        <v>541</v>
      </c>
      <c r="B54" s="49">
        <v>1024</v>
      </c>
      <c r="C54" s="50" t="s">
        <v>464</v>
      </c>
      <c r="D54" s="55" t="s">
        <v>542</v>
      </c>
      <c r="E54" s="68" t="s">
        <v>1877</v>
      </c>
      <c r="F54" s="1"/>
      <c r="G54" s="1"/>
      <c r="H54" s="19" t="s">
        <v>159</v>
      </c>
      <c r="I54" s="19" t="s">
        <v>177</v>
      </c>
      <c r="J54" s="20" t="s">
        <v>178</v>
      </c>
      <c r="K54" s="20" t="s">
        <v>178</v>
      </c>
      <c r="L54" s="20" t="s">
        <v>178</v>
      </c>
      <c r="M54" s="30" t="s">
        <v>178</v>
      </c>
      <c r="N54" s="35" t="s">
        <v>179</v>
      </c>
      <c r="O54" s="1"/>
      <c r="T54" s="1"/>
      <c r="U54" s="1"/>
      <c r="V54" s="1"/>
      <c r="W54" s="1"/>
      <c r="X54" s="15" t="s">
        <v>129</v>
      </c>
      <c r="Y54" s="15" t="s">
        <v>128</v>
      </c>
      <c r="Z54" s="15" t="s">
        <v>127</v>
      </c>
      <c r="AA54" s="15" t="s">
        <v>89</v>
      </c>
      <c r="AB54" s="15">
        <f>Config!$J$23</f>
        <v>1.4999999999999999E-2</v>
      </c>
      <c r="AC54" s="15">
        <f>1.1*Config!$J$20+Config!$B$16*Config!$J$21*(Config!$J$23-(2*(Config!$J$20/Config!$J$21+0.002)-(0.9*Config!$J$20/Config!$J$21)))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48" t="s">
        <v>543</v>
      </c>
      <c r="B55" s="49" t="s">
        <v>19</v>
      </c>
      <c r="C55" s="50" t="s">
        <v>464</v>
      </c>
      <c r="D55" s="55" t="s">
        <v>544</v>
      </c>
      <c r="E55" s="68" t="s">
        <v>1877</v>
      </c>
      <c r="F55" s="1"/>
      <c r="G55" s="1"/>
      <c r="H55" s="19" t="s">
        <v>166</v>
      </c>
      <c r="I55" s="19" t="s">
        <v>180</v>
      </c>
      <c r="J55" s="20" t="s">
        <v>127</v>
      </c>
      <c r="K55" s="20" t="s">
        <v>127</v>
      </c>
      <c r="L55" s="20" t="s">
        <v>127</v>
      </c>
      <c r="M55" s="30" t="s">
        <v>127</v>
      </c>
      <c r="N55" s="35" t="s">
        <v>181</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48" t="s">
        <v>545</v>
      </c>
      <c r="B56" s="49">
        <v>1</v>
      </c>
      <c r="C56" s="50" t="s">
        <v>464</v>
      </c>
      <c r="D56" s="55" t="s">
        <v>546</v>
      </c>
      <c r="E56" s="68" t="s">
        <v>1877</v>
      </c>
      <c r="F56" s="1"/>
      <c r="G56" s="1"/>
      <c r="H56" s="19" t="s">
        <v>169</v>
      </c>
      <c r="I56" s="19" t="s">
        <v>182</v>
      </c>
      <c r="J56" s="20" t="s">
        <v>183</v>
      </c>
      <c r="K56" s="20" t="s">
        <v>183</v>
      </c>
      <c r="L56" s="20" t="s">
        <v>183</v>
      </c>
      <c r="M56" s="30" t="s">
        <v>183</v>
      </c>
      <c r="N56" s="35" t="s">
        <v>184</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48" t="s">
        <v>547</v>
      </c>
      <c r="B57" s="49">
        <v>0.01</v>
      </c>
      <c r="C57" s="50" t="s">
        <v>464</v>
      </c>
      <c r="D57" s="55" t="s">
        <v>548</v>
      </c>
      <c r="E57" s="68" t="s">
        <v>1877</v>
      </c>
      <c r="F57" s="1"/>
      <c r="G57" s="1"/>
      <c r="H57" s="19" t="s">
        <v>173</v>
      </c>
      <c r="I57" s="19" t="s">
        <v>185</v>
      </c>
      <c r="J57" s="20" t="s">
        <v>125</v>
      </c>
      <c r="K57" s="20" t="s">
        <v>125</v>
      </c>
      <c r="L57" s="20" t="s">
        <v>125</v>
      </c>
      <c r="M57" s="30" t="s">
        <v>125</v>
      </c>
      <c r="N57" s="35" t="s">
        <v>175</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48" t="s">
        <v>549</v>
      </c>
      <c r="B58" s="49">
        <v>0</v>
      </c>
      <c r="C58" s="50" t="s">
        <v>512</v>
      </c>
      <c r="D58" s="55" t="s">
        <v>550</v>
      </c>
      <c r="E58" s="68" t="s">
        <v>1877</v>
      </c>
      <c r="F58" s="1"/>
      <c r="G58" s="1"/>
      <c r="H58" s="22" t="s">
        <v>186</v>
      </c>
      <c r="I58" s="22"/>
      <c r="J58" s="23"/>
      <c r="K58" s="23"/>
      <c r="L58" s="23"/>
      <c r="M58" s="37"/>
      <c r="N58" s="34"/>
      <c r="O58" s="1"/>
      <c r="T58" s="1"/>
      <c r="U58" s="1"/>
      <c r="V58" s="1"/>
      <c r="W58" s="1"/>
      <c r="X58" s="1"/>
      <c r="Y58" s="1"/>
      <c r="Z58" s="1"/>
      <c r="AA58" s="1"/>
      <c r="AB58" s="1"/>
      <c r="AC58" s="1"/>
      <c r="AD58" s="1"/>
      <c r="AE58" s="1"/>
      <c r="AF58" s="1"/>
      <c r="AG58" s="1"/>
      <c r="AH58" s="1"/>
      <c r="AI58" s="3" t="s">
        <v>431</v>
      </c>
      <c r="AJ58" s="2"/>
      <c r="AK58" s="2"/>
      <c r="AL58" s="2"/>
      <c r="AM58" s="2"/>
      <c r="AN58" s="2"/>
      <c r="AO58" s="2"/>
      <c r="AP58" s="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48" t="s">
        <v>551</v>
      </c>
      <c r="B59" s="49">
        <v>1</v>
      </c>
      <c r="C59" s="50" t="s">
        <v>512</v>
      </c>
      <c r="D59" s="55" t="s">
        <v>552</v>
      </c>
      <c r="E59" s="68" t="s">
        <v>1877</v>
      </c>
      <c r="F59" s="1"/>
      <c r="G59" s="1"/>
      <c r="H59" s="19" t="s">
        <v>159</v>
      </c>
      <c r="I59" s="19" t="s">
        <v>187</v>
      </c>
      <c r="J59" s="20" t="s">
        <v>178</v>
      </c>
      <c r="K59" s="20" t="s">
        <v>178</v>
      </c>
      <c r="L59" s="20" t="s">
        <v>178</v>
      </c>
      <c r="M59" s="30" t="s">
        <v>178</v>
      </c>
      <c r="N59" s="35" t="s">
        <v>188</v>
      </c>
      <c r="O59" s="1"/>
      <c r="T59" s="1"/>
      <c r="U59" s="1"/>
      <c r="V59" s="1"/>
      <c r="W59" s="1"/>
      <c r="X59" s="2" t="s">
        <v>51</v>
      </c>
      <c r="Y59" s="2"/>
      <c r="Z59" s="2"/>
      <c r="AA59" s="2"/>
      <c r="AB59" s="2"/>
      <c r="AC59" s="2"/>
      <c r="AD59" s="2"/>
      <c r="AE59" s="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48"/>
      <c r="B60" s="50"/>
      <c r="C60" s="50"/>
      <c r="D60" s="55"/>
      <c r="E60" s="50"/>
      <c r="F60" s="1"/>
      <c r="G60" s="1"/>
      <c r="H60" s="19" t="s">
        <v>166</v>
      </c>
      <c r="I60" s="19" t="s">
        <v>189</v>
      </c>
      <c r="J60" s="20" t="s">
        <v>125</v>
      </c>
      <c r="K60" s="20" t="s">
        <v>125</v>
      </c>
      <c r="L60" s="20" t="s">
        <v>125</v>
      </c>
      <c r="M60" s="30" t="s">
        <v>125</v>
      </c>
      <c r="N60" s="35" t="s">
        <v>190</v>
      </c>
      <c r="O60" s="1"/>
      <c r="T60" s="1"/>
      <c r="U60" s="1"/>
      <c r="V60" s="1"/>
      <c r="W60" s="1"/>
      <c r="X60" s="16" t="s">
        <v>52</v>
      </c>
      <c r="Y60" s="16" t="s">
        <v>53</v>
      </c>
      <c r="Z60" s="16" t="s">
        <v>54</v>
      </c>
      <c r="AA60" s="16" t="s">
        <v>55</v>
      </c>
      <c r="AB60" s="16" t="s">
        <v>56</v>
      </c>
      <c r="AC60" s="16" t="s">
        <v>57</v>
      </c>
      <c r="AD60" s="29" t="s">
        <v>58</v>
      </c>
      <c r="AE60" s="16" t="s">
        <v>59</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46" t="s">
        <v>553</v>
      </c>
      <c r="B61" s="47"/>
      <c r="C61" s="47"/>
      <c r="D61" s="54"/>
      <c r="E61" s="47"/>
      <c r="F61" s="1"/>
      <c r="G61" s="1"/>
      <c r="H61" s="19" t="s">
        <v>169</v>
      </c>
      <c r="I61" s="19" t="s">
        <v>191</v>
      </c>
      <c r="J61" s="20" t="s">
        <v>171</v>
      </c>
      <c r="K61" s="20" t="s">
        <v>171</v>
      </c>
      <c r="L61" s="20" t="s">
        <v>171</v>
      </c>
      <c r="M61" s="30" t="s">
        <v>171</v>
      </c>
      <c r="N61" s="35" t="s">
        <v>192</v>
      </c>
      <c r="O61" s="1"/>
      <c r="T61" s="1"/>
      <c r="U61" s="1"/>
      <c r="V61" s="1"/>
      <c r="W61" s="1"/>
      <c r="X61" s="20">
        <v>4</v>
      </c>
      <c r="Y61" s="20">
        <v>3.5</v>
      </c>
      <c r="Z61" s="20">
        <v>14</v>
      </c>
      <c r="AA61" s="20">
        <v>1</v>
      </c>
      <c r="AB61" s="20">
        <v>0.9</v>
      </c>
      <c r="AC61" s="20">
        <v>0.81</v>
      </c>
      <c r="AD61" s="30">
        <v>0.69</v>
      </c>
      <c r="AE61" s="20">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51" t="s">
        <v>515</v>
      </c>
      <c r="B62" s="52"/>
      <c r="C62" s="52" t="s">
        <v>464</v>
      </c>
      <c r="D62" s="56"/>
      <c r="E62" s="52"/>
      <c r="F62" s="1"/>
      <c r="G62" s="1"/>
      <c r="H62" s="19" t="s">
        <v>173</v>
      </c>
      <c r="I62" s="19" t="s">
        <v>193</v>
      </c>
      <c r="J62" s="20" t="s">
        <v>125</v>
      </c>
      <c r="K62" s="20" t="s">
        <v>125</v>
      </c>
      <c r="L62" s="20" t="s">
        <v>125</v>
      </c>
      <c r="M62" s="30" t="s">
        <v>125</v>
      </c>
      <c r="N62" s="35" t="s">
        <v>175</v>
      </c>
      <c r="O62" s="1"/>
      <c r="T62" s="1"/>
      <c r="U62" s="1"/>
      <c r="V62" s="1"/>
      <c r="W62" s="1"/>
      <c r="X62" s="20">
        <v>10</v>
      </c>
      <c r="Y62" s="20">
        <v>8.6999999999999993</v>
      </c>
      <c r="Z62" s="20">
        <v>35</v>
      </c>
      <c r="AA62" s="20">
        <v>1</v>
      </c>
      <c r="AB62" s="20">
        <v>0.86</v>
      </c>
      <c r="AC62" s="20">
        <v>0.77</v>
      </c>
      <c r="AD62" s="30">
        <v>0.65</v>
      </c>
      <c r="AE62" s="20">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48" t="s">
        <v>554</v>
      </c>
      <c r="B63" s="49" t="s">
        <v>20</v>
      </c>
      <c r="C63" s="50" t="s">
        <v>464</v>
      </c>
      <c r="D63" s="55" t="s">
        <v>555</v>
      </c>
      <c r="E63" s="68" t="s">
        <v>1877</v>
      </c>
      <c r="F63" s="1"/>
      <c r="G63" s="1"/>
      <c r="H63" s="22" t="s">
        <v>194</v>
      </c>
      <c r="I63" s="22"/>
      <c r="J63" s="23"/>
      <c r="K63" s="23"/>
      <c r="L63" s="23"/>
      <c r="M63" s="37"/>
      <c r="N63" s="34"/>
      <c r="O63" s="1"/>
      <c r="T63" s="1"/>
      <c r="U63" s="1"/>
      <c r="V63" s="1"/>
      <c r="W63" s="1"/>
      <c r="X63" s="20">
        <v>12</v>
      </c>
      <c r="Y63" s="20">
        <v>10.4</v>
      </c>
      <c r="Z63" s="20">
        <v>40</v>
      </c>
      <c r="AA63" s="20">
        <v>0.95</v>
      </c>
      <c r="AB63" s="20">
        <v>0.83</v>
      </c>
      <c r="AC63" s="20">
        <v>0.74</v>
      </c>
      <c r="AD63" s="30">
        <v>0.62</v>
      </c>
      <c r="AE63" s="20">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48" t="s">
        <v>556</v>
      </c>
      <c r="B64" s="49">
        <v>8000</v>
      </c>
      <c r="C64" s="50" t="str">
        <f>INDEX(rngUnitSettings,MATCH("Length",INDEX(rngUnitSettings,,1),0),2)</f>
        <v>mm</v>
      </c>
      <c r="D64" s="55" t="s">
        <v>557</v>
      </c>
      <c r="E64" s="68" t="s">
        <v>1877</v>
      </c>
      <c r="F64" s="1"/>
      <c r="G64" s="1"/>
      <c r="H64" s="19" t="s">
        <v>195</v>
      </c>
      <c r="I64" s="19" t="s">
        <v>196</v>
      </c>
      <c r="J64" s="20" t="s">
        <v>197</v>
      </c>
      <c r="K64" s="20" t="s">
        <v>198</v>
      </c>
      <c r="L64" s="20" t="s">
        <v>197</v>
      </c>
      <c r="M64" s="30" t="s">
        <v>197</v>
      </c>
      <c r="N64" s="35" t="s">
        <v>199</v>
      </c>
      <c r="O64" s="1"/>
      <c r="T64" s="1"/>
      <c r="U64" s="1"/>
      <c r="V64" s="1"/>
      <c r="W64" s="1"/>
      <c r="X64" s="20">
        <v>14</v>
      </c>
      <c r="Y64" s="20">
        <v>12.1</v>
      </c>
      <c r="Z64" s="20">
        <v>48.5</v>
      </c>
      <c r="AA64" s="20">
        <v>0.9</v>
      </c>
      <c r="AB64" s="20">
        <v>0.79</v>
      </c>
      <c r="AC64" s="20">
        <v>0.7</v>
      </c>
      <c r="AD64" s="30">
        <v>0.57999999999999996</v>
      </c>
      <c r="AE64" s="20">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48" t="s">
        <v>558</v>
      </c>
      <c r="B65" s="49">
        <v>2</v>
      </c>
      <c r="C65" s="50" t="s">
        <v>464</v>
      </c>
      <c r="D65" s="55" t="s">
        <v>559</v>
      </c>
      <c r="E65" s="68" t="s">
        <v>1877</v>
      </c>
      <c r="F65" s="1"/>
      <c r="G65" s="1"/>
      <c r="H65" s="19" t="s">
        <v>200</v>
      </c>
      <c r="I65" s="19" t="s">
        <v>201</v>
      </c>
      <c r="J65" s="20" t="s">
        <v>76</v>
      </c>
      <c r="K65" s="20" t="s">
        <v>76</v>
      </c>
      <c r="L65" s="20" t="s">
        <v>76</v>
      </c>
      <c r="M65" s="30" t="s">
        <v>202</v>
      </c>
      <c r="N65" s="35" t="s">
        <v>203</v>
      </c>
      <c r="O65" s="1"/>
      <c r="T65" s="1"/>
      <c r="U65" s="1"/>
      <c r="V65" s="1"/>
      <c r="W65" s="1"/>
      <c r="X65" s="20">
        <v>16</v>
      </c>
      <c r="Y65" s="20">
        <v>13.8</v>
      </c>
      <c r="Z65" s="20">
        <v>55</v>
      </c>
      <c r="AA65" s="20">
        <v>0.86</v>
      </c>
      <c r="AB65" s="20">
        <v>0.75</v>
      </c>
      <c r="AC65" s="20">
        <v>0.66</v>
      </c>
      <c r="AD65" s="30">
        <v>0.55000000000000004</v>
      </c>
      <c r="AE65" s="20">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48" t="s">
        <v>560</v>
      </c>
      <c r="B66" s="49">
        <v>2</v>
      </c>
      <c r="C66" s="50" t="s">
        <v>464</v>
      </c>
      <c r="D66" s="55" t="s">
        <v>561</v>
      </c>
      <c r="E66" s="68" t="s">
        <v>1877</v>
      </c>
      <c r="F66" s="1"/>
      <c r="G66" s="1"/>
      <c r="H66" s="19" t="s">
        <v>204</v>
      </c>
      <c r="I66" s="19" t="s">
        <v>205</v>
      </c>
      <c r="J66" s="20">
        <v>1</v>
      </c>
      <c r="K66" s="20">
        <v>1</v>
      </c>
      <c r="L66" s="20">
        <v>1</v>
      </c>
      <c r="M66" s="30">
        <v>1</v>
      </c>
      <c r="N66" s="35" t="s">
        <v>206</v>
      </c>
      <c r="O66" s="1"/>
      <c r="T66" s="1"/>
      <c r="U66" s="1"/>
      <c r="V66" s="1"/>
      <c r="W66" s="1"/>
      <c r="X66" s="20">
        <v>18</v>
      </c>
      <c r="Y66" s="20">
        <v>15.6</v>
      </c>
      <c r="Z66" s="20">
        <v>62.5</v>
      </c>
      <c r="AA66" s="20">
        <v>0.82</v>
      </c>
      <c r="AB66" s="20">
        <v>0.71</v>
      </c>
      <c r="AC66" s="20">
        <v>0.62</v>
      </c>
      <c r="AD66" s="30">
        <v>0.51</v>
      </c>
      <c r="AE66" s="20">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48" t="s">
        <v>562</v>
      </c>
      <c r="B67" s="49" t="s">
        <v>21</v>
      </c>
      <c r="C67" s="50" t="s">
        <v>464</v>
      </c>
      <c r="D67" s="55" t="s">
        <v>563</v>
      </c>
      <c r="E67" s="68" t="s">
        <v>1877</v>
      </c>
      <c r="F67" s="1"/>
      <c r="G67" s="1"/>
      <c r="H67" s="19" t="s">
        <v>207</v>
      </c>
      <c r="I67" s="19" t="s">
        <v>208</v>
      </c>
      <c r="J67" s="20">
        <v>6</v>
      </c>
      <c r="K67" s="20">
        <v>6</v>
      </c>
      <c r="L67" s="20">
        <v>6</v>
      </c>
      <c r="M67" s="30">
        <v>6</v>
      </c>
      <c r="N67" s="35" t="s">
        <v>209</v>
      </c>
      <c r="O67" s="1"/>
      <c r="T67" s="1"/>
      <c r="U67" s="1"/>
      <c r="V67" s="1"/>
      <c r="W67" s="1"/>
      <c r="X67" s="20">
        <v>20</v>
      </c>
      <c r="Y67" s="20">
        <v>17.3</v>
      </c>
      <c r="Z67" s="20">
        <v>70</v>
      </c>
      <c r="AA67" s="20">
        <v>0.78</v>
      </c>
      <c r="AB67" s="20">
        <v>0.67</v>
      </c>
      <c r="AC67" s="20">
        <v>0.56999999999999995</v>
      </c>
      <c r="AD67" s="30">
        <v>0.48</v>
      </c>
      <c r="AE67" s="20">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48" t="s">
        <v>564</v>
      </c>
      <c r="B68" s="49">
        <v>1</v>
      </c>
      <c r="C68" s="50" t="s">
        <v>464</v>
      </c>
      <c r="D68" s="55" t="s">
        <v>565</v>
      </c>
      <c r="E68" s="68" t="s">
        <v>1877</v>
      </c>
      <c r="F68" s="1"/>
      <c r="G68" s="1"/>
      <c r="H68" s="1"/>
      <c r="I68" s="1"/>
      <c r="J68" s="1"/>
      <c r="K68" s="1"/>
      <c r="L68" s="1"/>
      <c r="M68" s="1"/>
      <c r="N68" s="1"/>
      <c r="O68" s="1"/>
      <c r="P68" s="1"/>
      <c r="Q68" s="1"/>
      <c r="R68" s="1"/>
      <c r="S68" s="1"/>
      <c r="T68" s="1"/>
      <c r="U68" s="1"/>
      <c r="V68" s="1"/>
      <c r="W68" s="1"/>
      <c r="X68" s="20">
        <v>22</v>
      </c>
      <c r="Y68" s="20">
        <v>19.100000000000001</v>
      </c>
      <c r="Z68" s="20">
        <v>75</v>
      </c>
      <c r="AA68" s="20">
        <v>0.72</v>
      </c>
      <c r="AB68" s="20">
        <v>0.6</v>
      </c>
      <c r="AC68" s="20">
        <v>0.52</v>
      </c>
      <c r="AD68" s="30">
        <v>0.43</v>
      </c>
      <c r="AE68" s="20">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48" t="s">
        <v>566</v>
      </c>
      <c r="B69" s="49">
        <v>1</v>
      </c>
      <c r="C69" s="50" t="s">
        <v>464</v>
      </c>
      <c r="D69" s="55" t="s">
        <v>567</v>
      </c>
      <c r="E69" s="68" t="s">
        <v>1877</v>
      </c>
      <c r="F69" s="1"/>
      <c r="G69" s="1"/>
      <c r="H69" s="3" t="s">
        <v>425</v>
      </c>
      <c r="I69" s="2"/>
      <c r="J69" s="2"/>
      <c r="K69" s="2"/>
      <c r="L69" s="2"/>
      <c r="M69" s="2"/>
      <c r="N69" s="2"/>
      <c r="O69" s="1"/>
      <c r="P69" s="3" t="s">
        <v>430</v>
      </c>
      <c r="Q69" s="2"/>
      <c r="R69" s="2"/>
      <c r="S69" s="2"/>
      <c r="T69" s="1"/>
      <c r="U69" s="1"/>
      <c r="V69" s="1"/>
      <c r="W69" s="1"/>
      <c r="X69" s="20">
        <v>24</v>
      </c>
      <c r="Y69" s="20">
        <v>20.8</v>
      </c>
      <c r="Z69" s="20">
        <v>83</v>
      </c>
      <c r="AA69" s="20">
        <v>0.67</v>
      </c>
      <c r="AB69" s="20">
        <v>0.55000000000000004</v>
      </c>
      <c r="AC69" s="20">
        <v>0.47</v>
      </c>
      <c r="AD69" s="30">
        <v>0.38</v>
      </c>
      <c r="AE69" s="20">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48" t="s">
        <v>568</v>
      </c>
      <c r="B70" s="49" t="s">
        <v>22</v>
      </c>
      <c r="C70" s="50" t="s">
        <v>464</v>
      </c>
      <c r="D70" s="55" t="s">
        <v>569</v>
      </c>
      <c r="E70" s="68" t="s">
        <v>1877</v>
      </c>
      <c r="F70" s="1"/>
      <c r="G70" s="1"/>
      <c r="H70" s="16" t="s">
        <v>80</v>
      </c>
      <c r="I70" s="16" t="str">
        <f>"N, "&amp;INDEX(rngUnitSettings,MATCH("Force",INDEX(rngUnitSettings,,1),0),2)</f>
        <v>N, tf</v>
      </c>
      <c r="J70" s="16" t="str">
        <f>"Mx, "&amp;INDEX(rngUnitSettings,MATCH("Moment",INDEX(rngUnitSettings,,1),0),2)</f>
        <v>Mx, tf*m</v>
      </c>
      <c r="K70" s="16" t="str">
        <f>"My, "&amp;INDEX(rngUnitSettings,MATCH("Moment",INDEX(rngUnitSettings,,1),0),2)</f>
        <v>My, tf*m</v>
      </c>
      <c r="L70" s="16" t="s">
        <v>81</v>
      </c>
      <c r="M70" s="29" t="s">
        <v>82</v>
      </c>
      <c r="N70" s="18" t="s">
        <v>83</v>
      </c>
      <c r="O70" s="1"/>
      <c r="P70" s="16" t="s">
        <v>85</v>
      </c>
      <c r="Q70" s="16" t="str">
        <f>"N, "&amp;INDEX(rngUnitSettings,MATCH("Force",INDEX(rngUnitSettings,,1),0),2)</f>
        <v>N, tf</v>
      </c>
      <c r="R70" s="29" t="str">
        <f>"Mx, "&amp;INDEX(rngUnitSettings,MATCH("Moment",INDEX(rngUnitSettings,,1),0),2)</f>
        <v>Mx, tf*m</v>
      </c>
      <c r="S70" s="16" t="str">
        <f>"My, "&amp;INDEX(rngUnitSettings,MATCH("Moment",INDEX(rngUnitSettings,,1),0),2)</f>
        <v>My, tf*m</v>
      </c>
      <c r="T70" s="1"/>
      <c r="U70" s="1"/>
      <c r="V70" s="1"/>
      <c r="W70" s="1"/>
      <c r="X70" s="20">
        <v>26</v>
      </c>
      <c r="Y70" s="20">
        <v>22.5</v>
      </c>
      <c r="Z70" s="20">
        <v>90</v>
      </c>
      <c r="AA70" s="20">
        <v>0.62</v>
      </c>
      <c r="AB70" s="20">
        <v>0.51</v>
      </c>
      <c r="AC70" s="20">
        <v>0.44</v>
      </c>
      <c r="AD70" s="30">
        <v>0.35</v>
      </c>
      <c r="AE70" s="20">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48" t="s">
        <v>570</v>
      </c>
      <c r="B71" s="49">
        <v>10</v>
      </c>
      <c r="C71" s="50" t="str">
        <f>INDEX(rngUnitSettings,MATCH("Length",INDEX(rngUnitSettings,,1),0),2)</f>
        <v>mm</v>
      </c>
      <c r="D71" s="55" t="s">
        <v>571</v>
      </c>
      <c r="E71" s="68" t="s">
        <v>1877</v>
      </c>
      <c r="F71" s="1"/>
      <c r="G71" s="1"/>
      <c r="H71" s="20">
        <v>1</v>
      </c>
      <c r="I71" s="20">
        <v>100</v>
      </c>
      <c r="J71" s="20">
        <v>50</v>
      </c>
      <c r="K71" s="20"/>
      <c r="L71" s="20" t="s">
        <v>84</v>
      </c>
      <c r="M71" s="30" t="s">
        <v>18</v>
      </c>
      <c r="N71" s="40"/>
      <c r="O71" s="1"/>
      <c r="P71" s="21">
        <f>IF(INDEX(rngLoadCombinations,2,1)="","",INDEX(rngLoadCombinations,2,1))</f>
        <v>1</v>
      </c>
      <c r="Q71" s="20">
        <v>0</v>
      </c>
      <c r="R71" s="30">
        <v>0</v>
      </c>
      <c r="S71" s="20">
        <v>0</v>
      </c>
      <c r="T71" s="1"/>
      <c r="U71" s="1"/>
      <c r="V71" s="1"/>
      <c r="W71" s="1"/>
      <c r="X71" s="20">
        <v>28</v>
      </c>
      <c r="Y71" s="20">
        <v>24.3</v>
      </c>
      <c r="Z71" s="20">
        <v>97</v>
      </c>
      <c r="AA71" s="20">
        <v>0.57999999999999996</v>
      </c>
      <c r="AB71" s="20">
        <v>0.49</v>
      </c>
      <c r="AC71" s="20">
        <v>0.43</v>
      </c>
      <c r="AD71" s="30">
        <v>0.34</v>
      </c>
      <c r="AE71" s="20">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48" t="s">
        <v>572</v>
      </c>
      <c r="B72" s="49">
        <v>10</v>
      </c>
      <c r="C72" s="50" t="str">
        <f>INDEX(rngUnitSettings,MATCH("Length",INDEX(rngUnitSettings,,1),0),2)</f>
        <v>mm</v>
      </c>
      <c r="D72" s="55" t="s">
        <v>573</v>
      </c>
      <c r="E72" s="68" t="s">
        <v>1877</v>
      </c>
      <c r="F72" s="1"/>
      <c r="G72" s="1"/>
      <c r="H72" s="20"/>
      <c r="I72" s="20"/>
      <c r="J72" s="20"/>
      <c r="K72" s="20"/>
      <c r="L72" s="20" t="s">
        <v>84</v>
      </c>
      <c r="M72" s="30" t="s">
        <v>18</v>
      </c>
      <c r="N72" s="40"/>
      <c r="O72" s="1"/>
      <c r="P72" s="21" t="str">
        <f>IF(INDEX(rngLoadCombinations,3,1)="","",INDEX(rngLoadCombinations,3,1))</f>
        <v/>
      </c>
      <c r="Q72" s="20">
        <v>0</v>
      </c>
      <c r="R72" s="30">
        <v>0</v>
      </c>
      <c r="S72" s="20">
        <v>0</v>
      </c>
      <c r="T72" s="1"/>
      <c r="U72" s="1"/>
      <c r="V72" s="1"/>
      <c r="W72" s="1"/>
      <c r="X72" s="20">
        <v>30</v>
      </c>
      <c r="Y72" s="20">
        <v>26</v>
      </c>
      <c r="Z72" s="20">
        <v>105</v>
      </c>
      <c r="AA72" s="20">
        <v>0.53</v>
      </c>
      <c r="AB72" s="20">
        <v>0.45</v>
      </c>
      <c r="AC72" s="20">
        <v>0.39</v>
      </c>
      <c r="AD72" s="30">
        <v>0.32</v>
      </c>
      <c r="AE72" s="20">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48" t="s">
        <v>574</v>
      </c>
      <c r="B73" s="49" t="s">
        <v>23</v>
      </c>
      <c r="C73" s="50" t="s">
        <v>464</v>
      </c>
      <c r="D73" s="55" t="s">
        <v>575</v>
      </c>
      <c r="E73" s="68" t="s">
        <v>1877</v>
      </c>
      <c r="F73" s="1"/>
      <c r="G73" s="1"/>
      <c r="H73" s="20"/>
      <c r="I73" s="20"/>
      <c r="J73" s="20"/>
      <c r="K73" s="20"/>
      <c r="L73" s="20"/>
      <c r="M73" s="30" t="s">
        <v>18</v>
      </c>
      <c r="N73" s="40"/>
      <c r="O73" s="1"/>
      <c r="P73" s="21" t="str">
        <f>IF(INDEX(rngLoadCombinations,4,1)="","",INDEX(rngLoadCombinations,4,1))</f>
        <v/>
      </c>
      <c r="Q73" s="20">
        <v>0</v>
      </c>
      <c r="R73" s="30">
        <v>0</v>
      </c>
      <c r="S73" s="20">
        <v>0</v>
      </c>
      <c r="T73" s="1"/>
      <c r="U73" s="1"/>
      <c r="V73" s="1"/>
      <c r="W73" s="1"/>
      <c r="X73" s="20">
        <v>32</v>
      </c>
      <c r="Y73" s="20">
        <v>27.7</v>
      </c>
      <c r="Z73" s="20">
        <v>110</v>
      </c>
      <c r="AA73" s="20">
        <v>0.48</v>
      </c>
      <c r="AB73" s="20">
        <v>0.41</v>
      </c>
      <c r="AC73" s="20">
        <v>0.36</v>
      </c>
      <c r="AD73" s="30">
        <v>0.31</v>
      </c>
      <c r="AE73" s="20">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48" t="s">
        <v>576</v>
      </c>
      <c r="B74" s="49" t="s">
        <v>18</v>
      </c>
      <c r="C74" s="50" t="s">
        <v>464</v>
      </c>
      <c r="D74" s="55" t="s">
        <v>577</v>
      </c>
      <c r="E74" s="68" t="s">
        <v>1877</v>
      </c>
      <c r="F74" s="1"/>
      <c r="G74" s="1"/>
      <c r="H74" s="20"/>
      <c r="I74" s="20"/>
      <c r="J74" s="20"/>
      <c r="K74" s="20"/>
      <c r="L74" s="20"/>
      <c r="M74" s="30" t="s">
        <v>18</v>
      </c>
      <c r="N74" s="40"/>
      <c r="O74" s="1"/>
      <c r="P74" s="21" t="str">
        <f>IF(INDEX(rngLoadCombinations,5,1)="","",INDEX(rngLoadCombinations,5,1))</f>
        <v/>
      </c>
      <c r="Q74" s="20">
        <v>0</v>
      </c>
      <c r="R74" s="30">
        <v>0</v>
      </c>
      <c r="S74" s="20">
        <v>0</v>
      </c>
      <c r="T74" s="1"/>
      <c r="U74" s="1"/>
      <c r="V74" s="1"/>
      <c r="W74" s="1"/>
      <c r="X74" s="20">
        <v>34</v>
      </c>
      <c r="Y74" s="20">
        <v>29</v>
      </c>
      <c r="Z74" s="20">
        <v>120</v>
      </c>
      <c r="AA74" s="20">
        <v>0.43</v>
      </c>
      <c r="AB74" s="20">
        <v>0.36</v>
      </c>
      <c r="AC74" s="20">
        <v>0.31</v>
      </c>
      <c r="AD74" s="30">
        <v>0.25</v>
      </c>
      <c r="AE74" s="20">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51" t="s">
        <v>578</v>
      </c>
      <c r="B75" s="52"/>
      <c r="C75" s="52" t="s">
        <v>464</v>
      </c>
      <c r="D75" s="56"/>
      <c r="E75" s="52"/>
      <c r="F75" s="1"/>
      <c r="G75" s="1"/>
      <c r="H75" s="20"/>
      <c r="I75" s="20"/>
      <c r="J75" s="20"/>
      <c r="K75" s="20"/>
      <c r="L75" s="20"/>
      <c r="M75" s="30" t="s">
        <v>18</v>
      </c>
      <c r="N75" s="40"/>
      <c r="O75" s="1"/>
      <c r="P75" s="21" t="str">
        <f>IF(INDEX(rngLoadCombinations,6,1)="","",INDEX(rngLoadCombinations,6,1))</f>
        <v/>
      </c>
      <c r="Q75" s="20">
        <v>0</v>
      </c>
      <c r="R75" s="30">
        <v>0</v>
      </c>
      <c r="S75" s="20">
        <v>0</v>
      </c>
      <c r="T75" s="1"/>
      <c r="U75" s="1"/>
      <c r="V75" s="1"/>
      <c r="W75" s="1"/>
      <c r="X75" s="20">
        <v>38</v>
      </c>
      <c r="Y75" s="20">
        <v>33</v>
      </c>
      <c r="Z75" s="20">
        <v>130</v>
      </c>
      <c r="AA75" s="20">
        <v>0.38</v>
      </c>
      <c r="AB75" s="20">
        <v>0.32</v>
      </c>
      <c r="AC75" s="20">
        <v>0.28000000000000003</v>
      </c>
      <c r="AD75" s="30">
        <v>0.24</v>
      </c>
      <c r="AE75" s="20">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48" t="s">
        <v>579</v>
      </c>
      <c r="B76" s="49">
        <v>0.7</v>
      </c>
      <c r="C76" s="50" t="s">
        <v>464</v>
      </c>
      <c r="D76" s="55" t="s">
        <v>580</v>
      </c>
      <c r="E76" s="68" t="s">
        <v>1877</v>
      </c>
      <c r="F76" s="1"/>
      <c r="G76" s="1"/>
      <c r="H76" s="20"/>
      <c r="I76" s="20"/>
      <c r="J76" s="20"/>
      <c r="K76" s="20"/>
      <c r="L76" s="20"/>
      <c r="M76" s="30" t="s">
        <v>18</v>
      </c>
      <c r="N76" s="40"/>
      <c r="O76" s="1"/>
      <c r="P76" s="21" t="str">
        <f>IF(INDEX(rngLoadCombinations,7,1)="","",INDEX(rngLoadCombinations,7,1))</f>
        <v/>
      </c>
      <c r="Q76" s="20">
        <v>0</v>
      </c>
      <c r="R76" s="30">
        <v>0</v>
      </c>
      <c r="S76" s="20">
        <v>0</v>
      </c>
      <c r="T76" s="1"/>
      <c r="U76" s="1"/>
      <c r="V76" s="1"/>
      <c r="W76" s="1"/>
      <c r="X76" s="20">
        <v>40</v>
      </c>
      <c r="Y76" s="20">
        <v>34.6</v>
      </c>
      <c r="Z76" s="20">
        <v>140</v>
      </c>
      <c r="AA76" s="20">
        <v>0.35</v>
      </c>
      <c r="AB76" s="20">
        <v>0.28999999999999998</v>
      </c>
      <c r="AC76" s="20">
        <v>0.25</v>
      </c>
      <c r="AD76" s="30">
        <v>0.21</v>
      </c>
      <c r="AE76" s="20">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48" t="s">
        <v>581</v>
      </c>
      <c r="B77" s="49">
        <v>0.15</v>
      </c>
      <c r="C77" s="50" t="s">
        <v>464</v>
      </c>
      <c r="D77" s="55" t="s">
        <v>582</v>
      </c>
      <c r="E77" s="68" t="s">
        <v>1877</v>
      </c>
      <c r="F77" s="1"/>
      <c r="G77" s="1"/>
      <c r="H77" s="20"/>
      <c r="I77" s="20"/>
      <c r="J77" s="20"/>
      <c r="K77" s="20"/>
      <c r="L77" s="20"/>
      <c r="M77" s="30" t="s">
        <v>18</v>
      </c>
      <c r="N77" s="40"/>
      <c r="O77" s="1"/>
      <c r="P77" s="21" t="str">
        <f>IF(INDEX(rngLoadCombinations,8,1)="","",INDEX(rngLoadCombinations,8,1))</f>
        <v/>
      </c>
      <c r="Q77" s="20">
        <v>0</v>
      </c>
      <c r="R77" s="30">
        <v>0</v>
      </c>
      <c r="S77" s="20">
        <v>0</v>
      </c>
      <c r="T77" s="1"/>
      <c r="U77" s="1"/>
      <c r="V77" s="1"/>
      <c r="W77" s="1"/>
      <c r="X77" s="20">
        <v>43</v>
      </c>
      <c r="Y77" s="20">
        <v>37.5</v>
      </c>
      <c r="Z77" s="20">
        <v>150</v>
      </c>
      <c r="AA77" s="20">
        <v>0.33</v>
      </c>
      <c r="AB77" s="20">
        <v>0.28000000000000003</v>
      </c>
      <c r="AC77" s="20">
        <v>0.24</v>
      </c>
      <c r="AD77" s="30">
        <v>0.21</v>
      </c>
      <c r="AE77" s="20">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48" t="s">
        <v>583</v>
      </c>
      <c r="B78" s="49">
        <v>1.5</v>
      </c>
      <c r="C78" s="50" t="s">
        <v>464</v>
      </c>
      <c r="D78" s="55" t="s">
        <v>584</v>
      </c>
      <c r="E78" s="68" t="s">
        <v>1877</v>
      </c>
      <c r="F78" s="1"/>
      <c r="G78" s="1"/>
      <c r="H78" s="20"/>
      <c r="I78" s="20"/>
      <c r="J78" s="20"/>
      <c r="K78" s="20"/>
      <c r="L78" s="20"/>
      <c r="M78" s="30" t="s">
        <v>18</v>
      </c>
      <c r="N78" s="40"/>
      <c r="O78" s="1"/>
      <c r="P78" s="21" t="str">
        <f>IF(INDEX(rngLoadCombinations,9,1)="","",INDEX(rngLoadCombinations,9,1))</f>
        <v/>
      </c>
      <c r="Q78" s="20">
        <v>0</v>
      </c>
      <c r="R78" s="30">
        <v>0</v>
      </c>
      <c r="S78" s="20">
        <v>0</v>
      </c>
      <c r="T78" s="1"/>
      <c r="U78" s="1"/>
      <c r="V78" s="1"/>
      <c r="W78" s="1"/>
      <c r="X78" s="20">
        <v>1000000</v>
      </c>
      <c r="Y78" s="20">
        <v>1000000</v>
      </c>
      <c r="Z78" s="20">
        <v>1000000</v>
      </c>
      <c r="AA78" s="20">
        <v>0.33</v>
      </c>
      <c r="AB78" s="20">
        <v>0.28000000000000003</v>
      </c>
      <c r="AC78" s="20">
        <v>0.24</v>
      </c>
      <c r="AD78" s="30">
        <v>0.21</v>
      </c>
      <c r="AE78" s="20">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51" t="s">
        <v>585</v>
      </c>
      <c r="B79" s="52"/>
      <c r="C79" s="52" t="s">
        <v>464</v>
      </c>
      <c r="D79" s="56"/>
      <c r="E79" s="52"/>
      <c r="F79" s="1"/>
      <c r="G79" s="1"/>
      <c r="H79" s="20"/>
      <c r="I79" s="20"/>
      <c r="J79" s="20"/>
      <c r="K79" s="20"/>
      <c r="L79" s="20"/>
      <c r="M79" s="30" t="s">
        <v>18</v>
      </c>
      <c r="N79" s="40"/>
      <c r="O79" s="1"/>
      <c r="P79" s="21" t="str">
        <f>IF(INDEX(rngLoadCombinations,10,1)="","",INDEX(rngLoadCombinations,10,1))</f>
        <v/>
      </c>
      <c r="Q79" s="20">
        <v>0</v>
      </c>
      <c r="R79" s="30">
        <v>0</v>
      </c>
      <c r="S79" s="20">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48" t="s">
        <v>586</v>
      </c>
      <c r="B80" s="49">
        <v>1</v>
      </c>
      <c r="C80" s="50" t="s">
        <v>464</v>
      </c>
      <c r="D80" s="55" t="s">
        <v>587</v>
      </c>
      <c r="E80" s="68" t="s">
        <v>1877</v>
      </c>
      <c r="F80" s="1"/>
      <c r="G80" s="1"/>
      <c r="H80" s="20"/>
      <c r="I80" s="20"/>
      <c r="J80" s="20"/>
      <c r="K80" s="20"/>
      <c r="L80" s="20"/>
      <c r="M80" s="30" t="s">
        <v>18</v>
      </c>
      <c r="N80" s="40"/>
      <c r="O80" s="1"/>
      <c r="P80" s="21" t="str">
        <f>IF(INDEX(rngLoadCombinations,11,1)="","",INDEX(rngLoadCombinations,11,1))</f>
        <v/>
      </c>
      <c r="Q80" s="20">
        <v>0</v>
      </c>
      <c r="R80" s="30">
        <v>0</v>
      </c>
      <c r="S80" s="20">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48" t="s">
        <v>588</v>
      </c>
      <c r="B81" s="49">
        <v>0.7</v>
      </c>
      <c r="C81" s="50" t="s">
        <v>464</v>
      </c>
      <c r="D81" s="55" t="s">
        <v>589</v>
      </c>
      <c r="E81" s="68" t="s">
        <v>1877</v>
      </c>
      <c r="F81" s="1"/>
      <c r="G81" s="1"/>
      <c r="H81" s="20"/>
      <c r="I81" s="20"/>
      <c r="J81" s="20"/>
      <c r="K81" s="20"/>
      <c r="L81" s="20"/>
      <c r="M81" s="30" t="s">
        <v>18</v>
      </c>
      <c r="N81" s="40"/>
      <c r="O81" s="1"/>
      <c r="P81" s="21" t="str">
        <f>IF(INDEX(rngLoadCombinations,12,1)="","",INDEX(rngLoadCombinations,12,1))</f>
        <v/>
      </c>
      <c r="Q81" s="20">
        <v>0</v>
      </c>
      <c r="R81" s="30">
        <v>0</v>
      </c>
      <c r="S81" s="20">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48"/>
      <c r="B82" s="50"/>
      <c r="C82" s="50"/>
      <c r="D82" s="55"/>
      <c r="E82" s="50"/>
      <c r="F82" s="1"/>
      <c r="G82" s="1"/>
      <c r="H82" s="20"/>
      <c r="I82" s="20"/>
      <c r="J82" s="20"/>
      <c r="K82" s="20"/>
      <c r="L82" s="20"/>
      <c r="M82" s="30" t="s">
        <v>18</v>
      </c>
      <c r="N82" s="40"/>
      <c r="O82" s="1"/>
      <c r="P82" s="21" t="str">
        <f>IF(INDEX(rngLoadCombinations,13,1)="","",INDEX(rngLoadCombinations,13,1))</f>
        <v/>
      </c>
      <c r="Q82" s="20">
        <v>0</v>
      </c>
      <c r="R82" s="30">
        <v>0</v>
      </c>
      <c r="S82" s="20">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46" t="s">
        <v>590</v>
      </c>
      <c r="B83" s="47"/>
      <c r="C83" s="47"/>
      <c r="D83" s="54"/>
      <c r="E83" s="47"/>
      <c r="F83" s="1"/>
      <c r="G83" s="1"/>
      <c r="H83" s="20"/>
      <c r="I83" s="20"/>
      <c r="J83" s="20"/>
      <c r="K83" s="20"/>
      <c r="L83" s="20"/>
      <c r="M83" s="30" t="s">
        <v>18</v>
      </c>
      <c r="N83" s="40"/>
      <c r="O83" s="1"/>
      <c r="P83" s="21" t="str">
        <f>IF(INDEX(rngLoadCombinations,14,1)="","",INDEX(rngLoadCombinations,14,1))</f>
        <v/>
      </c>
      <c r="Q83" s="20">
        <v>0</v>
      </c>
      <c r="R83" s="30">
        <v>0</v>
      </c>
      <c r="S83" s="20">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51" t="s">
        <v>515</v>
      </c>
      <c r="B84" s="52"/>
      <c r="C84" s="52" t="s">
        <v>464</v>
      </c>
      <c r="D84" s="56"/>
      <c r="E84" s="52"/>
      <c r="F84" s="1"/>
      <c r="G84" s="1"/>
      <c r="H84" s="20"/>
      <c r="I84" s="20"/>
      <c r="J84" s="20"/>
      <c r="K84" s="20"/>
      <c r="L84" s="20"/>
      <c r="M84" s="30" t="s">
        <v>18</v>
      </c>
      <c r="N84" s="40"/>
      <c r="O84" s="1"/>
      <c r="P84" s="21" t="str">
        <f>IF(INDEX(rngLoadCombinations,15,1)="","",INDEX(rngLoadCombinations,15,1))</f>
        <v/>
      </c>
      <c r="Q84" s="20">
        <v>0</v>
      </c>
      <c r="R84" s="30">
        <v>0</v>
      </c>
      <c r="S84" s="20">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48" t="s">
        <v>591</v>
      </c>
      <c r="B85" s="49" t="s">
        <v>20</v>
      </c>
      <c r="C85" s="50" t="s">
        <v>464</v>
      </c>
      <c r="D85" s="55" t="s">
        <v>592</v>
      </c>
      <c r="E85" s="68" t="s">
        <v>1877</v>
      </c>
      <c r="F85" s="1"/>
      <c r="G85" s="1"/>
      <c r="H85" s="20"/>
      <c r="I85" s="20"/>
      <c r="J85" s="20"/>
      <c r="K85" s="20"/>
      <c r="L85" s="20"/>
      <c r="M85" s="30" t="s">
        <v>18</v>
      </c>
      <c r="N85" s="40"/>
      <c r="O85" s="1"/>
      <c r="P85" s="21" t="str">
        <f>IF(INDEX(rngLoadCombinations,16,1)="","",INDEX(rngLoadCombinations,16,1))</f>
        <v/>
      </c>
      <c r="Q85" s="20">
        <v>0</v>
      </c>
      <c r="R85" s="30">
        <v>0</v>
      </c>
      <c r="S85" s="20">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48" t="s">
        <v>593</v>
      </c>
      <c r="B86" s="49">
        <v>0.3</v>
      </c>
      <c r="C86" s="50" t="str">
        <f>INDEX(rngUnitSettings,MATCH("Length",INDEX(rngUnitSettings,,1),0),2)</f>
        <v>mm</v>
      </c>
      <c r="D86" s="55" t="s">
        <v>594</v>
      </c>
      <c r="E86" s="68" t="s">
        <v>1877</v>
      </c>
      <c r="F86" s="1"/>
      <c r="G86" s="1"/>
      <c r="H86" s="20"/>
      <c r="I86" s="20"/>
      <c r="J86" s="20"/>
      <c r="K86" s="20"/>
      <c r="L86" s="20"/>
      <c r="M86" s="30" t="s">
        <v>18</v>
      </c>
      <c r="N86" s="40"/>
      <c r="O86" s="1"/>
      <c r="P86" s="21" t="str">
        <f>IF(INDEX(rngLoadCombinations,17,1)="","",INDEX(rngLoadCombinations,17,1))</f>
        <v/>
      </c>
      <c r="Q86" s="20">
        <v>0</v>
      </c>
      <c r="R86" s="30">
        <v>0</v>
      </c>
      <c r="S86" s="20">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48" t="s">
        <v>595</v>
      </c>
      <c r="B87" s="49" t="s">
        <v>18</v>
      </c>
      <c r="C87" s="50" t="s">
        <v>464</v>
      </c>
      <c r="D87" s="55" t="s">
        <v>596</v>
      </c>
      <c r="E87" s="68" t="s">
        <v>1877</v>
      </c>
      <c r="F87" s="1"/>
      <c r="G87" s="1"/>
      <c r="H87" s="20"/>
      <c r="I87" s="20"/>
      <c r="J87" s="20"/>
      <c r="K87" s="20"/>
      <c r="L87" s="20"/>
      <c r="M87" s="30" t="s">
        <v>18</v>
      </c>
      <c r="N87" s="40"/>
      <c r="O87" s="1"/>
      <c r="P87" s="21" t="str">
        <f>IF(INDEX(rngLoadCombinations,18,1)="","",INDEX(rngLoadCombinations,18,1))</f>
        <v/>
      </c>
      <c r="Q87" s="20">
        <v>0</v>
      </c>
      <c r="R87" s="30">
        <v>0</v>
      </c>
      <c r="S87" s="20">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48" t="s">
        <v>597</v>
      </c>
      <c r="B88" s="49">
        <v>0.01</v>
      </c>
      <c r="C88" s="50" t="s">
        <v>464</v>
      </c>
      <c r="D88" s="55" t="s">
        <v>598</v>
      </c>
      <c r="E88" s="68" t="s">
        <v>1877</v>
      </c>
      <c r="F88" s="1"/>
      <c r="G88" s="1"/>
      <c r="H88" s="20"/>
      <c r="I88" s="20"/>
      <c r="J88" s="20"/>
      <c r="K88" s="20"/>
      <c r="L88" s="20"/>
      <c r="M88" s="30" t="s">
        <v>18</v>
      </c>
      <c r="N88" s="40"/>
      <c r="O88" s="1"/>
      <c r="P88" s="21" t="str">
        <f>IF(INDEX(rngLoadCombinations,19,1)="","",INDEX(rngLoadCombinations,19,1))</f>
        <v/>
      </c>
      <c r="Q88" s="20">
        <v>0</v>
      </c>
      <c r="R88" s="30">
        <v>0</v>
      </c>
      <c r="S88" s="20">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51" t="s">
        <v>599</v>
      </c>
      <c r="B89" s="52"/>
      <c r="C89" s="52" t="s">
        <v>464</v>
      </c>
      <c r="D89" s="56"/>
      <c r="E89" s="52"/>
      <c r="F89" s="1"/>
      <c r="G89" s="1"/>
      <c r="H89" s="20"/>
      <c r="I89" s="20"/>
      <c r="J89" s="20"/>
      <c r="K89" s="20"/>
      <c r="L89" s="20"/>
      <c r="M89" s="30" t="s">
        <v>18</v>
      </c>
      <c r="N89" s="40"/>
      <c r="O89" s="1"/>
      <c r="P89" s="21" t="str">
        <f>IF(INDEX(rngLoadCombinations,20,1)="","",INDEX(rngLoadCombinations,20,1))</f>
        <v/>
      </c>
      <c r="Q89" s="20">
        <v>0</v>
      </c>
      <c r="R89" s="30">
        <v>0</v>
      </c>
      <c r="S89" s="20">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48" t="s">
        <v>600</v>
      </c>
      <c r="B90" s="49" t="s">
        <v>24</v>
      </c>
      <c r="C90" s="50" t="s">
        <v>464</v>
      </c>
      <c r="D90" s="55" t="s">
        <v>601</v>
      </c>
      <c r="E90" s="68" t="s">
        <v>1877</v>
      </c>
      <c r="F90" s="1"/>
      <c r="G90" s="1"/>
      <c r="H90" s="20"/>
      <c r="I90" s="20"/>
      <c r="J90" s="20"/>
      <c r="K90" s="20"/>
      <c r="L90" s="20"/>
      <c r="M90" s="30" t="s">
        <v>18</v>
      </c>
      <c r="N90" s="40"/>
      <c r="O90" s="1"/>
      <c r="P90" s="21" t="str">
        <f>IF(INDEX(rngLoadCombinations,21,1)="","",INDEX(rngLoadCombinations,21,1))</f>
        <v/>
      </c>
      <c r="Q90" s="20">
        <v>0</v>
      </c>
      <c r="R90" s="30">
        <v>0</v>
      </c>
      <c r="S90" s="20">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48" t="s">
        <v>602</v>
      </c>
      <c r="B91" s="49" t="s">
        <v>25</v>
      </c>
      <c r="C91" s="50" t="s">
        <v>464</v>
      </c>
      <c r="D91" s="55" t="s">
        <v>603</v>
      </c>
      <c r="E91" s="68" t="s">
        <v>1877</v>
      </c>
      <c r="F91" s="1"/>
      <c r="G91" s="1"/>
      <c r="H91" s="20"/>
      <c r="I91" s="20"/>
      <c r="J91" s="20"/>
      <c r="K91" s="20"/>
      <c r="L91" s="20"/>
      <c r="M91" s="30" t="s">
        <v>18</v>
      </c>
      <c r="N91" s="40"/>
      <c r="O91" s="1"/>
      <c r="P91" s="21" t="str">
        <f>IF(INDEX(rngLoadCombinations,22,1)="","",INDEX(rngLoadCombinations,22,1))</f>
        <v/>
      </c>
      <c r="Q91" s="20">
        <v>0</v>
      </c>
      <c r="R91" s="30">
        <v>0</v>
      </c>
      <c r="S91" s="20">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48" t="s">
        <v>604</v>
      </c>
      <c r="B92" s="49">
        <v>1.4</v>
      </c>
      <c r="C92" s="50" t="s">
        <v>464</v>
      </c>
      <c r="D92" s="55" t="s">
        <v>605</v>
      </c>
      <c r="E92" s="68" t="s">
        <v>1877</v>
      </c>
      <c r="F92" s="1"/>
      <c r="G92" s="1"/>
      <c r="H92" s="20"/>
      <c r="I92" s="20"/>
      <c r="J92" s="20"/>
      <c r="K92" s="20"/>
      <c r="L92" s="20"/>
      <c r="M92" s="30" t="s">
        <v>18</v>
      </c>
      <c r="N92" s="40"/>
      <c r="O92" s="1"/>
      <c r="P92" s="21" t="str">
        <f>IF(INDEX(rngLoadCombinations,23,1)="","",INDEX(rngLoadCombinations,23,1))</f>
        <v/>
      </c>
      <c r="Q92" s="20">
        <v>0</v>
      </c>
      <c r="R92" s="30">
        <v>0</v>
      </c>
      <c r="S92" s="20">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48" t="s">
        <v>606</v>
      </c>
      <c r="B93" s="49">
        <v>0.5</v>
      </c>
      <c r="C93" s="50" t="s">
        <v>464</v>
      </c>
      <c r="D93" s="55" t="s">
        <v>607</v>
      </c>
      <c r="E93" s="68" t="s">
        <v>1877</v>
      </c>
      <c r="F93" s="1"/>
      <c r="G93" s="1"/>
      <c r="H93" s="20"/>
      <c r="I93" s="20"/>
      <c r="J93" s="20"/>
      <c r="K93" s="20"/>
      <c r="L93" s="20"/>
      <c r="M93" s="30" t="s">
        <v>18</v>
      </c>
      <c r="N93" s="40"/>
      <c r="O93" s="1"/>
      <c r="P93" s="21" t="str">
        <f>IF(INDEX(rngLoadCombinations,24,1)="","",INDEX(rngLoadCombinations,24,1))</f>
        <v/>
      </c>
      <c r="Q93" s="20">
        <v>0</v>
      </c>
      <c r="R93" s="30">
        <v>0</v>
      </c>
      <c r="S93" s="20">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48" t="s">
        <v>608</v>
      </c>
      <c r="B94" s="49" t="s">
        <v>18</v>
      </c>
      <c r="C94" s="50" t="s">
        <v>464</v>
      </c>
      <c r="D94" s="55" t="s">
        <v>609</v>
      </c>
      <c r="E94" s="68" t="s">
        <v>1877</v>
      </c>
      <c r="F94" s="1"/>
      <c r="G94" s="1"/>
      <c r="H94" s="20"/>
      <c r="I94" s="20"/>
      <c r="J94" s="20"/>
      <c r="K94" s="20"/>
      <c r="L94" s="20"/>
      <c r="M94" s="30" t="s">
        <v>18</v>
      </c>
      <c r="N94" s="40"/>
      <c r="O94" s="1"/>
      <c r="P94" s="21" t="str">
        <f>IF(INDEX(rngLoadCombinations,25,1)="","",INDEX(rngLoadCombinations,25,1))</f>
        <v/>
      </c>
      <c r="Q94" s="20">
        <v>0</v>
      </c>
      <c r="R94" s="30">
        <v>0</v>
      </c>
      <c r="S94" s="20">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48" t="s">
        <v>610</v>
      </c>
      <c r="B95" s="49">
        <v>1</v>
      </c>
      <c r="C95" s="50" t="s">
        <v>464</v>
      </c>
      <c r="D95" s="55" t="s">
        <v>611</v>
      </c>
      <c r="E95" s="68" t="s">
        <v>1877</v>
      </c>
      <c r="F95" s="1"/>
      <c r="G95" s="1"/>
      <c r="H95" s="20"/>
      <c r="I95" s="20"/>
      <c r="J95" s="20"/>
      <c r="K95" s="20"/>
      <c r="L95" s="20"/>
      <c r="M95" s="30" t="s">
        <v>18</v>
      </c>
      <c r="N95" s="40"/>
      <c r="O95" s="1"/>
      <c r="P95" s="21" t="str">
        <f>IF(INDEX(rngLoadCombinations,26,1)="","",INDEX(rngLoadCombinations,26,1))</f>
        <v/>
      </c>
      <c r="Q95" s="20">
        <v>0</v>
      </c>
      <c r="R95" s="30">
        <v>0</v>
      </c>
      <c r="S95" s="20">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48" t="s">
        <v>612</v>
      </c>
      <c r="B96" s="49" t="s">
        <v>26</v>
      </c>
      <c r="C96" s="50" t="s">
        <v>464</v>
      </c>
      <c r="D96" s="55" t="s">
        <v>613</v>
      </c>
      <c r="E96" s="68" t="s">
        <v>1877</v>
      </c>
      <c r="F96" s="1"/>
      <c r="G96" s="1"/>
      <c r="H96" s="20"/>
      <c r="I96" s="20"/>
      <c r="J96" s="20"/>
      <c r="K96" s="20"/>
      <c r="L96" s="20"/>
      <c r="M96" s="30" t="s">
        <v>18</v>
      </c>
      <c r="N96" s="40"/>
      <c r="O96" s="1"/>
      <c r="P96" s="21" t="str">
        <f>IF(INDEX(rngLoadCombinations,27,1)="","",INDEX(rngLoadCombinations,27,1))</f>
        <v/>
      </c>
      <c r="Q96" s="20">
        <v>0</v>
      </c>
      <c r="R96" s="30">
        <v>0</v>
      </c>
      <c r="S96" s="20">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48" t="s">
        <v>614</v>
      </c>
      <c r="B97" s="49" t="s">
        <v>27</v>
      </c>
      <c r="C97" s="50" t="s">
        <v>464</v>
      </c>
      <c r="D97" s="55" t="s">
        <v>615</v>
      </c>
      <c r="E97" s="68" t="s">
        <v>1877</v>
      </c>
      <c r="F97" s="1"/>
      <c r="G97" s="1"/>
      <c r="H97" s="20"/>
      <c r="I97" s="20"/>
      <c r="J97" s="20"/>
      <c r="K97" s="20"/>
      <c r="L97" s="20"/>
      <c r="M97" s="30" t="s">
        <v>18</v>
      </c>
      <c r="N97" s="40"/>
      <c r="O97" s="1"/>
      <c r="P97" s="21" t="str">
        <f>IF(INDEX(rngLoadCombinations,28,1)="","",INDEX(rngLoadCombinations,28,1))</f>
        <v/>
      </c>
      <c r="Q97" s="20">
        <v>0</v>
      </c>
      <c r="R97" s="30">
        <v>0</v>
      </c>
      <c r="S97" s="20">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48" t="s">
        <v>616</v>
      </c>
      <c r="B98" s="49">
        <v>1</v>
      </c>
      <c r="C98" s="50" t="s">
        <v>464</v>
      </c>
      <c r="D98" s="55" t="s">
        <v>617</v>
      </c>
      <c r="E98" s="68" t="s">
        <v>1877</v>
      </c>
      <c r="F98" s="1"/>
      <c r="G98" s="1"/>
      <c r="H98" s="20"/>
      <c r="I98" s="20"/>
      <c r="J98" s="20"/>
      <c r="K98" s="20"/>
      <c r="L98" s="20"/>
      <c r="M98" s="30" t="s">
        <v>18</v>
      </c>
      <c r="N98" s="40"/>
      <c r="O98" s="1"/>
      <c r="P98" s="21" t="str">
        <f>IF(INDEX(rngLoadCombinations,29,1)="","",INDEX(rngLoadCombinations,29,1))</f>
        <v/>
      </c>
      <c r="Q98" s="20">
        <v>0</v>
      </c>
      <c r="R98" s="30">
        <v>0</v>
      </c>
      <c r="S98" s="20">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51" t="s">
        <v>618</v>
      </c>
      <c r="B99" s="52"/>
      <c r="C99" s="52" t="s">
        <v>464</v>
      </c>
      <c r="D99" s="56"/>
      <c r="E99" s="52"/>
      <c r="F99" s="1"/>
      <c r="G99" s="1"/>
      <c r="H99" s="20"/>
      <c r="I99" s="20"/>
      <c r="J99" s="20"/>
      <c r="K99" s="20"/>
      <c r="L99" s="20"/>
      <c r="M99" s="30" t="s">
        <v>18</v>
      </c>
      <c r="N99" s="40"/>
      <c r="O99" s="1"/>
      <c r="P99" s="21" t="str">
        <f>IF(INDEX(rngLoadCombinations,30,1)="","",INDEX(rngLoadCombinations,30,1))</f>
        <v/>
      </c>
      <c r="Q99" s="20">
        <v>0</v>
      </c>
      <c r="R99" s="30">
        <v>0</v>
      </c>
      <c r="S99" s="20">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48" t="s">
        <v>619</v>
      </c>
      <c r="B100" s="49">
        <v>10</v>
      </c>
      <c r="C100" s="50" t="str">
        <f>INDEX(rngUnitSettings,MATCH("Length",INDEX(rngUnitSettings,,1),0),2)</f>
        <v>mm</v>
      </c>
      <c r="D100" s="55" t="s">
        <v>620</v>
      </c>
      <c r="E100" s="68" t="s">
        <v>1877</v>
      </c>
      <c r="F100" s="1"/>
      <c r="G100" s="1"/>
      <c r="H100" s="20"/>
      <c r="I100" s="20"/>
      <c r="J100" s="20"/>
      <c r="K100" s="20"/>
      <c r="L100" s="20"/>
      <c r="M100" s="30" t="s">
        <v>18</v>
      </c>
      <c r="N100" s="40"/>
      <c r="O100" s="1"/>
      <c r="P100" s="21" t="str">
        <f>IF(INDEX(rngLoadCombinations,31,1)="","",INDEX(rngLoadCombinations,31,1))</f>
        <v/>
      </c>
      <c r="Q100" s="20">
        <v>0</v>
      </c>
      <c r="R100" s="30">
        <v>0</v>
      </c>
      <c r="S100" s="20">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48" t="s">
        <v>621</v>
      </c>
      <c r="B101" s="49">
        <v>50</v>
      </c>
      <c r="C101" s="50" t="str">
        <f>INDEX(rngUnitSettings,MATCH("Length",INDEX(rngUnitSettings,,1),0),2)</f>
        <v>mm</v>
      </c>
      <c r="D101" s="55" t="s">
        <v>622</v>
      </c>
      <c r="E101" s="68" t="s">
        <v>1877</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48" t="s">
        <v>623</v>
      </c>
      <c r="B102" s="49">
        <v>0.2</v>
      </c>
      <c r="C102" s="50" t="s">
        <v>464</v>
      </c>
      <c r="D102" s="55" t="s">
        <v>624</v>
      </c>
      <c r="E102" s="68" t="s">
        <v>1877</v>
      </c>
      <c r="F102" s="1"/>
      <c r="G102" s="1"/>
      <c r="H102" s="3" t="s">
        <v>432</v>
      </c>
      <c r="I102" s="2"/>
      <c r="J102" s="2"/>
      <c r="K102" s="2"/>
      <c r="L102" s="2"/>
      <c r="M102" s="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48" t="s">
        <v>625</v>
      </c>
      <c r="B103" s="49" t="s">
        <v>28</v>
      </c>
      <c r="C103" s="50" t="s">
        <v>464</v>
      </c>
      <c r="D103" s="55" t="s">
        <v>626</v>
      </c>
      <c r="E103" s="68" t="s">
        <v>1877</v>
      </c>
      <c r="F103" s="1"/>
      <c r="G103" s="1"/>
      <c r="H103" s="16" t="s">
        <v>0</v>
      </c>
      <c r="I103" s="16" t="s">
        <v>210</v>
      </c>
      <c r="J103" s="16" t="s">
        <v>211</v>
      </c>
      <c r="K103" s="17" t="s">
        <v>2</v>
      </c>
      <c r="L103" s="24" t="s">
        <v>3</v>
      </c>
      <c r="M103" s="17" t="s">
        <v>4</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48" t="s">
        <v>627</v>
      </c>
      <c r="B104" s="49" t="s">
        <v>29</v>
      </c>
      <c r="C104" s="50" t="s">
        <v>464</v>
      </c>
      <c r="D104" s="55" t="s">
        <v>628</v>
      </c>
      <c r="E104" s="68" t="s">
        <v>1877</v>
      </c>
      <c r="F104" s="1"/>
      <c r="G104" s="1"/>
      <c r="H104" s="19" t="s">
        <v>212</v>
      </c>
      <c r="I104" s="20" t="s">
        <v>5</v>
      </c>
      <c r="J104" s="20" t="s">
        <v>5</v>
      </c>
      <c r="K104" s="21" t="s">
        <v>213</v>
      </c>
      <c r="L104" s="25" t="s">
        <v>214</v>
      </c>
      <c r="M104" s="41" t="s">
        <v>422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48" t="s">
        <v>629</v>
      </c>
      <c r="B105" s="49" t="s">
        <v>30</v>
      </c>
      <c r="C105" s="50" t="s">
        <v>464</v>
      </c>
      <c r="D105" s="55" t="s">
        <v>630</v>
      </c>
      <c r="E105" s="68" t="s">
        <v>1877</v>
      </c>
      <c r="F105" s="1"/>
      <c r="G105" s="1"/>
      <c r="H105" s="19" t="s">
        <v>215</v>
      </c>
      <c r="I105" s="20" t="s">
        <v>216</v>
      </c>
      <c r="J105" s="20" t="s">
        <v>216</v>
      </c>
      <c r="K105" s="21" t="s">
        <v>6</v>
      </c>
      <c r="L105" s="25" t="s">
        <v>217</v>
      </c>
      <c r="M105" s="41" t="s">
        <v>422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48"/>
      <c r="B106" s="50"/>
      <c r="C106" s="50"/>
      <c r="D106" s="55"/>
      <c r="E106" s="50"/>
      <c r="F106" s="1"/>
      <c r="G106" s="1"/>
      <c r="H106" s="19" t="s">
        <v>218</v>
      </c>
      <c r="I106" s="20">
        <v>30</v>
      </c>
      <c r="J106" s="20">
        <v>100</v>
      </c>
      <c r="K106" s="21" t="s">
        <v>9</v>
      </c>
      <c r="L106" s="25" t="s">
        <v>219</v>
      </c>
      <c r="M106" s="41" t="s">
        <v>422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46" t="s">
        <v>631</v>
      </c>
      <c r="B107" s="47"/>
      <c r="C107" s="47"/>
      <c r="D107" s="54"/>
      <c r="E107" s="47"/>
      <c r="F107" s="1"/>
      <c r="G107" s="1"/>
      <c r="H107" s="19" t="s">
        <v>220</v>
      </c>
      <c r="I107" s="20" t="s">
        <v>5</v>
      </c>
      <c r="J107" s="21" t="s">
        <v>6</v>
      </c>
      <c r="K107" s="21" t="s">
        <v>213</v>
      </c>
      <c r="L107" s="25" t="s">
        <v>221</v>
      </c>
      <c r="M107" s="41" t="s">
        <v>422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51" t="s">
        <v>515</v>
      </c>
      <c r="B108" s="52"/>
      <c r="C108" s="52"/>
      <c r="D108" s="56"/>
      <c r="E108" s="52"/>
      <c r="F108" s="1"/>
      <c r="G108" s="1"/>
      <c r="H108" s="19" t="s">
        <v>222</v>
      </c>
      <c r="I108" s="20">
        <v>1.35</v>
      </c>
      <c r="J108" s="20">
        <v>1.75</v>
      </c>
      <c r="K108" s="21" t="s">
        <v>44</v>
      </c>
      <c r="L108" s="25" t="s">
        <v>223</v>
      </c>
      <c r="M108" s="41" t="s">
        <v>422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48" t="s">
        <v>632</v>
      </c>
      <c r="B109" s="49" t="s">
        <v>31</v>
      </c>
      <c r="C109" s="50" t="s">
        <v>464</v>
      </c>
      <c r="D109" s="55" t="s">
        <v>633</v>
      </c>
      <c r="E109" s="68" t="s">
        <v>1877</v>
      </c>
      <c r="F109" s="1"/>
      <c r="G109" s="1"/>
      <c r="H109" s="19" t="s">
        <v>224</v>
      </c>
      <c r="I109" s="21" t="s">
        <v>6</v>
      </c>
      <c r="J109" s="20">
        <v>0.85</v>
      </c>
      <c r="K109" s="21" t="s">
        <v>44</v>
      </c>
      <c r="L109" s="25" t="s">
        <v>225</v>
      </c>
      <c r="M109" s="41" t="s">
        <v>422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48" t="s">
        <v>634</v>
      </c>
      <c r="B110" s="49" t="s">
        <v>32</v>
      </c>
      <c r="C110" s="50" t="s">
        <v>464</v>
      </c>
      <c r="D110" s="55" t="s">
        <v>635</v>
      </c>
      <c r="E110" s="68" t="s">
        <v>1877</v>
      </c>
      <c r="F110" s="1"/>
      <c r="G110" s="1"/>
      <c r="H110" s="19" t="s">
        <v>226</v>
      </c>
      <c r="I110" s="20" t="s">
        <v>44</v>
      </c>
      <c r="J110" s="20" t="s">
        <v>44</v>
      </c>
      <c r="K110" s="21" t="s">
        <v>6</v>
      </c>
      <c r="L110" s="25" t="s">
        <v>227</v>
      </c>
      <c r="M110" s="41" t="s">
        <v>422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48" t="s">
        <v>636</v>
      </c>
      <c r="B111" s="49" t="s">
        <v>33</v>
      </c>
      <c r="C111" s="50" t="s">
        <v>464</v>
      </c>
      <c r="D111" s="55" t="s">
        <v>637</v>
      </c>
      <c r="E111" s="68" t="s">
        <v>1877</v>
      </c>
      <c r="F111" s="1"/>
      <c r="G111" s="1"/>
      <c r="H111" s="19" t="s">
        <v>228</v>
      </c>
      <c r="I111" s="20">
        <v>13</v>
      </c>
      <c r="J111" s="20">
        <v>13</v>
      </c>
      <c r="K111" s="21" t="str">
        <f>IF(I110=J110,IF(I110="pt","pt","мм"),"арм.="&amp;IF(I110="pt","pt","мм")&amp;"; разм.="&amp;IF(J110="pt","pt","мм"))</f>
        <v>pt</v>
      </c>
      <c r="L111" s="25" t="s">
        <v>229</v>
      </c>
      <c r="M111" s="41" t="s">
        <v>422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48" t="s">
        <v>638</v>
      </c>
      <c r="B112" s="49" t="s">
        <v>34</v>
      </c>
      <c r="C112" s="50" t="s">
        <v>464</v>
      </c>
      <c r="D112" s="55" t="s">
        <v>639</v>
      </c>
      <c r="E112" s="68" t="s">
        <v>1877</v>
      </c>
      <c r="F112" s="1"/>
      <c r="G112" s="1"/>
      <c r="H112" s="19" t="s">
        <v>230</v>
      </c>
      <c r="I112" s="20">
        <v>9</v>
      </c>
      <c r="J112" s="20">
        <v>9</v>
      </c>
      <c r="K112" s="21" t="str">
        <f>IF(I110=J110,IF(I110="pt","pt","мм"),"арм.="&amp;IF(I110="pt","pt","мм")&amp;"; разм.="&amp;IF(J110="pt","pt","мм"))</f>
        <v>pt</v>
      </c>
      <c r="L112" s="25" t="s">
        <v>231</v>
      </c>
      <c r="M112" s="41" t="s">
        <v>422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51" t="s">
        <v>640</v>
      </c>
      <c r="B113" s="52"/>
      <c r="C113" s="52"/>
      <c r="D113" s="56"/>
      <c r="E113" s="52"/>
      <c r="F113" s="1"/>
      <c r="G113" s="1"/>
      <c r="H113" s="19" t="s">
        <v>232</v>
      </c>
      <c r="I113" s="21" t="s">
        <v>6</v>
      </c>
      <c r="J113" s="20" t="s">
        <v>233</v>
      </c>
      <c r="K113" s="21" t="s">
        <v>6</v>
      </c>
      <c r="L113" s="25" t="s">
        <v>234</v>
      </c>
      <c r="M113" s="41" t="s">
        <v>422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48" t="s">
        <v>641</v>
      </c>
      <c r="B114" s="49" t="s">
        <v>5</v>
      </c>
      <c r="C114" s="50" t="s">
        <v>464</v>
      </c>
      <c r="D114" s="55" t="s">
        <v>642</v>
      </c>
      <c r="E114" s="68" t="s">
        <v>1877</v>
      </c>
      <c r="F114" s="1"/>
      <c r="G114" s="1"/>
      <c r="H114" s="19" t="s">
        <v>235</v>
      </c>
      <c r="I114" s="21" t="s">
        <v>6</v>
      </c>
      <c r="J114" s="20" t="s">
        <v>236</v>
      </c>
      <c r="K114" s="21" t="s">
        <v>6</v>
      </c>
      <c r="L114" s="25" t="s">
        <v>237</v>
      </c>
      <c r="M114" s="41" t="s">
        <v>422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48" t="s">
        <v>643</v>
      </c>
      <c r="B115" s="49" t="s">
        <v>35</v>
      </c>
      <c r="C115" s="50" t="s">
        <v>464</v>
      </c>
      <c r="D115" s="55" t="s">
        <v>644</v>
      </c>
      <c r="E115" s="68" t="s">
        <v>1877</v>
      </c>
      <c r="F115" s="1"/>
      <c r="G115" s="1"/>
      <c r="H115" s="19" t="s">
        <v>238</v>
      </c>
      <c r="I115" s="38" t="s">
        <v>239</v>
      </c>
      <c r="J115" s="38" t="s">
        <v>239</v>
      </c>
      <c r="K115" s="21" t="s">
        <v>47</v>
      </c>
      <c r="L115" s="25" t="s">
        <v>240</v>
      </c>
      <c r="M115" s="41" t="s">
        <v>422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48" t="s">
        <v>645</v>
      </c>
      <c r="B116" s="49" t="s">
        <v>5</v>
      </c>
      <c r="C116" s="50" t="s">
        <v>464</v>
      </c>
      <c r="D116" s="55" t="s">
        <v>646</v>
      </c>
      <c r="E116" s="68" t="s">
        <v>1877</v>
      </c>
      <c r="F116" s="1"/>
      <c r="G116" s="1"/>
      <c r="H116" s="19" t="s">
        <v>241</v>
      </c>
      <c r="I116" s="39" t="s">
        <v>6</v>
      </c>
      <c r="J116" s="38" t="s">
        <v>242</v>
      </c>
      <c r="K116" s="21" t="s">
        <v>47</v>
      </c>
      <c r="L116" s="25" t="s">
        <v>243</v>
      </c>
      <c r="M116" s="41" t="s">
        <v>422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48" t="s">
        <v>647</v>
      </c>
      <c r="B117" s="49" t="s">
        <v>5</v>
      </c>
      <c r="C117" s="50" t="s">
        <v>464</v>
      </c>
      <c r="D117" s="55" t="s">
        <v>648</v>
      </c>
      <c r="E117" s="68" t="s">
        <v>1877</v>
      </c>
      <c r="F117" s="1"/>
      <c r="G117" s="1"/>
      <c r="H117" s="19" t="s">
        <v>244</v>
      </c>
      <c r="I117" s="129">
        <v>2</v>
      </c>
      <c r="J117" s="129"/>
      <c r="K117" s="21" t="s">
        <v>44</v>
      </c>
      <c r="L117" s="25" t="s">
        <v>245</v>
      </c>
      <c r="M117" s="41" t="s">
        <v>422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48" t="s">
        <v>649</v>
      </c>
      <c r="B118" s="49" t="s">
        <v>36</v>
      </c>
      <c r="C118" s="50" t="s">
        <v>464</v>
      </c>
      <c r="D118" s="55" t="s">
        <v>650</v>
      </c>
      <c r="E118" s="68" t="s">
        <v>1877</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48" t="s">
        <v>651</v>
      </c>
      <c r="B119" s="49" t="s">
        <v>5</v>
      </c>
      <c r="C119" s="50" t="s">
        <v>464</v>
      </c>
      <c r="D119" s="55" t="s">
        <v>652</v>
      </c>
      <c r="E119" s="68" t="s">
        <v>1877</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48" t="s">
        <v>653</v>
      </c>
      <c r="B120" s="49" t="s">
        <v>37</v>
      </c>
      <c r="C120" s="50" t="s">
        <v>464</v>
      </c>
      <c r="D120" s="55" t="s">
        <v>654</v>
      </c>
      <c r="E120" s="68" t="s">
        <v>1877</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48" t="s">
        <v>655</v>
      </c>
      <c r="B121" s="49" t="s">
        <v>38</v>
      </c>
      <c r="C121" s="50" t="s">
        <v>464</v>
      </c>
      <c r="D121" s="55" t="s">
        <v>656</v>
      </c>
      <c r="E121" s="68" t="s">
        <v>1877</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48" t="s">
        <v>657</v>
      </c>
      <c r="B122" s="49" t="s">
        <v>39</v>
      </c>
      <c r="C122" s="50" t="s">
        <v>464</v>
      </c>
      <c r="D122" s="55" t="s">
        <v>658</v>
      </c>
      <c r="E122" s="68" t="s">
        <v>1877</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48" t="s">
        <v>659</v>
      </c>
      <c r="B123" s="49" t="s">
        <v>40</v>
      </c>
      <c r="C123" s="50" t="s">
        <v>464</v>
      </c>
      <c r="D123" s="55" t="s">
        <v>660</v>
      </c>
      <c r="E123" s="68" t="s">
        <v>1877</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48" t="s">
        <v>661</v>
      </c>
      <c r="B124" s="49" t="s">
        <v>41</v>
      </c>
      <c r="C124" s="50" t="s">
        <v>464</v>
      </c>
      <c r="D124" s="55" t="s">
        <v>662</v>
      </c>
      <c r="E124" s="68" t="s">
        <v>1877</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48" t="s">
        <v>663</v>
      </c>
      <c r="B125" s="49" t="s">
        <v>42</v>
      </c>
      <c r="C125" s="50" t="s">
        <v>464</v>
      </c>
      <c r="D125" s="55" t="s">
        <v>664</v>
      </c>
      <c r="E125" s="68" t="s">
        <v>1877</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48" t="s">
        <v>665</v>
      </c>
      <c r="B126" s="49">
        <v>9</v>
      </c>
      <c r="C126" s="50" t="s">
        <v>666</v>
      </c>
      <c r="D126" s="55" t="s">
        <v>667</v>
      </c>
      <c r="E126" s="68" t="s">
        <v>1877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48" t="s">
        <v>668</v>
      </c>
      <c r="B127" s="49">
        <v>5</v>
      </c>
      <c r="C127" s="50" t="s">
        <v>666</v>
      </c>
      <c r="D127" s="55" t="s">
        <v>669</v>
      </c>
      <c r="E127" s="68" t="s">
        <v>1877</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48" t="s">
        <v>670</v>
      </c>
      <c r="B128" s="49">
        <v>1</v>
      </c>
      <c r="C128" s="50" t="s">
        <v>666</v>
      </c>
      <c r="D128" s="55" t="s">
        <v>671</v>
      </c>
      <c r="E128" s="68" t="s">
        <v>1877</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48" t="s">
        <v>672</v>
      </c>
      <c r="B129" s="49">
        <v>6</v>
      </c>
      <c r="C129" s="50" t="s">
        <v>666</v>
      </c>
      <c r="D129" s="55" t="s">
        <v>673</v>
      </c>
      <c r="E129" s="68" t="s">
        <v>1877</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48" t="s">
        <v>674</v>
      </c>
      <c r="B130" s="49">
        <v>8</v>
      </c>
      <c r="C130" s="50" t="s">
        <v>666</v>
      </c>
      <c r="D130" s="55" t="s">
        <v>675</v>
      </c>
      <c r="E130" s="68" t="s">
        <v>1877</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48"/>
      <c r="B131" s="50"/>
      <c r="C131" s="50"/>
      <c r="D131" s="55"/>
      <c r="E131" s="50"/>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46" t="s">
        <v>676</v>
      </c>
      <c r="B132" s="47"/>
      <c r="C132" s="47"/>
      <c r="D132" s="54"/>
      <c r="E132" s="47"/>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48" t="s">
        <v>677</v>
      </c>
      <c r="B133" s="49" t="s">
        <v>5</v>
      </c>
      <c r="C133" s="50" t="s">
        <v>464</v>
      </c>
      <c r="D133" s="55" t="s">
        <v>678</v>
      </c>
      <c r="E133" s="68" t="s">
        <v>1877</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48" t="s">
        <v>679</v>
      </c>
      <c r="B134" s="49" t="s">
        <v>5</v>
      </c>
      <c r="C134" s="50" t="s">
        <v>464</v>
      </c>
      <c r="D134" s="55" t="s">
        <v>680</v>
      </c>
      <c r="E134" s="68" t="s">
        <v>1877</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48" t="s">
        <v>681</v>
      </c>
      <c r="B135" s="49" t="s">
        <v>5</v>
      </c>
      <c r="C135" s="50" t="s">
        <v>464</v>
      </c>
      <c r="D135" s="55" t="s">
        <v>682</v>
      </c>
      <c r="E135" s="68" t="s">
        <v>1877</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48" t="s">
        <v>683</v>
      </c>
      <c r="B136" s="49" t="s">
        <v>43</v>
      </c>
      <c r="C136" s="50" t="s">
        <v>464</v>
      </c>
      <c r="D136" s="55" t="s">
        <v>684</v>
      </c>
      <c r="E136" s="68" t="s">
        <v>1877</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48" t="s">
        <v>685</v>
      </c>
      <c r="B137" s="49">
        <v>100</v>
      </c>
      <c r="C137" s="50" t="str">
        <f>INDEX(rngUnitSettings,MATCH("Length",INDEX(rngUnitSettings,,1),0),2)</f>
        <v>mm</v>
      </c>
      <c r="D137" s="55" t="s">
        <v>686</v>
      </c>
      <c r="E137" s="68" t="s">
        <v>1877</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48" t="s">
        <v>687</v>
      </c>
      <c r="B138" s="49" t="s">
        <v>5</v>
      </c>
      <c r="C138" s="50" t="s">
        <v>464</v>
      </c>
      <c r="D138" s="55" t="s">
        <v>688</v>
      </c>
      <c r="E138" s="68" t="s">
        <v>1877</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48" t="s">
        <v>689</v>
      </c>
      <c r="B139" s="49" t="s">
        <v>35</v>
      </c>
      <c r="C139" s="50" t="s">
        <v>464</v>
      </c>
      <c r="D139" s="55" t="s">
        <v>690</v>
      </c>
      <c r="E139" s="68" t="s">
        <v>1877</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48" t="s">
        <v>691</v>
      </c>
      <c r="B140" s="49" t="s">
        <v>5</v>
      </c>
      <c r="C140" s="50" t="s">
        <v>464</v>
      </c>
      <c r="D140" s="55" t="s">
        <v>692</v>
      </c>
      <c r="E140" s="68" t="s">
        <v>1877</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48" t="s">
        <v>693</v>
      </c>
      <c r="B141" s="49" t="s">
        <v>5</v>
      </c>
      <c r="C141" s="50" t="s">
        <v>464</v>
      </c>
      <c r="D141" s="55" t="s">
        <v>694</v>
      </c>
      <c r="E141" s="68" t="s">
        <v>1877</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48" t="s">
        <v>695</v>
      </c>
      <c r="B142" s="49">
        <v>7.5</v>
      </c>
      <c r="C142" s="50" t="s">
        <v>696</v>
      </c>
      <c r="D142" s="55" t="s">
        <v>697</v>
      </c>
      <c r="E142" s="68" t="s">
        <v>1877</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48" t="s">
        <v>698</v>
      </c>
      <c r="B143" s="49" t="s">
        <v>5</v>
      </c>
      <c r="C143" s="50" t="s">
        <v>464</v>
      </c>
      <c r="D143" s="55" t="s">
        <v>699</v>
      </c>
      <c r="E143" s="68" t="s">
        <v>1877</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48" t="s">
        <v>700</v>
      </c>
      <c r="B144" s="49" t="s">
        <v>5</v>
      </c>
      <c r="C144" s="50" t="s">
        <v>464</v>
      </c>
      <c r="D144" s="55" t="s">
        <v>701</v>
      </c>
      <c r="E144" s="68" t="s">
        <v>1877</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48" t="s">
        <v>702</v>
      </c>
      <c r="B145" s="49" t="s">
        <v>45</v>
      </c>
      <c r="C145" s="50" t="s">
        <v>464</v>
      </c>
      <c r="D145" s="55" t="s">
        <v>703</v>
      </c>
      <c r="E145" s="68" t="s">
        <v>1877</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48" t="s">
        <v>704</v>
      </c>
      <c r="B146" s="49" t="s">
        <v>46</v>
      </c>
      <c r="C146" s="50" t="s">
        <v>705</v>
      </c>
      <c r="D146" s="55" t="s">
        <v>706</v>
      </c>
      <c r="E146" s="68" t="s">
        <v>1877</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48" t="s">
        <v>707</v>
      </c>
      <c r="B147" s="49" t="s">
        <v>48</v>
      </c>
      <c r="C147" s="50" t="s">
        <v>705</v>
      </c>
      <c r="D147" s="55" t="s">
        <v>708</v>
      </c>
      <c r="E147" s="68" t="s">
        <v>1877</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48" t="s">
        <v>709</v>
      </c>
      <c r="B148" s="49" t="s">
        <v>49</v>
      </c>
      <c r="C148" s="50" t="s">
        <v>705</v>
      </c>
      <c r="D148" s="55" t="s">
        <v>710</v>
      </c>
      <c r="E148" s="68" t="s">
        <v>1877</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48" t="s">
        <v>711</v>
      </c>
      <c r="B149" s="49" t="s">
        <v>50</v>
      </c>
      <c r="C149" s="50" t="s">
        <v>705</v>
      </c>
      <c r="D149" s="55" t="s">
        <v>712</v>
      </c>
      <c r="E149" s="68" t="s">
        <v>1877</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6:136" ht="15" customHeight="1" x14ac:dyDescent="0.25">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6:136" ht="15" customHeight="1" x14ac:dyDescent="0.25">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6:136" ht="15" customHeight="1" x14ac:dyDescent="0.25">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6:136" ht="15" customHeight="1" x14ac:dyDescent="0.25">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6:136" ht="15" customHeight="1" x14ac:dyDescent="0.25">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6:136" ht="15" customHeight="1" x14ac:dyDescent="0.25">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6:136" ht="15" customHeight="1" x14ac:dyDescent="0.25">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6:136" ht="15" customHeight="1" x14ac:dyDescent="0.25">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6:136" ht="15" customHeight="1" x14ac:dyDescent="0.25">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6:136" ht="15" customHeight="1" x14ac:dyDescent="0.25">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6:136" ht="15" customHeight="1" x14ac:dyDescent="0.25">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6:136" ht="15" customHeight="1" x14ac:dyDescent="0.25">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6:136" ht="15" customHeight="1" x14ac:dyDescent="0.25">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6:136" ht="15" customHeight="1" x14ac:dyDescent="0.25">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6:136" ht="15" customHeight="1" x14ac:dyDescent="0.25">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6:136" ht="15" customHeight="1" x14ac:dyDescent="0.25">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6:136" ht="15" customHeight="1" x14ac:dyDescent="0.2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6:136" ht="15" customHeight="1" x14ac:dyDescent="0.2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6:136" ht="15" customHeight="1" x14ac:dyDescent="0.2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6:136" ht="15" customHeight="1" x14ac:dyDescent="0.2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6:136" ht="15" customHeight="1" x14ac:dyDescent="0.2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6:136" ht="15" customHeight="1" x14ac:dyDescent="0.2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6:136" ht="15" customHeight="1" x14ac:dyDescent="0.2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6:136" ht="15" customHeight="1" x14ac:dyDescent="0.2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6:136" ht="15" customHeight="1" x14ac:dyDescent="0.2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6:136" ht="15" customHeight="1" x14ac:dyDescent="0.2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6:136" ht="15" customHeight="1" x14ac:dyDescent="0.2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6:136" ht="15" customHeight="1" x14ac:dyDescent="0.2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6:136" ht="15" customHeight="1" x14ac:dyDescent="0.2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6:136" ht="15" customHeight="1" x14ac:dyDescent="0.2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6:136" ht="15" customHeight="1" x14ac:dyDescent="0.2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6:136" ht="15" customHeight="1" x14ac:dyDescent="0.2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6:136" ht="15" customHeight="1" x14ac:dyDescent="0.2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6:136" ht="15" customHeight="1" x14ac:dyDescent="0.2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6:136" ht="15" customHeight="1" x14ac:dyDescent="0.2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6:136" ht="15" customHeight="1" x14ac:dyDescent="0.2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6:136" ht="15" customHeight="1" x14ac:dyDescent="0.25">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6:136" ht="15" customHeight="1" x14ac:dyDescent="0.25">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6:136" ht="15" customHeight="1" x14ac:dyDescent="0.25">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6:136" ht="15" customHeight="1" x14ac:dyDescent="0.25">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6:136" ht="15" customHeight="1" x14ac:dyDescent="0.25">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6:136" ht="15" customHeight="1" x14ac:dyDescent="0.25">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6:136" ht="15" customHeight="1" x14ac:dyDescent="0.25">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6:136" ht="15" customHeight="1" x14ac:dyDescent="0.25">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6:136" ht="15" customHeight="1" x14ac:dyDescent="0.25">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6:136" ht="15" customHeight="1" x14ac:dyDescent="0.25">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6:136" ht="15" customHeight="1" x14ac:dyDescent="0.25">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6:136" ht="15" customHeight="1" x14ac:dyDescent="0.25">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6:136" ht="15" customHeight="1" x14ac:dyDescent="0.25">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6:136" ht="15" customHeight="1" x14ac:dyDescent="0.25">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6:136" ht="15" customHeight="1" x14ac:dyDescent="0.25">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6:136" ht="15" customHeight="1" x14ac:dyDescent="0.25">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6:136" ht="15" customHeight="1" x14ac:dyDescent="0.25">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6:136" ht="15" customHeight="1" x14ac:dyDescent="0.25">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6:136" ht="15" customHeight="1" x14ac:dyDescent="0.25">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6:136" ht="15" customHeight="1" x14ac:dyDescent="0.25">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6:136" ht="15" customHeight="1" x14ac:dyDescent="0.25">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6:136" ht="15" customHeight="1" x14ac:dyDescent="0.25">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6:136" ht="15" customHeight="1" x14ac:dyDescent="0.25">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6:136" ht="15" customHeight="1" x14ac:dyDescent="0.25">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6:136" ht="15" customHeight="1" x14ac:dyDescent="0.25">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6:136" ht="15" customHeight="1" x14ac:dyDescent="0.25">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6:136" ht="15" customHeight="1" x14ac:dyDescent="0.25">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6:136" ht="15" customHeight="1" x14ac:dyDescent="0.25">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6:136" ht="15" customHeight="1" x14ac:dyDescent="0.25">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6:136" ht="15" customHeight="1" x14ac:dyDescent="0.25">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6:136" ht="15" customHeight="1" x14ac:dyDescent="0.25">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6:136" ht="15" customHeight="1" x14ac:dyDescent="0.25">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6:136" ht="15" customHeight="1" x14ac:dyDescent="0.25">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6:136" ht="15" customHeight="1" x14ac:dyDescent="0.25">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6:136" ht="15" customHeight="1" x14ac:dyDescent="0.25">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6:136" ht="15" customHeight="1" x14ac:dyDescent="0.25">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6:136" ht="15" customHeight="1" x14ac:dyDescent="0.25">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6:136" ht="15" customHeight="1" x14ac:dyDescent="0.25">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6:136" ht="15" customHeight="1" x14ac:dyDescent="0.25">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6:136" ht="15" customHeight="1" x14ac:dyDescent="0.25">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6:136" ht="15" customHeight="1" x14ac:dyDescent="0.25">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6:136" ht="15" customHeight="1" x14ac:dyDescent="0.25">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6:136" ht="15" customHeight="1" x14ac:dyDescent="0.25">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6:136" ht="15" customHeight="1" x14ac:dyDescent="0.25">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6:136" ht="15" customHeight="1" x14ac:dyDescent="0.25">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6:136" ht="15" customHeight="1" x14ac:dyDescent="0.25">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6:136" ht="15" customHeight="1" x14ac:dyDescent="0.25">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6:136" ht="15" customHeight="1" x14ac:dyDescent="0.25">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6:136" ht="15" customHeight="1" x14ac:dyDescent="0.25">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6:136" ht="15" customHeight="1" x14ac:dyDescent="0.25">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6:136" ht="15" customHeight="1" x14ac:dyDescent="0.25">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6:136" ht="15" customHeight="1" x14ac:dyDescent="0.25">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6:136" ht="15" customHeight="1" x14ac:dyDescent="0.25">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6:136" ht="15" customHeight="1" x14ac:dyDescent="0.25">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6:136" ht="15" customHeight="1" x14ac:dyDescent="0.25">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6:136" ht="15" customHeight="1" x14ac:dyDescent="0.25">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6:136" ht="15" customHeight="1" x14ac:dyDescent="0.25">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6:136" ht="15" customHeight="1" x14ac:dyDescent="0.25">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6:136" ht="15" customHeight="1" x14ac:dyDescent="0.25">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6:136" ht="15" customHeight="1" x14ac:dyDescent="0.25">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6:136" ht="15" customHeight="1" x14ac:dyDescent="0.25">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6:136" ht="15" customHeight="1" x14ac:dyDescent="0.25">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6:136" ht="15" customHeight="1" x14ac:dyDescent="0.25">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6:136" ht="15" customHeight="1" x14ac:dyDescent="0.25">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3">
    <dataValidation type="list" showInputMessage="1" showErrorMessage="1" sqref="I4 K4" xr:uid="{3E416888-C37A-44E5-B590-168AA57F7DB2}">
      <formula1>"mm,cm,m"</formula1>
    </dataValidation>
    <dataValidation type="list" showInputMessage="1" showErrorMessage="1" sqref="I5 K5" xr:uid="{A99B79DE-DE4E-4F84-8C9D-FF8BB5857A6D}">
      <formula1>"mm2,cm2,m2"</formula1>
    </dataValidation>
    <dataValidation type="list" showInputMessage="1" showErrorMessage="1" sqref="I6 K6" xr:uid="{C3832A81-55E6-4981-89E8-8117C5257737}">
      <formula1>"N,kN,tf"</formula1>
    </dataValidation>
    <dataValidation type="list" showInputMessage="1" showErrorMessage="1" sqref="I7 K7" xr:uid="{91A62CFE-E1BB-474B-A710-CCCA584942D7}">
      <formula1>"N*mm,kN*m,tf*m"</formula1>
    </dataValidation>
    <dataValidation type="list" showInputMessage="1" showErrorMessage="1" sqref="I8 K8" xr:uid="{BF4BCAB7-D245-4242-8A0C-0D0EFFAF4E2B}">
      <formula1>"Pa,kPa,MPa,kgf/cm2,tf/m2"</formula1>
    </dataValidation>
    <dataValidation type="list" showInputMessage="1" showErrorMessage="1" sqref="I9 K9" xr:uid="{B0707BFE-2AC6-4CC9-8F52-D77033FA0C3A}">
      <formula1>"1/mm,1/m"</formula1>
    </dataValidation>
    <dataValidation type="list" showInputMessage="1" showErrorMessage="1" sqref="I13" xr:uid="{6F01C3AE-2BC9-4214-A017-D1ED00ECC72E}">
      <formula1>"Tension,Compression"</formula1>
    </dataValidation>
    <dataValidation type="list" showInputMessage="1" showErrorMessage="1" sqref="I14" xr:uid="{6E43E895-B329-439A-933B-C6DDAD55E9EB}">
      <formula1>"+Y tension,-Y tension"</formula1>
    </dataValidation>
    <dataValidation type="list" showInputMessage="1" showErrorMessage="1" sqref="I15" xr:uid="{FBFEF1C4-BC9D-4F33-938C-2F5A5B39173D}">
      <formula1>"+X tension,-X tension"</formula1>
    </dataValidation>
    <dataValidation type="list" allowBlank="1" showInputMessage="1" showErrorMessage="1" sqref="J47:M47 J49:M49 J54:M54 J59:M59" xr:uid="{F0183761-7A4E-4EBD-A638-BE74638E8B57}">
      <formula1>"ULS(I),SLS(II)"</formula1>
    </dataValidation>
    <dataValidation type="list" allowBlank="1" showInputMessage="1" showErrorMessage="1" sqref="J50:M50 J52:M52 J55:M55 J57:M57 J60:M60 J62:M62" xr:uid="{E3506A6E-4361-440C-AADB-E80526175641}">
      <formula1>"TwoLine,ThreeLine"</formula1>
    </dataValidation>
    <dataValidation type="list" allowBlank="1" showInputMessage="1" showErrorMessage="1" sqref="J51:M51" xr:uid="{B807CA23-1322-40A5-99B7-E936AD03F51B}">
      <formula1>"Ignore,UseDiagram"</formula1>
    </dataValidation>
    <dataValidation type="list" allowBlank="1" showInputMessage="1" showErrorMessage="1" sqref="J64:M64" xr:uid="{2E117F52-A437-4846-B5FC-582A176D187D}">
      <formula1>"StrengthState,CapacityState,PreCrackState,PostCrackState,CrackedState"</formula1>
    </dataValidation>
    <dataValidation type="list" allowBlank="1" showInputMessage="1" showErrorMessage="1" sqref="J65:M65" xr:uid="{4A0FA849-9A59-4CC5-9976-E8C904A6188A}">
      <formula1>"Stress,Strain"</formula1>
    </dataValidation>
    <dataValidation type="list" allowBlank="1" showInputMessage="1" showErrorMessage="1" sqref="M71:M100" xr:uid="{C2B7AD5F-F104-424C-A2B3-AD93454D930A}">
      <formula1>"Auto,λ*Mx,λ*My,λ*Mxy,λ*N,λ*NMxy"</formula1>
    </dataValidation>
    <dataValidation type="decimal" operator="greaterThan" showInputMessage="1" showErrorMessage="1" sqref="I117:J117" xr:uid="{114EE09A-C326-4871-97FF-CC557500F280}">
      <formula1>0</formula1>
    </dataValidation>
    <dataValidation type="list" showInputMessage="1" showErrorMessage="1" sqref="I104:J104 I107" xr:uid="{22E35485-DD93-4047-84DB-C344215879AE}">
      <formula1>"Yes,No"</formula1>
    </dataValidation>
    <dataValidation type="list" showInputMessage="1" showErrorMessage="1" sqref="I105:J105" xr:uid="{FA265C13-1068-46AA-8795-BBB93DA95350}">
      <formula1>"Outside,Inside"</formula1>
    </dataValidation>
    <dataValidation type="list" showInputMessage="1" showErrorMessage="1" sqref="I110:J110" xr:uid="{55E2EE82-E934-4826-AB5F-2F16B5484D04}">
      <formula1>"mm,pt"</formula1>
    </dataValidation>
    <dataValidation type="list" showInputMessage="1" showErrorMessage="1" sqref="J113" xr:uid="{AF2E8AAB-5CCD-47E9-B6BE-E4760B41BE60}">
      <formula1>"Triangle,Stealth,Diamond,Oval,Open"</formula1>
    </dataValidation>
    <dataValidation type="list" showInputMessage="1" showErrorMessage="1" sqref="J114" xr:uid="{0C75ACEA-0C66-45CA-ABEE-D3D7B0F8E19D}">
      <formula1>"Small,Medium,Wide"</formula1>
    </dataValidation>
    <dataValidation type="list" allowBlank="1" showInputMessage="1" showErrorMessage="1" sqref="B25" xr:uid="{17E8B7DD-CFDE-404A-B1D8-192BE78E8A8E}">
      <formula1>"Generated,AutoCAD"</formula1>
    </dataValidation>
    <dataValidation type="list" allowBlank="1" showInputMessage="1" showErrorMessage="1" sqref="B30" xr:uid="{D52E4DD5-5BA9-42CA-B625-419B47B15422}">
      <formula1>"Adaptive,Contour"</formula1>
    </dataValidation>
    <dataValidation type="list" allowBlank="1" showInputMessage="1" showErrorMessage="1" sqref="B31" xr:uid="{3C00751D-DB0A-44C8-B427-231C68437892}">
      <formula1>"Auto 0.05,Auto 0.1,Auto 0.2,User"</formula1>
    </dataValidation>
    <dataValidation type="list" allowBlank="1" showInputMessage="1" showErrorMessage="1" sqref="B5:B7 B22 B114 B116:B117 B119 B133:B136 B138 B140:B141 B143:B144 J42:M45" xr:uid="{9F331F48-0196-4F1A-A45E-FD6C98E5BEC6}">
      <formula1>"Yes,No"</formula1>
    </dataValidation>
    <dataValidation type="list" allowBlank="1" showInputMessage="1" showErrorMessage="1" sqref="B8" xr:uid="{8978B1FC-08AB-41F8-8725-07A05AD4706B}">
      <formula1>"Excel,File"</formula1>
    </dataValidation>
    <dataValidation type="list" allowBlank="1" showInputMessage="1" showErrorMessage="1" sqref="B17" xr:uid="{FF9F88E3-7EB5-4475-88F7-FA7DD8921AF9}">
      <formula1>"Worst,User"</formula1>
    </dataValidation>
    <dataValidation type="list" allowBlank="1" showInputMessage="1" showErrorMessage="1" sqref="B18" xr:uid="{8A9A677E-84A1-4069-BFFA-D663B4E8C235}">
      <formula1>"StrengthStrain,StrengthCapacity,Cracks,Stability"</formula1>
    </dataValidation>
    <dataValidation type="list" allowBlank="1" showInputMessage="1" showErrorMessage="1" sqref="B63 B85" xr:uid="{542F8EBC-F756-4FA0-AB78-942EB5B8627B}">
      <formula1>"SP63,SP35"</formula1>
    </dataValidation>
    <dataValidation type="list" allowBlank="1" showInputMessage="1" showErrorMessage="1" sqref="B67" xr:uid="{7FB4E0D9-47E5-416D-978A-189CB3366B40}">
      <formula1>"Determinate,Indeterminate"</formula1>
    </dataValidation>
    <dataValidation type="list" allowBlank="1" showInputMessage="1" showErrorMessage="1" sqref="B68:B69" xr:uid="{256D0438-8BE5-42BA-9AD3-9FBD5970E33C}">
      <formula1>"1,-1"</formula1>
    </dataValidation>
    <dataValidation type="list" allowBlank="1" showInputMessage="1" showErrorMessage="1" sqref="B70" xr:uid="{AB556860-22E0-48EA-8B66-60E80699D1F0}">
      <formula1>"AutoWithL,AutoWithμL,User"</formula1>
    </dataValidation>
    <dataValidation type="list" allowBlank="1" showInputMessage="1" showErrorMessage="1" sqref="B73" xr:uid="{9959AE85-31F2-4902-94DD-5A8CF28CD1E9}">
      <formula1>"OnlyMomentPlane,BothPlanes"</formula1>
    </dataValidation>
    <dataValidation type="list" allowBlank="1" showInputMessage="1" showErrorMessage="1" sqref="B74" xr:uid="{7720D16A-42EA-4D0E-BC32-83791A671E1F}">
      <formula1>"Auto,PhiL2"</formula1>
    </dataValidation>
    <dataValidation type="list" allowBlank="1" showInputMessage="1" showErrorMessage="1" sqref="B38" xr:uid="{36029A4F-E8E3-48C3-95C4-7E16F11E51E5}">
      <formula1>"Newton,Secant"</formula1>
    </dataValidation>
    <dataValidation type="list" allowBlank="1" showInputMessage="1" showErrorMessage="1" sqref="B49 B87" xr:uid="{219DFDBA-72A1-4E6C-AE05-754953E1868C}">
      <formula1>"Auto,UltimateStrain,LoadMultiplier"</formula1>
    </dataValidation>
    <dataValidation type="list" allowBlank="1" showInputMessage="1" showErrorMessage="1" sqref="B55" xr:uid="{0F1D0D12-5894-4CEC-8DB6-9B74D5804055}">
      <formula1>"Bisection,Brent,Secant"</formula1>
    </dataValidation>
    <dataValidation type="list" allowBlank="1" showInputMessage="1" showErrorMessage="1" sqref="B103" xr:uid="{41137DCC-2993-4B3F-A389-CF46AFE34C9B}">
      <formula1>"Max,Min,Average"</formula1>
    </dataValidation>
    <dataValidation type="list" allowBlank="1" showInputMessage="1" showErrorMessage="1" sqref="B104" xr:uid="{600E251A-60B8-4A9F-87E4-FCC2068861CD}">
      <formula1>"3d,5d,6d"</formula1>
    </dataValidation>
    <dataValidation type="list" allowBlank="1" showInputMessage="1" showErrorMessage="1" sqref="B105" xr:uid="{72DCDDD3-A8DE-4EC0-B3E5-6BC3A622C065}">
      <formula1>"Periodic,Smooth"</formula1>
    </dataValidation>
    <dataValidation type="list" allowBlank="1" showInputMessage="1" showErrorMessage="1" sqref="B94" xr:uid="{33F74D9F-8FD7-4D43-B36A-E4F3B6141B0D}">
      <formula1>"Auto,User"</formula1>
    </dataValidation>
    <dataValidation type="list" allowBlank="1" showInputMessage="1" showErrorMessage="1" sqref="B96" xr:uid="{F62CDC9A-B9DC-4BB7-8CAC-88235EF06ADD}">
      <formula1>"User,Auto,AlwaysCalc"</formula1>
    </dataValidation>
    <dataValidation type="list" allowBlank="1" showInputMessage="1" showErrorMessage="1" sqref="B97" xr:uid="{7EBA0706-88DA-4D8E-B115-BFF71D8CCFD9}">
      <formula1>"AllSelected,TensionOnly"</formula1>
    </dataValidation>
    <dataValidation type="list" allowBlank="1" showInputMessage="1" showErrorMessage="1" sqref="B90" xr:uid="{E6C30F04-13DD-477F-BF5F-D83092A1653F}">
      <formula1>"Effective,FullTension"</formula1>
    </dataValidation>
    <dataValidation type="list" allowBlank="1" showInputMessage="1" showErrorMessage="1" sqref="B91" xr:uid="{48653690-9635-46CE-9CEB-5EFE0733468C}">
      <formula1>"NearestContour,GlobalExtreme"</formula1>
    </dataValidation>
    <dataValidation type="list" allowBlank="1" showInputMessage="1" showErrorMessage="1" sqref="B120" xr:uid="{6513F6CF-383E-4A84-8C61-65AEEBD9BDF0}">
      <formula1>"ValuesOnly,NamesAndValues"</formula1>
    </dataValidation>
    <dataValidation type="list" allowBlank="1" showInputMessage="1" showErrorMessage="1" sqref="B115 B139" xr:uid="{1DEECB39-0E38-45E6-8738-661531FE149F}">
      <formula1>"Transformed,Concrete,None"</formula1>
    </dataValidation>
    <dataValidation type="list" allowBlank="1" showInputMessage="1" showErrorMessage="1" sqref="B118" xr:uid="{9EC9AFE2-8F47-4B6D-8DD1-95ED6FB61FC7}">
      <formula1>"Region,Polyline"</formula1>
    </dataValidation>
    <dataValidation type="list" allowBlank="1" showInputMessage="1" showErrorMessage="1" sqref="B145" xr:uid="{7C2C22FE-A59A-4129-AAEC-AE7495773348}">
      <formula1>"Separate,Common"</formula1>
    </dataValidation>
    <dataValidation type="decimal" operator="greaterThanOrEqual" showInputMessage="1" showErrorMessage="1" sqref="B21" xr:uid="{58D49CC8-FC18-41E3-BD65-E0DA8EDE6BCE}">
      <formula1>0</formula1>
    </dataValidation>
    <dataValidation type="list" showInputMessage="1" showErrorMessage="1" sqref="B26" xr:uid="{2328E678-BCD1-4843-B807-8D1B7518EDE9}">
      <formula1>"Circle,Rectangles,PointedSection,HollowRectangle"</formula1>
    </dataValidation>
    <dataValidation type="list" showInputMessage="1" showErrorMessage="1" sqref="L71:L100" xr:uid="{52AE4E93-D548-4CA0-ACB4-B38DC7C0719F}">
      <formula1>$J$39:$M$39</formula1>
    </dataValidation>
    <dataValidation type="list" allowBlank="1" showInputMessage="1" showErrorMessage="1" sqref="B19" xr:uid="{2B6FD8C7-25B8-40C4-AC1D-F99896AF09D1}">
      <formula1>$H$71:$H$100</formula1>
    </dataValidation>
  </dataValidations>
  <hyperlinks>
    <hyperlink ref="M19" location="'Справка'!A1499" display="Подробнее" xr:uid="{10E0AF2F-A1E4-4519-8BE7-FEECD4A797D3}"/>
    <hyperlink ref="M20" location="'Справка'!A1505" display="Подробнее" xr:uid="{76A632E4-6372-44C7-AC59-8F586DD3552E}"/>
    <hyperlink ref="M21" location="'Справка'!A1511" display="Подробнее" xr:uid="{145D2812-0919-43AA-A566-E33F7F7EA203}"/>
    <hyperlink ref="M22" location="'Справка'!A1517" display="Подробнее" xr:uid="{69CDB0A5-A513-42AE-B6E7-158FF177C3E7}"/>
    <hyperlink ref="M23" location="'Справка'!A1522" display="Подробнее" xr:uid="{95B64D4F-F102-45A9-B0B5-1FE7791B0C30}"/>
    <hyperlink ref="M27" location="'Справка'!A1460" display="Подробнее" xr:uid="{6A9081D2-543F-4F1D-A804-2B1A31DFF3BB}"/>
    <hyperlink ref="M28" location="'Справка'!A1466" display="Подробнее" xr:uid="{1A7CF7C3-045E-4329-B3C3-8B7C35DC3623}"/>
    <hyperlink ref="M29" location="'Справка'!A1472" display="Подробнее" xr:uid="{C76421D0-8F9A-4C87-BE2C-4649B58F6165}"/>
    <hyperlink ref="M30" location="'Справка'!A1479" display="Подробнее" xr:uid="{E6B5293F-B632-4C66-93A9-C53ACDD090E6}"/>
    <hyperlink ref="M31" location="'Справка'!A1485" display="Подробнее" xr:uid="{924F18F7-527D-4C64-B485-C68B6D5F249A}"/>
    <hyperlink ref="M32" location="'Справка'!A1491" display="Подробнее" xr:uid="{D156CE5C-F031-4BCF-A588-8A2E8D2A957A}"/>
    <hyperlink ref="M33" location="'Справка'!A1495" display="Подробнее" xr:uid="{42603439-982C-48BC-9689-9362BFE4BDCB}"/>
    <hyperlink ref="H2" location="'Справка'!A604" display="Единицы измерения (Подробнее)" xr:uid="{8A0AE613-4446-470F-AB23-03F69F819457}"/>
    <hyperlink ref="H11" location="'Справка'!A615" display="Система знаков (Подробнее)" xr:uid="{DD6FAA75-60B4-4AB3-936C-AD784C23A6DF}"/>
    <hyperlink ref="H17" location="'Справка'!A673" display="Материал арматуры (Подробнее)" xr:uid="{A6DF6081-9AB7-45FE-8890-B46579D37EC4}"/>
    <hyperlink ref="H25" location="'Справка'!A664" display="Материал бетона (Подробнее)" xr:uid="{D253780F-E39F-4DED-B675-04881C36CE3D}"/>
    <hyperlink ref="H35" location="'Справка'!A681" display="Настройка расчетных профилей (Подробнее)" xr:uid="{FAD9A164-844F-4A21-BBBC-CE5D3E50EB95}"/>
    <hyperlink ref="AI58" location="'Справка'!A656" display="СП 35.13330.2011, таблица 7.21 (Подробнее)" xr:uid="{AB12207B-62DA-449A-8B47-40C3564A49DA}"/>
    <hyperlink ref="H69" location="'Справка'!A623" display="Сочетания нагрузок (Подробнее)" xr:uid="{2874CE0A-95F0-4158-986A-265C711B83C3}"/>
    <hyperlink ref="M104" location="'Справка'!A1378" display="Подробнее" xr:uid="{5EE69EA3-6DEE-4B2C-BD9A-7AD69C9E6318}"/>
    <hyperlink ref="M105" location="'Справка'!A1383" display="Подробнее" xr:uid="{0E14B5D0-E98E-4A03-A67C-A3C2A3E1DDEE}"/>
    <hyperlink ref="M106" location="'Справка'!A1388" display="Подробнее" xr:uid="{EAFAD562-47A4-445A-B698-38F1B06CFF19}"/>
    <hyperlink ref="M107" location="'Справка'!A1397" display="Подробнее" xr:uid="{3AC44C2A-58EA-474D-9C28-FABB922AD7B7}"/>
    <hyperlink ref="M108" location="'Справка'!A1402" display="Подробнее" xr:uid="{10D83E33-7247-4B20-AE1A-BE4F80522225}"/>
    <hyperlink ref="M109" location="'Справка'!A1407" display="Подробнее" xr:uid="{89DF338F-D1A0-44AD-BBAA-5B29902159F5}"/>
    <hyperlink ref="M110" location="'Справка'!A1412" display="Подробнее" xr:uid="{5A50DBD5-9229-45C5-ACB9-3928BCB8DD7D}"/>
    <hyperlink ref="M111" location="'Справка'!A1421" display="Подробнее" xr:uid="{E959F2C0-88BE-4BBC-9271-B1BDAA53DF77}"/>
    <hyperlink ref="M112" location="'Справка'!A1429" display="Подробнее" xr:uid="{A71ED4EE-3877-424D-ADBE-F634A0290A62}"/>
    <hyperlink ref="M113" location="'Справка'!A1436" display="Подробнее" xr:uid="{F180843F-E01C-4D4B-87CB-FEC2F5DD6BCA}"/>
    <hyperlink ref="M114" location="'Справка'!A1441" display="Подробнее" xr:uid="{ED156479-07EA-45B2-B08F-E372C81D5658}"/>
    <hyperlink ref="M115" location="'Справка'!A1446" display="Подробнее" xr:uid="{EEE81D3F-8478-473F-8E19-FB8E7DFE16D6}"/>
    <hyperlink ref="M116" location="'Справка'!A1451" display="Подробнее" xr:uid="{398F9C0B-BCA7-48E0-B2D6-961C4A07A48F}"/>
    <hyperlink ref="M117" location="'Справка'!A1456" display="Подробнее" xr:uid="{0FF41CF7-57E9-4BBF-BEB2-98BBEAB29CC4}"/>
    <hyperlink ref="H102" location="'Справка'!A701" display="Настройки оформления схемы (Подробнее)" xr:uid="{29BED08A-5AED-4D99-AB36-ED9358447D4B}"/>
    <hyperlink ref="P69" location="'Справка'!A649" display="Нагрузки для устойчивости (Подробнее)" xr:uid="{124D05EB-DFAF-4BE2-BB83-EF985C79D2F6}"/>
    <hyperlink ref="X1" location="'Справка'!A695" display="Контрольные точки диаграмм (Подробнее)" xr:uid="{015E2137-CF61-4277-B4A0-D38F6B5233DB}"/>
    <hyperlink ref="E5" location="'Справка'!A750" display="Подробнее" xr:uid="{70A7C5B0-3E8B-49F7-A572-49519562B681}"/>
    <hyperlink ref="E6" location="'Справка'!A758" display="Подробнее" xr:uid="{72E27545-2A12-401F-A791-BD32798BCF2D}"/>
    <hyperlink ref="E7" location="'Справка'!A1521" display="Подробнее" xr:uid="{019A44FE-F594-4D91-9B69-50F3E4AFB3DE}"/>
    <hyperlink ref="E8" location="'Справка'!A764" display="Подробнее" xr:uid="{F3B74774-902F-463D-8079-F7363C8A4659}"/>
    <hyperlink ref="E9" location="'Справка'!A774" display="Подробнее" xr:uid="{EBEE2161-B320-4385-B081-F5773783E0DC}"/>
    <hyperlink ref="E13" location="'Справка'!A781" display="Подробнее" xr:uid="{F289A4FA-5970-42CC-8B25-DF87C8DD02A0}"/>
    <hyperlink ref="E14" location="'Справка'!A789" display="Подробнее" xr:uid="{6A8FDC74-9881-41BD-84F7-655946880643}"/>
    <hyperlink ref="E15" location="'Справка'!A792" display="Подробнее" xr:uid="{A137D4E2-1E1E-49AE-91CA-0A6C919F322D}"/>
    <hyperlink ref="E17" location="'Справка'!A801" display="Подробнее" xr:uid="{4889D008-3450-456A-B83D-5BAC5931E5F1}"/>
    <hyperlink ref="E18" location="'Справка'!A806" display="Подробнее" xr:uid="{30A46793-791D-4A9A-B237-27BC2F524B72}"/>
    <hyperlink ref="E19" location="'Справка'!A815" display="Подробнее" xr:uid="{D01B000E-D19A-4210-86D1-BEB56D656216}"/>
    <hyperlink ref="E21" location="'Справка'!A820" display="Подробнее" xr:uid="{0FAB6A3B-9CE1-4357-9DE9-6BCB2BDCF30D}"/>
    <hyperlink ref="E22" location="'Справка'!A827" display="Подробнее" xr:uid="{DDBBF693-9104-4307-BD3A-6E8E4B20AB06}"/>
    <hyperlink ref="E25" location="'Справка'!A833" display="Подробнее" xr:uid="{CCBB1D3A-2B35-475F-8EE0-42259A6A2E83}"/>
    <hyperlink ref="E26" location="'Справка'!A841" display="Подробнее" xr:uid="{B04FD32B-F7D4-419A-A927-4CE9BF0FAB1E}"/>
    <hyperlink ref="E29" location="'Справка'!A847" display="Подробнее" xr:uid="{314A3178-0B4D-4113-B635-D13F41BCAAC4}"/>
    <hyperlink ref="E30" location="'Справка'!A855" display="Подробнее" xr:uid="{6E745822-28DE-49D0-9A71-345E5A55038E}"/>
    <hyperlink ref="E31" location="'Справка'!A865" display="Подробнее" xr:uid="{B6AC170D-23DB-4F67-A1C2-8BBB1ABE4753}"/>
    <hyperlink ref="E32" location="'Справка'!A873" display="Подробнее" xr:uid="{BC6F8022-244F-42A9-AF8B-2B541C7FA9CB}"/>
    <hyperlink ref="E33" location="'Справка'!A879" display="Подробнее" xr:uid="{1E94BDA0-BD9E-487B-AFE8-63433DBE72CE}"/>
    <hyperlink ref="E34" location="'Справка'!A882" display="Подробнее" xr:uid="{49F2C82D-A813-4007-9813-7E998D2A584F}"/>
    <hyperlink ref="E38" location="'Справка'!A893" display="Подробнее" xr:uid="{1FF53EAC-769A-4C3A-B10F-418D1502FA75}"/>
    <hyperlink ref="E39" location="'Справка'!A899" display="Подробнее" xr:uid="{83B2E307-ABFE-4886-BAB1-F5830E2E1AD5}"/>
    <hyperlink ref="E40" location="'Справка'!A905" display="Подробнее" xr:uid="{9A6CF3C9-EDA6-4D16-94FE-18C99A11658D}"/>
    <hyperlink ref="E41" location="'Справка'!A910" display="Подробнее" xr:uid="{65029EC2-6A8D-42D1-A435-91AF3C1FF702}"/>
    <hyperlink ref="E42" location="'Справка'!A915" display="Подробнее" xr:uid="{3A8CBDC4-77AF-434E-B516-8D4265F4F526}"/>
    <hyperlink ref="E43" location="'Справка'!A920" display="Подробнее" xr:uid="{E81FE621-BF31-449B-9575-1CDF080752F9}"/>
    <hyperlink ref="E45" location="'Справка'!A925" display="Подробнее" xr:uid="{05063776-8EDB-4182-8DB1-B50EE587B47B}"/>
    <hyperlink ref="E49" location="'Справка'!A930" display="Подробнее" xr:uid="{15537683-A84C-4A27-AE46-48EED760257C}"/>
    <hyperlink ref="E50" location="'Справка'!A937" display="Подробнее" xr:uid="{7255ED84-0A5B-4AF5-9AF3-0A437CFE9F59}"/>
    <hyperlink ref="E52" location="'Справка'!A946" display="Подробнее" xr:uid="{4918D7C6-A4B6-44E5-BB87-7F02C4B3EC65}"/>
    <hyperlink ref="E54" location="'Справка'!A953" display="Подробнее" xr:uid="{311BB538-3095-4863-A195-B837C4B12DC2}"/>
    <hyperlink ref="E55" location="'Справка'!A960" display="Подробнее" xr:uid="{AF1586E6-93E4-4C5F-B705-CAB0A60D8509}"/>
    <hyperlink ref="E56" location="'Справка'!A966" display="Подробнее" xr:uid="{084C2E40-57F6-4AF1-B2E2-A0DFE8F1C619}"/>
    <hyperlink ref="E57" location="'Справка'!A973" display="Подробнее" xr:uid="{09A2F0B0-021E-472F-A46F-B2CC72B938C7}"/>
    <hyperlink ref="E58" location="'Справка'!A980" display="Подробнее" xr:uid="{B4B1E653-C017-4569-99F9-F0DD4504EE92}"/>
    <hyperlink ref="E59" location="'Справка'!A991" display="Подробнее" xr:uid="{0331D0EE-6EA0-4B42-A10A-FADFABB70E81}"/>
    <hyperlink ref="E63" location="'Справка'!A1002" display="Подробнее" xr:uid="{5D3747AE-D530-44DE-BE2A-9861F4267084}"/>
    <hyperlink ref="E64" location="'Справка'!A1009" display="Подробнее" xr:uid="{0D8CA309-00A9-4AEB-888D-4BF13F68169A}"/>
    <hyperlink ref="E65" location="'Справка'!A1017" display="Подробнее" xr:uid="{9CF131B1-8D36-4E85-9A1A-5BD194C0C9B8}"/>
    <hyperlink ref="E66" location="'Справка'!A1023" display="Подробнее" xr:uid="{09A6CDAF-1537-4407-9114-9C9BAF05C6BC}"/>
    <hyperlink ref="E67" location="'Справка'!A1026" display="Подробнее" xr:uid="{1882C211-5C08-43E0-9CDB-60A6229A5935}"/>
    <hyperlink ref="E68" location="'Справка'!A1033" display="Подробнее" xr:uid="{57EB9E46-08C3-4DD1-8DCE-B74B0EB859C4}"/>
    <hyperlink ref="E69" location="'Справка'!A1038" display="Подробнее" xr:uid="{BC5DCBED-9CB9-4817-9511-B157323B14EB}"/>
    <hyperlink ref="E70" location="'Справка'!A1041" display="Подробнее" xr:uid="{15115758-3E36-493D-8806-17092B1C3AA3}"/>
    <hyperlink ref="E71" location="'Справка'!A1048" display="Подробнее" xr:uid="{56E20F25-2BCA-4FC6-88C9-876B1CBE72FC}"/>
    <hyperlink ref="E72" location="'Справка'!A1053" display="Подробнее" xr:uid="{CA74FCA9-A776-4E35-80E2-3ECEE1059CC5}"/>
    <hyperlink ref="E73" location="'Справка'!A1056" display="Подробнее" xr:uid="{6D0AB126-8655-40AD-A4D0-D677C749C151}"/>
    <hyperlink ref="E74" location="'Справка'!A1062" display="Подробнее" xr:uid="{46250C54-E27F-405D-829F-6E3021B71FDC}"/>
    <hyperlink ref="E76" location="'Справка'!A1072" display="Подробнее" xr:uid="{621287D2-267E-4835-A142-74DC56E72E87}"/>
    <hyperlink ref="E77" location="'Справка'!A1076" display="Подробнее" xr:uid="{6D7AEF11-E732-4E7F-BF35-4372C688D4E3}"/>
    <hyperlink ref="E78" location="'Справка'!A1080" display="Подробнее" xr:uid="{EC56D84E-15D8-4D78-A816-BF77A8C73739}"/>
    <hyperlink ref="E80" location="'Справка'!A1084" display="Подробнее" xr:uid="{3CBCA805-CB40-4C3D-8190-72DB7EFFE51A}"/>
    <hyperlink ref="E81" location="'Справка'!A1088" display="Подробнее" xr:uid="{9ED6A712-3E18-42BF-B70D-02F79C3C7899}"/>
    <hyperlink ref="E85" location="'Справка'!A1092" display="Подробнее" xr:uid="{E60C1C47-07FB-4BFB-8874-DEACA8D53D69}"/>
    <hyperlink ref="E86" location="'Справка'!A1096" display="Подробнее" xr:uid="{9E92241B-900C-4539-A797-B71E2DE5B735}"/>
    <hyperlink ref="E87" location="'Справка'!A1104" display="Подробнее" xr:uid="{B1321A6E-2A09-4024-A671-F1F3D60EED11}"/>
    <hyperlink ref="E88" location="'Справка'!A1110" display="Подробнее" xr:uid="{E6319ACA-E8E1-40A4-A930-FE4AC88FDFBE}"/>
    <hyperlink ref="E90" location="'Справка'!A1115" display="Подробнее" xr:uid="{4643CABB-43AC-4E6A-A588-2D411584C51E}"/>
    <hyperlink ref="E91" location="'Справка'!A1122" display="Подробнее" xr:uid="{0F1DA0EE-CE60-4E23-B856-CBCA03568B44}"/>
    <hyperlink ref="E92" location="'Справка'!A1127" display="Подробнее" xr:uid="{353EE51F-A86A-4EB1-A365-371965A4E51B}"/>
    <hyperlink ref="E93" location="'Справка'!A1131" display="Подробнее" xr:uid="{9CC807A4-6741-422A-BFA7-54B9A0304275}"/>
    <hyperlink ref="E94" location="'Справка'!A1135" display="Подробнее" xr:uid="{90C542E2-2FEC-488B-9AE9-B82E9532E689}"/>
    <hyperlink ref="E95" location="'Справка'!A1140" display="Подробнее" xr:uid="{F35E3560-F407-42E8-BF20-4FDC984AB5D8}"/>
    <hyperlink ref="E96" location="'Справка'!A1144" display="Подробнее" xr:uid="{1CAAA8B2-FA47-43BF-91D2-324A6862F5F8}"/>
    <hyperlink ref="E97" location="'Справка'!A1151" display="Подробнее" xr:uid="{FDFE106C-ED36-4A8B-9BC9-6C49DC269BC8}"/>
    <hyperlink ref="E98" location="'Справка'!A1156" display="Подробнее" xr:uid="{CCAB3410-9040-450F-82A7-69D2A98E2B84}"/>
    <hyperlink ref="E100" location="'Справка'!A1161" display="Подробнее" xr:uid="{FECAA8FA-7E2F-4CB3-B90C-1A487B7DF452}"/>
    <hyperlink ref="E101" location="'Справка'!A1165" display="Подробнее" xr:uid="{5117FFBD-45B2-4C34-9401-0FF5011D9CDD}"/>
    <hyperlink ref="E102" location="'Справка'!A1169" display="Подробнее" xr:uid="{15FB6066-5161-4121-A549-07B9F12137CD}"/>
    <hyperlink ref="E103" location="'Справка'!A1173" display="Подробнее" xr:uid="{FB71AFBD-71EC-434A-B061-850BF2DBEF20}"/>
    <hyperlink ref="E104" location="'Справка'!A1177" display="Подробнее" xr:uid="{9D2340FC-B57C-4417-868A-7F7CC11E7C3A}"/>
    <hyperlink ref="E105" location="'Справка'!A1181" display="Подробнее" xr:uid="{6DFAE3D5-5F1D-4898-A1FE-353678656324}"/>
    <hyperlink ref="E109" location="'Справка'!A1185" display="Подробнее" xr:uid="{85E490B7-8207-44D4-A0BE-B5F989B70FBC}"/>
    <hyperlink ref="E110" location="'Справка'!A1194" display="Подробнее" xr:uid="{1A413403-A2DF-46B6-ACE6-ED1948CC4967}"/>
    <hyperlink ref="E111" location="'Справка'!A1199" display="Подробнее" xr:uid="{4464561D-CF46-4439-9D2D-27DB59A8D124}"/>
    <hyperlink ref="E112" location="'Справка'!A1204" display="Подробнее" xr:uid="{AEDA0D9C-A494-4184-BDAB-DB4FB05C7545}"/>
    <hyperlink ref="E114" location="'Справка'!A1209" display="Подробнее" xr:uid="{416A4773-1B12-4BA8-A270-E7F4A809C1EC}"/>
    <hyperlink ref="E115" location="'Справка'!A1213" display="Подробнее" xr:uid="{26066BC5-D911-415E-9A69-47F31F7382E7}"/>
    <hyperlink ref="E116" location="'Справка'!A1221" display="Подробнее" xr:uid="{E418275E-660F-495C-AAD4-D34080523EE5}"/>
    <hyperlink ref="E117" location="'Справка'!A1225" display="Подробнее" xr:uid="{23CC67ED-E137-4188-B11B-A8BE62DDC172}"/>
    <hyperlink ref="E118" location="'Справка'!A1232" display="Подробнее" xr:uid="{18D9EC97-A83B-47FA-829D-55BEC3453684}"/>
    <hyperlink ref="E119" location="'Справка'!A1238" display="Подробнее" xr:uid="{36C7FFD2-F34F-42E0-B4EB-B200AE93F24A}"/>
    <hyperlink ref="E120" location="'Справка'!A1244" display="Подробнее" xr:uid="{76D7F2B6-A1AC-4926-8A8E-45EB961E296D}"/>
    <hyperlink ref="E121" location="'Справка'!A1251" display="Подробнее" xr:uid="{4D1F7D4B-DE26-4BA8-813C-AC53573DC92F}"/>
    <hyperlink ref="E122" location="'Справка'!A1255" display="Подробнее" xr:uid="{D07BE4D6-FB24-47B3-8014-3E72E4C3DFA8}"/>
    <hyperlink ref="E123" location="'Справка'!A1260" display="Подробнее" xr:uid="{2858EAD0-2FC1-43EA-A2FC-27F119E7BE24}"/>
    <hyperlink ref="E124" location="'Справка'!A1263" display="Подробнее" xr:uid="{869C22A8-0306-442D-A054-A6488A32FB7A}"/>
    <hyperlink ref="E125" location="'Справка'!A1266" display="Подробнее" xr:uid="{1F31BE0E-0EBD-4135-9ACB-44D085D22835}"/>
    <hyperlink ref="E126" location="'Справка'!A1269" display="Подробнее" xr:uid="{E7F5A8D1-660D-4C20-9BC7-7527644295DD}"/>
    <hyperlink ref="E127" location="'Справка'!A1274" display="Подробнее" xr:uid="{7AC4BA07-E1E3-47C0-A48A-D6A27929F9FE}"/>
    <hyperlink ref="E128" location="'Справка'!A1277" display="Подробнее" xr:uid="{B44F4351-294C-46AA-AB15-9391935C897C}"/>
    <hyperlink ref="E129" location="'Справка'!A1280" display="Подробнее" xr:uid="{A65CF6D4-377C-4905-BD51-85B7A07F117C}"/>
    <hyperlink ref="E130" location="'Справка'!A1283" display="Подробнее" xr:uid="{30573152-CE16-487A-BAA7-5AAD1B8C8ECA}"/>
    <hyperlink ref="E133" location="'Справка'!A1286" display="Подробнее" xr:uid="{4B2419A3-CFC4-4F04-A433-A509DF6F622B}"/>
    <hyperlink ref="E134" location="'Справка'!A1291" display="Подробнее" xr:uid="{336CD964-0AF8-4E59-B600-E3C29B55FC5B}"/>
    <hyperlink ref="E135" location="'Справка'!A1298" display="Подробнее" xr:uid="{0862631F-0EE6-419E-B3E6-BFFF3847ADA3}"/>
    <hyperlink ref="E136" location="'Справка'!A1303" display="Подробнее" xr:uid="{4ED18862-B50B-4D71-A047-52EA2D6856C0}"/>
    <hyperlink ref="E137" location="'Справка'!A1309" display="Подробнее" xr:uid="{468CA105-1D3D-49C9-9CBE-0C10DCA7BF19}"/>
    <hyperlink ref="E138" location="'Справка'!A1315" display="Подробнее" xr:uid="{044F48BF-15E2-4E5E-B428-46E39B58F604}"/>
    <hyperlink ref="E139" location="'Справка'!A1320" display="Подробнее" xr:uid="{D64CA7AB-E4FE-4F86-BFFB-B001EC4FE5AE}"/>
    <hyperlink ref="E140" location="'Справка'!A1327" display="Подробнее" xr:uid="{B7B4C040-B8BC-442B-90E0-417E74CBBCC5}"/>
    <hyperlink ref="E141" location="'Справка'!A1332" display="Подробнее" xr:uid="{EFA6C835-7146-42AF-83EE-00AC3097DAF6}"/>
    <hyperlink ref="E142" location="'Справка'!A1337" display="Подробнее" xr:uid="{3207B1B5-A5C3-47D8-BF91-A84A290CC1E0}"/>
    <hyperlink ref="E143" location="'Справка'!A1342" display="Подробнее" xr:uid="{41FEAD43-F8BF-4E94-86E7-93B0F24D099A}"/>
    <hyperlink ref="E144" location="'Справка'!A1347" display="Подробнее" xr:uid="{234A5271-A554-499A-A6B9-B93CF7E45C77}"/>
    <hyperlink ref="E145" location="'Справка'!A1352" display="Подробнее" xr:uid="{3F52C52E-54A1-46B5-AAA1-A0C838F569F5}"/>
    <hyperlink ref="E146" location="'Справка'!A1357" display="Подробнее" xr:uid="{6ACB5DE0-5398-4E36-8C86-F09BDD103326}"/>
    <hyperlink ref="E147" location="'Справка'!A1364" display="Подробнее" xr:uid="{B7FD2743-C998-403B-A028-F52A67ECDE59}"/>
    <hyperlink ref="E148" location="'Справка'!A1367" display="Подробнее" xr:uid="{156E6843-964A-486A-A965-D5242A1FFE14}"/>
    <hyperlink ref="E149" location="'Справка'!A1370" display="Подробнее" xr:uid="{2EC19E70-9E0D-4FB2-AC87-8D8B6E420CD7}"/>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235C-72B1-486C-BD0C-2DDB49AF405F}">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43" customFormat="1" ht="21" customHeight="1" x14ac:dyDescent="0.2">
      <c r="A2" s="132" t="s">
        <v>452</v>
      </c>
      <c r="B2" s="133"/>
      <c r="C2" s="133"/>
      <c r="D2" s="133"/>
      <c r="E2" s="133"/>
      <c r="F2" s="133"/>
      <c r="G2" s="133"/>
      <c r="H2" s="133"/>
      <c r="I2" s="133"/>
      <c r="J2" s="133"/>
      <c r="K2" s="133"/>
    </row>
    <row r="3" spans="1:11" ht="15" customHeight="1" x14ac:dyDescent="0.2">
      <c r="A3" s="4" t="s">
        <v>246</v>
      </c>
      <c r="B3" s="134" t="s">
        <v>247</v>
      </c>
      <c r="C3" s="134"/>
      <c r="D3" s="134"/>
      <c r="E3" s="134"/>
      <c r="F3" s="5"/>
      <c r="G3" s="5"/>
      <c r="H3" s="5"/>
      <c r="I3" s="5"/>
      <c r="J3" s="5"/>
      <c r="K3" s="5"/>
    </row>
    <row r="4" spans="1:11" ht="15" customHeight="1" x14ac:dyDescent="0.2">
      <c r="A4" s="6" t="s">
        <v>248</v>
      </c>
      <c r="B4" s="6" t="s">
        <v>0</v>
      </c>
      <c r="C4" s="6" t="s">
        <v>1</v>
      </c>
      <c r="D4" s="6" t="s">
        <v>2</v>
      </c>
      <c r="E4" s="7" t="s">
        <v>3</v>
      </c>
      <c r="F4" s="5"/>
      <c r="G4" s="5"/>
      <c r="H4" s="5"/>
      <c r="I4" s="5"/>
      <c r="J4" s="5"/>
      <c r="K4" s="5"/>
    </row>
    <row r="5" spans="1:11" ht="15" customHeight="1" x14ac:dyDescent="0.2">
      <c r="A5" s="8" t="s">
        <v>249</v>
      </c>
      <c r="B5" s="8" t="s">
        <v>250</v>
      </c>
      <c r="C5" s="8" t="s">
        <v>251</v>
      </c>
      <c r="D5" s="8" t="s">
        <v>252</v>
      </c>
      <c r="E5" s="9" t="s">
        <v>253</v>
      </c>
      <c r="F5" s="5"/>
      <c r="G5" s="5"/>
      <c r="H5" s="5"/>
      <c r="I5" s="5"/>
      <c r="J5" s="5"/>
      <c r="K5" s="5"/>
    </row>
    <row r="6" spans="1:11" ht="15" customHeight="1" x14ac:dyDescent="0.2">
      <c r="A6" s="5" t="s">
        <v>254</v>
      </c>
      <c r="B6" s="5" t="s">
        <v>255</v>
      </c>
      <c r="C6" s="13">
        <v>300</v>
      </c>
      <c r="D6" s="5" t="str">
        <f>INDEX(rngUnitSettings,MATCH("Length",INDEX(rngUnitSettings,,1),0),2)</f>
        <v>mm</v>
      </c>
      <c r="E6" s="10" t="s">
        <v>256</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257</v>
      </c>
      <c r="B8" s="134" t="s">
        <v>258</v>
      </c>
      <c r="C8" s="134"/>
      <c r="D8" s="134"/>
      <c r="E8" s="134"/>
      <c r="F8" s="134"/>
      <c r="G8" s="134"/>
      <c r="H8" s="134"/>
      <c r="I8" s="5"/>
      <c r="J8" s="5"/>
      <c r="K8" s="5"/>
    </row>
    <row r="9" spans="1:11" ht="15" customHeight="1" x14ac:dyDescent="0.2">
      <c r="A9" s="6" t="s">
        <v>248</v>
      </c>
      <c r="B9" s="6" t="s">
        <v>259</v>
      </c>
      <c r="C9" s="6" t="s">
        <v>260</v>
      </c>
      <c r="D9" s="6" t="s">
        <v>255</v>
      </c>
      <c r="E9" s="6" t="s">
        <v>261</v>
      </c>
      <c r="F9" s="6" t="s">
        <v>262</v>
      </c>
      <c r="G9" s="6" t="s">
        <v>263</v>
      </c>
      <c r="H9" s="7" t="s">
        <v>3</v>
      </c>
      <c r="I9" s="5"/>
      <c r="J9" s="5"/>
      <c r="K9" s="5"/>
    </row>
    <row r="10" spans="1:11" ht="15" customHeight="1" x14ac:dyDescent="0.2">
      <c r="A10" s="8" t="s">
        <v>249</v>
      </c>
      <c r="B10" s="8" t="s">
        <v>250</v>
      </c>
      <c r="C10" s="8" t="s">
        <v>264</v>
      </c>
      <c r="D10" s="8" t="s">
        <v>265</v>
      </c>
      <c r="E10" s="8" t="s">
        <v>266</v>
      </c>
      <c r="F10" s="8" t="s">
        <v>267</v>
      </c>
      <c r="G10" s="8" t="s">
        <v>268</v>
      </c>
      <c r="H10" s="9" t="s">
        <v>253</v>
      </c>
      <c r="I10" s="5"/>
      <c r="J10" s="5"/>
      <c r="K10" s="5"/>
    </row>
    <row r="11" spans="1:11" ht="15" customHeight="1" x14ac:dyDescent="0.2">
      <c r="A11" s="11" t="s">
        <v>269</v>
      </c>
      <c r="B11" s="11" t="s">
        <v>270</v>
      </c>
      <c r="C11" s="11" t="str">
        <f>INDEX(rngUnitSettings,MATCH("Length",INDEX(rngUnitSettings,,1),0),2)</f>
        <v>mm</v>
      </c>
      <c r="D11" s="11" t="str">
        <f>INDEX(rngUnitSettings,MATCH("Length",INDEX(rngUnitSettings,,1),0),2)</f>
        <v>mm</v>
      </c>
      <c r="E11" s="11" t="s">
        <v>16</v>
      </c>
      <c r="F11" s="11" t="str">
        <f>INDEX(rngUnitSettings,MATCH("Length",INDEX(rngUnitSettings,,1),0),2)</f>
        <v>mm</v>
      </c>
      <c r="G11" s="11" t="str">
        <f>INDEX(rngUnitSettings,MATCH("Length",INDEX(rngUnitSettings,,1),0),2)</f>
        <v>mm</v>
      </c>
      <c r="H11" s="12"/>
      <c r="I11" s="5"/>
      <c r="J11" s="5"/>
      <c r="K11" s="5"/>
    </row>
    <row r="12" spans="1:11" ht="15" customHeight="1" x14ac:dyDescent="0.2">
      <c r="A12" s="5" t="s">
        <v>271</v>
      </c>
      <c r="B12" s="5" t="s">
        <v>272</v>
      </c>
      <c r="C12" s="13">
        <v>40</v>
      </c>
      <c r="D12" s="13">
        <v>20</v>
      </c>
      <c r="E12" s="13">
        <v>8</v>
      </c>
      <c r="F12" s="13">
        <v>0</v>
      </c>
      <c r="G12" s="13">
        <v>0</v>
      </c>
      <c r="H12" s="10" t="s">
        <v>273</v>
      </c>
      <c r="I12" s="5"/>
      <c r="J12" s="5"/>
      <c r="K12" s="5"/>
    </row>
    <row r="13" spans="1:11" ht="15" customHeight="1" x14ac:dyDescent="0.2">
      <c r="A13" s="5"/>
      <c r="B13" s="5"/>
      <c r="C13" s="5"/>
      <c r="D13" s="5"/>
      <c r="E13" s="5"/>
      <c r="F13" s="5"/>
      <c r="G13" s="5"/>
      <c r="H13" s="5"/>
      <c r="I13" s="5"/>
      <c r="J13" s="5"/>
      <c r="K13" s="5"/>
    </row>
    <row r="14" spans="1:11" ht="15" customHeight="1" x14ac:dyDescent="0.2">
      <c r="A14" s="4" t="s">
        <v>274</v>
      </c>
      <c r="B14" s="134" t="s">
        <v>275</v>
      </c>
      <c r="C14" s="134"/>
      <c r="D14" s="134"/>
      <c r="E14" s="134"/>
      <c r="F14" s="134"/>
      <c r="G14" s="134"/>
      <c r="H14" s="134"/>
      <c r="I14" s="134"/>
      <c r="J14" s="134"/>
      <c r="K14" s="134"/>
    </row>
    <row r="15" spans="1:11" ht="15" customHeight="1" x14ac:dyDescent="0.2">
      <c r="A15" s="6" t="s">
        <v>248</v>
      </c>
      <c r="B15" s="6" t="s">
        <v>259</v>
      </c>
      <c r="C15" s="6" t="s">
        <v>276</v>
      </c>
      <c r="D15" s="6" t="s">
        <v>277</v>
      </c>
      <c r="E15" s="6" t="s">
        <v>278</v>
      </c>
      <c r="F15" s="6" t="s">
        <v>279</v>
      </c>
      <c r="G15" s="6" t="s">
        <v>280</v>
      </c>
      <c r="H15" s="6" t="s">
        <v>281</v>
      </c>
      <c r="I15" s="6" t="s">
        <v>282</v>
      </c>
      <c r="J15" s="6" t="s">
        <v>283</v>
      </c>
      <c r="K15" s="7" t="s">
        <v>3</v>
      </c>
    </row>
    <row r="16" spans="1:11" ht="15" customHeight="1" x14ac:dyDescent="0.2">
      <c r="A16" s="8" t="s">
        <v>249</v>
      </c>
      <c r="B16" s="8" t="s">
        <v>250</v>
      </c>
      <c r="C16" s="8" t="s">
        <v>284</v>
      </c>
      <c r="D16" s="8" t="s">
        <v>285</v>
      </c>
      <c r="E16" s="8" t="s">
        <v>286</v>
      </c>
      <c r="F16" s="8" t="s">
        <v>287</v>
      </c>
      <c r="G16" s="8" t="s">
        <v>288</v>
      </c>
      <c r="H16" s="8" t="s">
        <v>289</v>
      </c>
      <c r="I16" s="8" t="s">
        <v>290</v>
      </c>
      <c r="J16" s="8" t="s">
        <v>291</v>
      </c>
      <c r="K16" s="9" t="s">
        <v>253</v>
      </c>
    </row>
    <row r="17" spans="1:11" ht="15" customHeight="1" x14ac:dyDescent="0.2">
      <c r="A17" s="11" t="s">
        <v>269</v>
      </c>
      <c r="B17" s="11" t="s">
        <v>270</v>
      </c>
      <c r="C17" s="11" t="str">
        <f>INDEX(rngUnitSettings,MATCH("Length",INDEX(rngUnitSettings,,1),0),2)</f>
        <v>mm</v>
      </c>
      <c r="D17" s="11" t="str">
        <f>INDEX(rngUnitSettings,MATCH("Length",INDEX(rngUnitSettings,,1),0),2)</f>
        <v>mm</v>
      </c>
      <c r="E17" s="11" t="s">
        <v>292</v>
      </c>
      <c r="F17" s="11" t="s">
        <v>292</v>
      </c>
      <c r="G17" s="11" t="str">
        <f>INDEX(rngUnitSettings,MATCH("Length",INDEX(rngUnitSettings,,1),0),2)</f>
        <v>mm</v>
      </c>
      <c r="H17" s="11" t="str">
        <f>INDEX(rngUnitSettings,MATCH("Length",INDEX(rngUnitSettings,,1),0),2)</f>
        <v>mm</v>
      </c>
      <c r="I17" s="11" t="s">
        <v>292</v>
      </c>
      <c r="J17" s="11" t="s">
        <v>292</v>
      </c>
      <c r="K17" s="12"/>
    </row>
    <row r="18" spans="1:11" ht="15" customHeight="1" x14ac:dyDescent="0.2">
      <c r="A18" s="5" t="s">
        <v>271</v>
      </c>
      <c r="B18" s="5" t="s">
        <v>272</v>
      </c>
      <c r="C18" s="13"/>
      <c r="D18" s="13">
        <v>0</v>
      </c>
      <c r="E18" s="13" t="s">
        <v>293</v>
      </c>
      <c r="F18" s="13" t="s">
        <v>294</v>
      </c>
      <c r="G18" s="13"/>
      <c r="H18" s="13">
        <v>0</v>
      </c>
      <c r="I18" s="13" t="s">
        <v>293</v>
      </c>
      <c r="J18" s="13" t="s">
        <v>294</v>
      </c>
      <c r="K18" s="10" t="s">
        <v>295</v>
      </c>
    </row>
    <row r="21" spans="1:11" s="43" customFormat="1" ht="21" customHeight="1" x14ac:dyDescent="0.2">
      <c r="A21" s="132" t="s">
        <v>453</v>
      </c>
      <c r="B21" s="133"/>
      <c r="C21" s="133"/>
      <c r="D21" s="133"/>
      <c r="E21" s="133"/>
      <c r="F21" s="133"/>
      <c r="G21" s="133"/>
      <c r="H21" s="133"/>
      <c r="I21" s="133"/>
      <c r="J21" s="133"/>
      <c r="K21" s="133"/>
    </row>
    <row r="22" spans="1:11" ht="15" customHeight="1" x14ac:dyDescent="0.2">
      <c r="A22" s="4" t="s">
        <v>246</v>
      </c>
      <c r="B22" s="134" t="s">
        <v>247</v>
      </c>
      <c r="C22" s="134"/>
      <c r="D22" s="134"/>
      <c r="E22" s="134"/>
      <c r="F22" s="5"/>
      <c r="G22" s="5"/>
      <c r="H22" s="5"/>
      <c r="I22" s="5"/>
      <c r="J22" s="5"/>
      <c r="K22" s="5"/>
    </row>
    <row r="23" spans="1:11" ht="15" customHeight="1" x14ac:dyDescent="0.2">
      <c r="A23" s="6" t="s">
        <v>248</v>
      </c>
      <c r="B23" s="6" t="s">
        <v>0</v>
      </c>
      <c r="C23" s="6" t="s">
        <v>1</v>
      </c>
      <c r="D23" s="6" t="s">
        <v>2</v>
      </c>
      <c r="E23" s="7" t="s">
        <v>3</v>
      </c>
      <c r="F23" s="5"/>
      <c r="G23" s="5"/>
      <c r="H23" s="5"/>
      <c r="I23" s="5"/>
      <c r="J23" s="5"/>
      <c r="K23" s="5"/>
    </row>
    <row r="24" spans="1:11" ht="15" customHeight="1" x14ac:dyDescent="0.2">
      <c r="A24" s="8" t="s">
        <v>249</v>
      </c>
      <c r="B24" s="8" t="s">
        <v>250</v>
      </c>
      <c r="C24" s="8" t="s">
        <v>251</v>
      </c>
      <c r="D24" s="8" t="s">
        <v>252</v>
      </c>
      <c r="E24" s="9" t="s">
        <v>253</v>
      </c>
      <c r="F24" s="5"/>
      <c r="G24" s="5"/>
      <c r="H24" s="5"/>
      <c r="I24" s="5"/>
      <c r="J24" s="5"/>
      <c r="K24" s="5"/>
    </row>
    <row r="25" spans="1:11" ht="15" customHeight="1" x14ac:dyDescent="0.2">
      <c r="A25" s="5" t="s">
        <v>296</v>
      </c>
      <c r="B25" s="5" t="s">
        <v>297</v>
      </c>
      <c r="C25" s="13" t="s">
        <v>298</v>
      </c>
      <c r="D25" s="5" t="s">
        <v>292</v>
      </c>
      <c r="E25" s="10" t="s">
        <v>299</v>
      </c>
      <c r="F25" s="5"/>
      <c r="G25" s="5"/>
      <c r="H25" s="5"/>
      <c r="I25" s="5"/>
      <c r="J25" s="5"/>
      <c r="K25" s="5"/>
    </row>
    <row r="26" spans="1:11" ht="15" customHeight="1" x14ac:dyDescent="0.2">
      <c r="A26" s="5" t="s">
        <v>300</v>
      </c>
      <c r="B26" s="5" t="s">
        <v>301</v>
      </c>
      <c r="C26" s="13">
        <v>550</v>
      </c>
      <c r="D26" s="5" t="str">
        <f>INDEX(rngUnitSettings,MATCH("Length",INDEX(rngUnitSettings,,1),0),2)</f>
        <v>mm</v>
      </c>
      <c r="E26" s="10" t="s">
        <v>302</v>
      </c>
      <c r="F26" s="5"/>
      <c r="G26" s="5"/>
      <c r="H26" s="5"/>
      <c r="I26" s="5"/>
      <c r="J26" s="5"/>
      <c r="K26" s="5"/>
    </row>
    <row r="27" spans="1:11" ht="15" customHeight="1" x14ac:dyDescent="0.2">
      <c r="A27" s="5" t="s">
        <v>303</v>
      </c>
      <c r="B27" s="5" t="s">
        <v>304</v>
      </c>
      <c r="C27" s="13">
        <v>250</v>
      </c>
      <c r="D27" s="5" t="str">
        <f>INDEX(rngUnitSettings,MATCH("Length",INDEX(rngUnitSettings,,1),0),2)</f>
        <v>mm</v>
      </c>
      <c r="E27" s="10" t="s">
        <v>305</v>
      </c>
      <c r="F27" s="5"/>
      <c r="G27" s="5"/>
      <c r="H27" s="5"/>
      <c r="I27" s="5"/>
      <c r="J27" s="5"/>
      <c r="K27" s="5"/>
    </row>
    <row r="28" spans="1:11" ht="15" customHeight="1" x14ac:dyDescent="0.2">
      <c r="A28" s="5" t="s">
        <v>306</v>
      </c>
      <c r="B28" s="5" t="s">
        <v>307</v>
      </c>
      <c r="C28" s="13">
        <v>250</v>
      </c>
      <c r="D28" s="5" t="str">
        <f>INDEX(rngUnitSettings,MATCH("Length",INDEX(rngUnitSettings,,1),0),2)</f>
        <v>mm</v>
      </c>
      <c r="E28" s="10" t="s">
        <v>308</v>
      </c>
      <c r="F28" s="5"/>
      <c r="G28" s="5"/>
      <c r="H28" s="5"/>
      <c r="I28" s="5"/>
      <c r="J28" s="5"/>
      <c r="K28" s="5"/>
    </row>
    <row r="29" spans="1:11" ht="15" customHeight="1" x14ac:dyDescent="0.2">
      <c r="A29" s="5" t="s">
        <v>309</v>
      </c>
      <c r="B29" s="5" t="s">
        <v>310</v>
      </c>
      <c r="C29" s="13">
        <v>600</v>
      </c>
      <c r="D29" s="5" t="str">
        <f>INDEX(rngUnitSettings,MATCH("Length",INDEX(rngUnitSettings,,1),0),2)</f>
        <v>mm</v>
      </c>
      <c r="E29" s="10" t="s">
        <v>311</v>
      </c>
      <c r="F29" s="5"/>
      <c r="G29" s="5"/>
      <c r="H29" s="5"/>
      <c r="I29" s="5"/>
      <c r="J29" s="5"/>
      <c r="K29" s="5"/>
    </row>
    <row r="30" spans="1:11" ht="15" customHeight="1" x14ac:dyDescent="0.2">
      <c r="A30" s="5" t="s">
        <v>312</v>
      </c>
      <c r="B30" s="5" t="s">
        <v>313</v>
      </c>
      <c r="C30" s="13">
        <v>0</v>
      </c>
      <c r="D30" s="5" t="str">
        <f>INDEX(rngUnitSettings,MATCH("Length",INDEX(rngUnitSettings,,1),0),2)</f>
        <v>mm</v>
      </c>
      <c r="E30" s="10" t="s">
        <v>314</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257</v>
      </c>
      <c r="B32" s="134" t="s">
        <v>258</v>
      </c>
      <c r="C32" s="134"/>
      <c r="D32" s="134"/>
      <c r="E32" s="134"/>
      <c r="F32" s="134"/>
      <c r="G32" s="134"/>
      <c r="H32" s="134"/>
      <c r="I32" s="5"/>
      <c r="J32" s="5"/>
      <c r="K32" s="5"/>
    </row>
    <row r="33" spans="1:11" ht="15" customHeight="1" x14ac:dyDescent="0.2">
      <c r="A33" s="6" t="s">
        <v>248</v>
      </c>
      <c r="B33" s="6" t="s">
        <v>259</v>
      </c>
      <c r="C33" s="6" t="s">
        <v>260</v>
      </c>
      <c r="D33" s="6" t="s">
        <v>255</v>
      </c>
      <c r="E33" s="6" t="s">
        <v>261</v>
      </c>
      <c r="F33" s="6" t="s">
        <v>262</v>
      </c>
      <c r="G33" s="6" t="s">
        <v>263</v>
      </c>
      <c r="H33" s="7" t="s">
        <v>3</v>
      </c>
      <c r="I33" s="5"/>
      <c r="J33" s="5"/>
      <c r="K33" s="5"/>
    </row>
    <row r="34" spans="1:11" ht="15" customHeight="1" x14ac:dyDescent="0.2">
      <c r="A34" s="8" t="s">
        <v>249</v>
      </c>
      <c r="B34" s="8" t="s">
        <v>250</v>
      </c>
      <c r="C34" s="8" t="s">
        <v>264</v>
      </c>
      <c r="D34" s="8" t="s">
        <v>265</v>
      </c>
      <c r="E34" s="8" t="s">
        <v>266</v>
      </c>
      <c r="F34" s="8" t="s">
        <v>267</v>
      </c>
      <c r="G34" s="8" t="s">
        <v>268</v>
      </c>
      <c r="H34" s="9" t="s">
        <v>253</v>
      </c>
      <c r="I34" s="5"/>
      <c r="J34" s="5"/>
      <c r="K34" s="5"/>
    </row>
    <row r="35" spans="1:11" ht="15" customHeight="1" x14ac:dyDescent="0.2">
      <c r="A35" s="11" t="s">
        <v>269</v>
      </c>
      <c r="B35" s="11" t="s">
        <v>270</v>
      </c>
      <c r="C35" s="11" t="str">
        <f>INDEX(rngUnitSettings,MATCH("Length",INDEX(rngUnitSettings,,1),0),2)</f>
        <v>mm</v>
      </c>
      <c r="D35" s="11" t="str">
        <f>INDEX(rngUnitSettings,MATCH("Length",INDEX(rngUnitSettings,,1),0),2)</f>
        <v>mm</v>
      </c>
      <c r="E35" s="11" t="s">
        <v>16</v>
      </c>
      <c r="F35" s="11" t="str">
        <f>INDEX(rngUnitSettings,MATCH("Length",INDEX(rngUnitSettings,,1),0),2)</f>
        <v>mm</v>
      </c>
      <c r="G35" s="11" t="str">
        <f>INDEX(rngUnitSettings,MATCH("Length",INDEX(rngUnitSettings,,1),0),2)</f>
        <v>mm</v>
      </c>
      <c r="H35" s="12"/>
      <c r="I35" s="5"/>
      <c r="J35" s="5"/>
      <c r="K35" s="5"/>
    </row>
    <row r="36" spans="1:11" ht="15" customHeight="1" x14ac:dyDescent="0.2">
      <c r="A36" s="5" t="s">
        <v>315</v>
      </c>
      <c r="B36" s="5" t="s">
        <v>316</v>
      </c>
      <c r="C36" s="13">
        <v>40</v>
      </c>
      <c r="D36" s="13">
        <v>32</v>
      </c>
      <c r="E36" s="13">
        <v>2</v>
      </c>
      <c r="F36" s="13">
        <v>80</v>
      </c>
      <c r="G36" s="13">
        <v>80</v>
      </c>
      <c r="H36" s="10" t="s">
        <v>317</v>
      </c>
      <c r="I36" s="5"/>
      <c r="J36" s="5"/>
      <c r="K36" s="5"/>
    </row>
    <row r="37" spans="1:11" ht="15" customHeight="1" x14ac:dyDescent="0.2">
      <c r="A37" s="5" t="s">
        <v>318</v>
      </c>
      <c r="B37" s="5" t="s">
        <v>319</v>
      </c>
      <c r="C37" s="13">
        <v>40</v>
      </c>
      <c r="D37" s="13">
        <v>32</v>
      </c>
      <c r="E37" s="13">
        <v>2</v>
      </c>
      <c r="F37" s="13">
        <v>80</v>
      </c>
      <c r="G37" s="13">
        <v>80</v>
      </c>
      <c r="H37" s="10" t="s">
        <v>320</v>
      </c>
      <c r="I37" s="5"/>
      <c r="J37" s="5"/>
      <c r="K37" s="5"/>
    </row>
    <row r="38" spans="1:11" ht="15" customHeight="1" x14ac:dyDescent="0.2">
      <c r="A38" s="5" t="s">
        <v>321</v>
      </c>
      <c r="B38" s="5" t="s">
        <v>322</v>
      </c>
      <c r="C38" s="13">
        <v>40</v>
      </c>
      <c r="D38" s="13">
        <v>32</v>
      </c>
      <c r="E38" s="13">
        <v>5</v>
      </c>
      <c r="F38" s="13">
        <v>80</v>
      </c>
      <c r="G38" s="13">
        <v>80</v>
      </c>
      <c r="H38" s="10" t="s">
        <v>323</v>
      </c>
      <c r="I38" s="5"/>
      <c r="J38" s="5"/>
      <c r="K38" s="5"/>
    </row>
    <row r="39" spans="1:11" ht="15" customHeight="1" x14ac:dyDescent="0.2">
      <c r="A39" s="5" t="s">
        <v>324</v>
      </c>
      <c r="B39" s="5" t="s">
        <v>325</v>
      </c>
      <c r="C39" s="13">
        <v>40</v>
      </c>
      <c r="D39" s="13">
        <v>32</v>
      </c>
      <c r="E39" s="13">
        <v>5</v>
      </c>
      <c r="F39" s="13">
        <v>80</v>
      </c>
      <c r="G39" s="13">
        <v>80</v>
      </c>
      <c r="H39" s="10" t="s">
        <v>326</v>
      </c>
      <c r="I39" s="5"/>
      <c r="J39" s="5"/>
      <c r="K39" s="5"/>
    </row>
    <row r="40" spans="1:11" ht="15" customHeight="1" x14ac:dyDescent="0.2">
      <c r="A40" s="5" t="s">
        <v>327</v>
      </c>
      <c r="B40" s="5" t="s">
        <v>328</v>
      </c>
      <c r="C40" s="13">
        <v>40</v>
      </c>
      <c r="D40" s="13">
        <v>32</v>
      </c>
      <c r="E40" s="13">
        <v>5</v>
      </c>
      <c r="F40" s="13">
        <v>80</v>
      </c>
      <c r="G40" s="13">
        <v>80</v>
      </c>
      <c r="H40" s="10" t="s">
        <v>329</v>
      </c>
      <c r="I40" s="5"/>
      <c r="J40" s="5"/>
      <c r="K40" s="5"/>
    </row>
    <row r="41" spans="1:11" ht="15" customHeight="1" x14ac:dyDescent="0.2">
      <c r="A41" s="5" t="s">
        <v>330</v>
      </c>
      <c r="B41" s="5" t="s">
        <v>331</v>
      </c>
      <c r="C41" s="13">
        <v>40</v>
      </c>
      <c r="D41" s="13">
        <v>32</v>
      </c>
      <c r="E41" s="13">
        <v>5</v>
      </c>
      <c r="F41" s="13">
        <v>80</v>
      </c>
      <c r="G41" s="13">
        <v>80</v>
      </c>
      <c r="H41" s="10" t="s">
        <v>332</v>
      </c>
      <c r="I41" s="5"/>
      <c r="J41" s="5"/>
      <c r="K41" s="5"/>
    </row>
    <row r="42" spans="1:11" ht="15" customHeight="1" x14ac:dyDescent="0.2">
      <c r="A42" s="5" t="s">
        <v>333</v>
      </c>
      <c r="B42" s="5" t="s">
        <v>334</v>
      </c>
      <c r="C42" s="13">
        <v>40</v>
      </c>
      <c r="D42" s="13">
        <v>32</v>
      </c>
      <c r="E42" s="13">
        <v>2</v>
      </c>
      <c r="F42" s="13">
        <v>80</v>
      </c>
      <c r="G42" s="13">
        <v>80</v>
      </c>
      <c r="H42" s="10" t="s">
        <v>335</v>
      </c>
      <c r="I42" s="5"/>
      <c r="J42" s="5"/>
      <c r="K42" s="5"/>
    </row>
    <row r="43" spans="1:11" ht="15" customHeight="1" x14ac:dyDescent="0.2">
      <c r="A43" s="5" t="s">
        <v>336</v>
      </c>
      <c r="B43" s="5" t="s">
        <v>337</v>
      </c>
      <c r="C43" s="13">
        <v>40</v>
      </c>
      <c r="D43" s="13">
        <v>32</v>
      </c>
      <c r="E43" s="13">
        <v>2</v>
      </c>
      <c r="F43" s="13">
        <v>80</v>
      </c>
      <c r="G43" s="13">
        <v>80</v>
      </c>
      <c r="H43" s="10" t="s">
        <v>338</v>
      </c>
      <c r="I43" s="5"/>
      <c r="J43" s="5"/>
      <c r="K43" s="5"/>
    </row>
    <row r="44" spans="1:11" ht="15" customHeight="1" x14ac:dyDescent="0.2">
      <c r="A44" s="5"/>
      <c r="B44" s="5"/>
      <c r="C44" s="5"/>
      <c r="D44" s="5"/>
      <c r="E44" s="5"/>
      <c r="F44" s="5"/>
      <c r="G44" s="5"/>
      <c r="H44" s="5"/>
      <c r="I44" s="5"/>
      <c r="J44" s="5"/>
      <c r="K44" s="5"/>
    </row>
    <row r="45" spans="1:11" ht="15" customHeight="1" x14ac:dyDescent="0.2">
      <c r="A45" s="4" t="s">
        <v>274</v>
      </c>
      <c r="B45" s="134" t="s">
        <v>275</v>
      </c>
      <c r="C45" s="134"/>
      <c r="D45" s="134"/>
      <c r="E45" s="134"/>
      <c r="F45" s="134"/>
      <c r="G45" s="134"/>
      <c r="H45" s="134"/>
      <c r="I45" s="134"/>
      <c r="J45" s="134"/>
      <c r="K45" s="134"/>
    </row>
    <row r="46" spans="1:11" ht="15" customHeight="1" x14ac:dyDescent="0.2">
      <c r="A46" s="6" t="s">
        <v>248</v>
      </c>
      <c r="B46" s="6" t="s">
        <v>259</v>
      </c>
      <c r="C46" s="6" t="s">
        <v>276</v>
      </c>
      <c r="D46" s="6" t="s">
        <v>277</v>
      </c>
      <c r="E46" s="6" t="s">
        <v>278</v>
      </c>
      <c r="F46" s="6" t="s">
        <v>279</v>
      </c>
      <c r="G46" s="6" t="s">
        <v>280</v>
      </c>
      <c r="H46" s="6" t="s">
        <v>281</v>
      </c>
      <c r="I46" s="6" t="s">
        <v>282</v>
      </c>
      <c r="J46" s="6" t="s">
        <v>283</v>
      </c>
      <c r="K46" s="7" t="s">
        <v>3</v>
      </c>
    </row>
    <row r="47" spans="1:11" ht="15" customHeight="1" x14ac:dyDescent="0.2">
      <c r="A47" s="8" t="s">
        <v>249</v>
      </c>
      <c r="B47" s="8" t="s">
        <v>250</v>
      </c>
      <c r="C47" s="8" t="s">
        <v>284</v>
      </c>
      <c r="D47" s="8" t="s">
        <v>285</v>
      </c>
      <c r="E47" s="8" t="s">
        <v>286</v>
      </c>
      <c r="F47" s="8" t="s">
        <v>287</v>
      </c>
      <c r="G47" s="8" t="s">
        <v>288</v>
      </c>
      <c r="H47" s="8" t="s">
        <v>289</v>
      </c>
      <c r="I47" s="8" t="s">
        <v>290</v>
      </c>
      <c r="J47" s="8" t="s">
        <v>291</v>
      </c>
      <c r="K47" s="9" t="s">
        <v>253</v>
      </c>
    </row>
    <row r="48" spans="1:11" ht="15" customHeight="1" x14ac:dyDescent="0.2">
      <c r="A48" s="11" t="s">
        <v>269</v>
      </c>
      <c r="B48" s="11" t="s">
        <v>270</v>
      </c>
      <c r="C48" s="11" t="str">
        <f>INDEX(rngUnitSettings,MATCH("Length",INDEX(rngUnitSettings,,1),0),2)</f>
        <v>mm</v>
      </c>
      <c r="D48" s="11" t="str">
        <f>INDEX(rngUnitSettings,MATCH("Length",INDEX(rngUnitSettings,,1),0),2)</f>
        <v>mm</v>
      </c>
      <c r="E48" s="11" t="s">
        <v>292</v>
      </c>
      <c r="F48" s="11" t="s">
        <v>292</v>
      </c>
      <c r="G48" s="11" t="str">
        <f>INDEX(rngUnitSettings,MATCH("Length",INDEX(rngUnitSettings,,1),0),2)</f>
        <v>mm</v>
      </c>
      <c r="H48" s="11" t="str">
        <f>INDEX(rngUnitSettings,MATCH("Length",INDEX(rngUnitSettings,,1),0),2)</f>
        <v>mm</v>
      </c>
      <c r="I48" s="11" t="s">
        <v>292</v>
      </c>
      <c r="J48" s="11" t="s">
        <v>292</v>
      </c>
      <c r="K48" s="12"/>
    </row>
    <row r="49" spans="1:11" ht="15" customHeight="1" x14ac:dyDescent="0.2">
      <c r="A49" s="5" t="s">
        <v>315</v>
      </c>
      <c r="B49" s="5" t="s">
        <v>316</v>
      </c>
      <c r="C49" s="13"/>
      <c r="D49" s="13">
        <v>0</v>
      </c>
      <c r="E49" s="13" t="s">
        <v>293</v>
      </c>
      <c r="F49" s="13" t="s">
        <v>294</v>
      </c>
      <c r="G49" s="13"/>
      <c r="H49" s="13">
        <v>0</v>
      </c>
      <c r="I49" s="13" t="s">
        <v>293</v>
      </c>
      <c r="J49" s="13" t="s">
        <v>294</v>
      </c>
      <c r="K49" s="10" t="s">
        <v>295</v>
      </c>
    </row>
    <row r="50" spans="1:11" ht="15" customHeight="1" x14ac:dyDescent="0.2">
      <c r="A50" s="5" t="s">
        <v>318</v>
      </c>
      <c r="B50" s="5" t="s">
        <v>319</v>
      </c>
      <c r="C50" s="13"/>
      <c r="D50" s="13">
        <v>0</v>
      </c>
      <c r="E50" s="13" t="s">
        <v>293</v>
      </c>
      <c r="F50" s="13" t="s">
        <v>294</v>
      </c>
      <c r="G50" s="13"/>
      <c r="H50" s="13">
        <v>0</v>
      </c>
      <c r="I50" s="13" t="s">
        <v>293</v>
      </c>
      <c r="J50" s="13" t="s">
        <v>294</v>
      </c>
      <c r="K50" s="10" t="s">
        <v>339</v>
      </c>
    </row>
    <row r="51" spans="1:11" ht="15" customHeight="1" x14ac:dyDescent="0.2">
      <c r="A51" s="5" t="s">
        <v>321</v>
      </c>
      <c r="B51" s="5" t="s">
        <v>322</v>
      </c>
      <c r="C51" s="13"/>
      <c r="D51" s="13">
        <v>0</v>
      </c>
      <c r="E51" s="13" t="s">
        <v>293</v>
      </c>
      <c r="F51" s="13" t="s">
        <v>294</v>
      </c>
      <c r="G51" s="13"/>
      <c r="H51" s="13">
        <v>0</v>
      </c>
      <c r="I51" s="13" t="s">
        <v>293</v>
      </c>
      <c r="J51" s="13" t="s">
        <v>294</v>
      </c>
      <c r="K51" s="10" t="s">
        <v>340</v>
      </c>
    </row>
    <row r="52" spans="1:11" ht="15" customHeight="1" x14ac:dyDescent="0.2">
      <c r="A52" s="5" t="s">
        <v>324</v>
      </c>
      <c r="B52" s="5" t="s">
        <v>325</v>
      </c>
      <c r="C52" s="13"/>
      <c r="D52" s="13">
        <v>0</v>
      </c>
      <c r="E52" s="13" t="s">
        <v>293</v>
      </c>
      <c r="F52" s="13" t="s">
        <v>294</v>
      </c>
      <c r="G52" s="13"/>
      <c r="H52" s="13">
        <v>0</v>
      </c>
      <c r="I52" s="13" t="s">
        <v>293</v>
      </c>
      <c r="J52" s="13" t="s">
        <v>294</v>
      </c>
      <c r="K52" s="10" t="s">
        <v>341</v>
      </c>
    </row>
    <row r="53" spans="1:11" ht="15" customHeight="1" x14ac:dyDescent="0.2">
      <c r="A53" s="5" t="s">
        <v>327</v>
      </c>
      <c r="B53" s="5" t="s">
        <v>328</v>
      </c>
      <c r="C53" s="13"/>
      <c r="D53" s="13">
        <v>0</v>
      </c>
      <c r="E53" s="13" t="s">
        <v>293</v>
      </c>
      <c r="F53" s="13" t="s">
        <v>294</v>
      </c>
      <c r="G53" s="13"/>
      <c r="H53" s="13">
        <v>0</v>
      </c>
      <c r="I53" s="13" t="s">
        <v>293</v>
      </c>
      <c r="J53" s="13" t="s">
        <v>294</v>
      </c>
      <c r="K53" s="10" t="s">
        <v>295</v>
      </c>
    </row>
    <row r="54" spans="1:11" ht="15" customHeight="1" x14ac:dyDescent="0.2">
      <c r="A54" s="5" t="s">
        <v>330</v>
      </c>
      <c r="B54" s="5" t="s">
        <v>331</v>
      </c>
      <c r="C54" s="13"/>
      <c r="D54" s="13">
        <v>0</v>
      </c>
      <c r="E54" s="13" t="s">
        <v>293</v>
      </c>
      <c r="F54" s="13" t="s">
        <v>294</v>
      </c>
      <c r="G54" s="13"/>
      <c r="H54" s="13">
        <v>0</v>
      </c>
      <c r="I54" s="13" t="s">
        <v>293</v>
      </c>
      <c r="J54" s="13" t="s">
        <v>294</v>
      </c>
      <c r="K54" s="10" t="s">
        <v>339</v>
      </c>
    </row>
    <row r="55" spans="1:11" ht="15" customHeight="1" x14ac:dyDescent="0.2">
      <c r="A55" s="5" t="s">
        <v>333</v>
      </c>
      <c r="B55" s="5" t="s">
        <v>334</v>
      </c>
      <c r="C55" s="13"/>
      <c r="D55" s="13">
        <v>0</v>
      </c>
      <c r="E55" s="13" t="s">
        <v>293</v>
      </c>
      <c r="F55" s="13" t="s">
        <v>294</v>
      </c>
      <c r="G55" s="13"/>
      <c r="H55" s="13">
        <v>0</v>
      </c>
      <c r="I55" s="13" t="s">
        <v>293</v>
      </c>
      <c r="J55" s="13" t="s">
        <v>294</v>
      </c>
      <c r="K55" s="10" t="s">
        <v>340</v>
      </c>
    </row>
    <row r="56" spans="1:11" ht="15" customHeight="1" x14ac:dyDescent="0.2">
      <c r="A56" s="5" t="s">
        <v>336</v>
      </c>
      <c r="B56" s="5" t="s">
        <v>337</v>
      </c>
      <c r="C56" s="13"/>
      <c r="D56" s="13">
        <v>0</v>
      </c>
      <c r="E56" s="13" t="s">
        <v>293</v>
      </c>
      <c r="F56" s="13" t="s">
        <v>294</v>
      </c>
      <c r="G56" s="13"/>
      <c r="H56" s="13">
        <v>0</v>
      </c>
      <c r="I56" s="13" t="s">
        <v>293</v>
      </c>
      <c r="J56" s="13" t="s">
        <v>294</v>
      </c>
      <c r="K56" s="10" t="s">
        <v>341</v>
      </c>
    </row>
    <row r="59" spans="1:11" s="43" customFormat="1" ht="21" customHeight="1" x14ac:dyDescent="0.2">
      <c r="A59" s="132" t="s">
        <v>454</v>
      </c>
      <c r="B59" s="133"/>
      <c r="C59" s="133"/>
      <c r="D59" s="133"/>
      <c r="E59" s="133"/>
      <c r="F59" s="133"/>
      <c r="G59" s="133"/>
      <c r="H59" s="133"/>
      <c r="I59" s="133"/>
      <c r="J59" s="133"/>
      <c r="K59" s="133"/>
    </row>
    <row r="60" spans="1:11" ht="15" customHeight="1" x14ac:dyDescent="0.2">
      <c r="A60" s="4" t="s">
        <v>246</v>
      </c>
      <c r="B60" s="134" t="s">
        <v>247</v>
      </c>
      <c r="C60" s="134"/>
      <c r="D60" s="134"/>
      <c r="E60" s="134"/>
      <c r="F60" s="5"/>
      <c r="G60" s="5"/>
      <c r="H60" s="5"/>
      <c r="I60" s="5"/>
      <c r="J60" s="5"/>
      <c r="K60" s="5"/>
    </row>
    <row r="61" spans="1:11" ht="15" customHeight="1" x14ac:dyDescent="0.2">
      <c r="A61" s="6" t="s">
        <v>248</v>
      </c>
      <c r="B61" s="6" t="s">
        <v>0</v>
      </c>
      <c r="C61" s="6" t="s">
        <v>1</v>
      </c>
      <c r="D61" s="6" t="s">
        <v>2</v>
      </c>
      <c r="E61" s="7" t="s">
        <v>3</v>
      </c>
      <c r="F61" s="5"/>
      <c r="G61" s="5"/>
      <c r="H61" s="5"/>
      <c r="I61" s="5"/>
      <c r="J61" s="5"/>
      <c r="K61" s="5"/>
    </row>
    <row r="62" spans="1:11" ht="15" customHeight="1" x14ac:dyDescent="0.2">
      <c r="A62" s="8" t="s">
        <v>249</v>
      </c>
      <c r="B62" s="8" t="s">
        <v>250</v>
      </c>
      <c r="C62" s="8" t="s">
        <v>251</v>
      </c>
      <c r="D62" s="8" t="s">
        <v>252</v>
      </c>
      <c r="E62" s="9" t="s">
        <v>253</v>
      </c>
      <c r="F62" s="5"/>
      <c r="G62" s="5"/>
      <c r="H62" s="5"/>
      <c r="I62" s="5"/>
      <c r="J62" s="5"/>
      <c r="K62" s="5"/>
    </row>
    <row r="63" spans="1:11" ht="15" customHeight="1" x14ac:dyDescent="0.2">
      <c r="A63" s="5" t="s">
        <v>342</v>
      </c>
      <c r="B63" s="5" t="s">
        <v>343</v>
      </c>
      <c r="C63" s="13">
        <v>800</v>
      </c>
      <c r="D63" s="5" t="str">
        <f t="shared" ref="D63:D70" si="0">INDEX(rngUnitSettings,MATCH("Length",INDEX(rngUnitSettings,,1),0),2)</f>
        <v>mm</v>
      </c>
      <c r="E63" s="10" t="s">
        <v>344</v>
      </c>
      <c r="F63" s="5"/>
      <c r="G63" s="5"/>
      <c r="H63" s="5"/>
      <c r="I63" s="5"/>
      <c r="J63" s="5"/>
      <c r="K63" s="5"/>
    </row>
    <row r="64" spans="1:11" ht="15" customHeight="1" x14ac:dyDescent="0.2">
      <c r="A64" s="5" t="s">
        <v>345</v>
      </c>
      <c r="B64" s="5" t="s">
        <v>346</v>
      </c>
      <c r="C64" s="13">
        <v>250</v>
      </c>
      <c r="D64" s="5" t="str">
        <f t="shared" si="0"/>
        <v>mm</v>
      </c>
      <c r="E64" s="10" t="s">
        <v>347</v>
      </c>
      <c r="F64" s="5"/>
      <c r="G64" s="5"/>
      <c r="H64" s="5"/>
      <c r="I64" s="5"/>
      <c r="J64" s="5"/>
      <c r="K64" s="5"/>
    </row>
    <row r="65" spans="1:11" ht="15" customHeight="1" x14ac:dyDescent="0.2">
      <c r="A65" s="5" t="s">
        <v>348</v>
      </c>
      <c r="B65" s="5" t="s">
        <v>349</v>
      </c>
      <c r="C65" s="13">
        <v>0</v>
      </c>
      <c r="D65" s="5" t="str">
        <f t="shared" si="0"/>
        <v>mm</v>
      </c>
      <c r="E65" s="10" t="s">
        <v>350</v>
      </c>
      <c r="F65" s="5"/>
      <c r="G65" s="5"/>
      <c r="H65" s="5"/>
      <c r="I65" s="5"/>
      <c r="J65" s="5"/>
      <c r="K65" s="5"/>
    </row>
    <row r="66" spans="1:11" ht="15" customHeight="1" x14ac:dyDescent="0.2">
      <c r="A66" s="5" t="s">
        <v>351</v>
      </c>
      <c r="B66" s="5" t="s">
        <v>352</v>
      </c>
      <c r="C66" s="13">
        <v>40</v>
      </c>
      <c r="D66" s="5" t="str">
        <f t="shared" si="0"/>
        <v>mm</v>
      </c>
      <c r="E66" s="10" t="s">
        <v>353</v>
      </c>
      <c r="F66" s="5"/>
      <c r="G66" s="5"/>
      <c r="H66" s="5"/>
      <c r="I66" s="5"/>
      <c r="J66" s="5"/>
      <c r="K66" s="5"/>
    </row>
    <row r="67" spans="1:11" ht="15" customHeight="1" x14ac:dyDescent="0.2">
      <c r="A67" s="5" t="s">
        <v>354</v>
      </c>
      <c r="B67" s="5" t="s">
        <v>355</v>
      </c>
      <c r="C67" s="13">
        <v>0</v>
      </c>
      <c r="D67" s="5" t="str">
        <f t="shared" si="0"/>
        <v>mm</v>
      </c>
      <c r="E67" s="10" t="s">
        <v>356</v>
      </c>
      <c r="F67" s="5"/>
      <c r="G67" s="5"/>
      <c r="H67" s="5"/>
      <c r="I67" s="5"/>
      <c r="J67" s="5"/>
      <c r="K67" s="5"/>
    </row>
    <row r="68" spans="1:11" ht="15" customHeight="1" x14ac:dyDescent="0.2">
      <c r="A68" s="5" t="s">
        <v>357</v>
      </c>
      <c r="B68" s="5" t="s">
        <v>358</v>
      </c>
      <c r="C68" s="13">
        <v>150</v>
      </c>
      <c r="D68" s="5" t="str">
        <f t="shared" si="0"/>
        <v>mm</v>
      </c>
      <c r="E68" s="10" t="s">
        <v>350</v>
      </c>
      <c r="F68" s="5"/>
      <c r="G68" s="5"/>
      <c r="H68" s="5"/>
      <c r="I68" s="5"/>
      <c r="J68" s="5"/>
      <c r="K68" s="5"/>
    </row>
    <row r="69" spans="1:11" ht="15" customHeight="1" x14ac:dyDescent="0.2">
      <c r="A69" s="5" t="s">
        <v>359</v>
      </c>
      <c r="B69" s="5" t="s">
        <v>360</v>
      </c>
      <c r="C69" s="13">
        <v>40</v>
      </c>
      <c r="D69" s="5" t="str">
        <f t="shared" si="0"/>
        <v>mm</v>
      </c>
      <c r="E69" s="10" t="s">
        <v>353</v>
      </c>
      <c r="F69" s="5"/>
      <c r="G69" s="5"/>
      <c r="H69" s="5"/>
      <c r="I69" s="5"/>
      <c r="J69" s="5"/>
      <c r="K69" s="5"/>
    </row>
    <row r="70" spans="1:11" ht="15" customHeight="1" x14ac:dyDescent="0.2">
      <c r="A70" s="5" t="s">
        <v>361</v>
      </c>
      <c r="B70" s="5" t="s">
        <v>362</v>
      </c>
      <c r="C70" s="13">
        <v>80</v>
      </c>
      <c r="D70" s="5" t="str">
        <f t="shared" si="0"/>
        <v>mm</v>
      </c>
      <c r="E70" s="10" t="s">
        <v>356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257</v>
      </c>
      <c r="B72" s="134" t="s">
        <v>258</v>
      </c>
      <c r="C72" s="134"/>
      <c r="D72" s="134"/>
      <c r="E72" s="134"/>
      <c r="F72" s="134"/>
      <c r="G72" s="134"/>
      <c r="H72" s="134"/>
      <c r="I72" s="5"/>
      <c r="J72" s="5"/>
      <c r="K72" s="5"/>
    </row>
    <row r="73" spans="1:11" ht="15" customHeight="1" x14ac:dyDescent="0.2">
      <c r="A73" s="6" t="s">
        <v>248</v>
      </c>
      <c r="B73" s="6" t="s">
        <v>259</v>
      </c>
      <c r="C73" s="6" t="s">
        <v>260</v>
      </c>
      <c r="D73" s="6" t="s">
        <v>255</v>
      </c>
      <c r="E73" s="6" t="s">
        <v>261</v>
      </c>
      <c r="F73" s="6" t="s">
        <v>262</v>
      </c>
      <c r="G73" s="6" t="s">
        <v>263</v>
      </c>
      <c r="H73" s="7" t="s">
        <v>3</v>
      </c>
      <c r="I73" s="5"/>
      <c r="J73" s="5"/>
      <c r="K73" s="5"/>
    </row>
    <row r="74" spans="1:11" ht="15" customHeight="1" x14ac:dyDescent="0.2">
      <c r="A74" s="8" t="s">
        <v>249</v>
      </c>
      <c r="B74" s="8" t="s">
        <v>250</v>
      </c>
      <c r="C74" s="8" t="s">
        <v>264</v>
      </c>
      <c r="D74" s="8" t="s">
        <v>265</v>
      </c>
      <c r="E74" s="8" t="s">
        <v>266</v>
      </c>
      <c r="F74" s="8" t="s">
        <v>267</v>
      </c>
      <c r="G74" s="8" t="s">
        <v>268</v>
      </c>
      <c r="H74" s="9" t="s">
        <v>253</v>
      </c>
      <c r="I74" s="5"/>
      <c r="J74" s="5"/>
      <c r="K74" s="5"/>
    </row>
    <row r="75" spans="1:11" ht="15" customHeight="1" x14ac:dyDescent="0.2">
      <c r="A75" s="11" t="s">
        <v>269</v>
      </c>
      <c r="B75" s="11" t="s">
        <v>270</v>
      </c>
      <c r="C75" s="11" t="str">
        <f>INDEX(rngUnitSettings,MATCH("Length",INDEX(rngUnitSettings,,1),0),2)</f>
        <v>mm</v>
      </c>
      <c r="D75" s="11" t="str">
        <f>INDEX(rngUnitSettings,MATCH("Length",INDEX(rngUnitSettings,,1),0),2)</f>
        <v>mm</v>
      </c>
      <c r="E75" s="11" t="s">
        <v>16</v>
      </c>
      <c r="F75" s="11" t="str">
        <f>INDEX(rngUnitSettings,MATCH("Length",INDEX(rngUnitSettings,,1),0),2)</f>
        <v>mm</v>
      </c>
      <c r="G75" s="11" t="str">
        <f>INDEX(rngUnitSettings,MATCH("Length",INDEX(rngUnitSettings,,1),0),2)</f>
        <v>mm</v>
      </c>
      <c r="H75" s="12"/>
      <c r="I75" s="5"/>
      <c r="J75" s="5"/>
      <c r="K75" s="5"/>
    </row>
    <row r="76" spans="1:11" ht="15" customHeight="1" x14ac:dyDescent="0.2">
      <c r="A76" s="5" t="s">
        <v>363</v>
      </c>
      <c r="B76" s="5" t="s">
        <v>364</v>
      </c>
      <c r="C76" s="13">
        <v>40</v>
      </c>
      <c r="D76" s="13">
        <v>32</v>
      </c>
      <c r="E76" s="13">
        <v>8</v>
      </c>
      <c r="F76" s="13">
        <v>0</v>
      </c>
      <c r="G76" s="13">
        <v>0</v>
      </c>
      <c r="H76" s="10" t="s">
        <v>365</v>
      </c>
      <c r="I76" s="5"/>
      <c r="J76" s="5"/>
      <c r="K76" s="5"/>
    </row>
    <row r="77" spans="1:11" ht="15" customHeight="1" x14ac:dyDescent="0.2">
      <c r="A77" s="5" t="s">
        <v>366</v>
      </c>
      <c r="B77" s="5" t="s">
        <v>367</v>
      </c>
      <c r="C77" s="13">
        <v>40</v>
      </c>
      <c r="D77" s="13">
        <v>32</v>
      </c>
      <c r="E77" s="13">
        <v>8</v>
      </c>
      <c r="F77" s="13">
        <v>0</v>
      </c>
      <c r="G77" s="13">
        <v>0</v>
      </c>
      <c r="H77" s="10" t="s">
        <v>368</v>
      </c>
      <c r="I77" s="5"/>
      <c r="J77" s="5"/>
      <c r="K77" s="5"/>
    </row>
    <row r="78" spans="1:11" ht="15" customHeight="1" x14ac:dyDescent="0.2">
      <c r="A78" s="5" t="s">
        <v>369</v>
      </c>
      <c r="B78" s="5" t="s">
        <v>370</v>
      </c>
      <c r="C78" s="13">
        <v>40</v>
      </c>
      <c r="D78" s="13">
        <v>32</v>
      </c>
      <c r="E78" s="13">
        <v>5</v>
      </c>
      <c r="F78" s="13">
        <v>0</v>
      </c>
      <c r="G78" s="13">
        <v>0</v>
      </c>
      <c r="H78" s="10" t="s">
        <v>371</v>
      </c>
      <c r="I78" s="5"/>
      <c r="J78" s="5"/>
      <c r="K78" s="5"/>
    </row>
    <row r="79" spans="1:11" ht="15" customHeight="1" x14ac:dyDescent="0.2">
      <c r="A79" s="5" t="s">
        <v>372</v>
      </c>
      <c r="B79" s="5" t="s">
        <v>373</v>
      </c>
      <c r="C79" s="13">
        <v>40</v>
      </c>
      <c r="D79" s="13">
        <v>32</v>
      </c>
      <c r="E79" s="13">
        <v>5</v>
      </c>
      <c r="F79" s="13">
        <v>0</v>
      </c>
      <c r="G79" s="13">
        <v>0</v>
      </c>
      <c r="H79" s="10" t="s">
        <v>374</v>
      </c>
      <c r="I79" s="5"/>
      <c r="J79" s="5"/>
      <c r="K79" s="5"/>
    </row>
    <row r="80" spans="1:11" ht="15" customHeight="1" x14ac:dyDescent="0.2">
      <c r="A80" s="5"/>
      <c r="B80" s="5"/>
      <c r="C80" s="5"/>
      <c r="D80" s="5"/>
      <c r="E80" s="5"/>
      <c r="F80" s="5"/>
      <c r="G80" s="5"/>
      <c r="H80" s="5"/>
      <c r="I80" s="5"/>
      <c r="J80" s="5"/>
      <c r="K80" s="5"/>
    </row>
    <row r="81" spans="1:11" ht="15" customHeight="1" x14ac:dyDescent="0.2">
      <c r="A81" s="4" t="s">
        <v>274</v>
      </c>
      <c r="B81" s="134" t="s">
        <v>275</v>
      </c>
      <c r="C81" s="134"/>
      <c r="D81" s="134"/>
      <c r="E81" s="134"/>
      <c r="F81" s="134"/>
      <c r="G81" s="134"/>
      <c r="H81" s="134"/>
      <c r="I81" s="134"/>
      <c r="J81" s="134"/>
      <c r="K81" s="134"/>
    </row>
    <row r="82" spans="1:11" ht="15" customHeight="1" x14ac:dyDescent="0.2">
      <c r="A82" s="6" t="s">
        <v>248</v>
      </c>
      <c r="B82" s="6" t="s">
        <v>259</v>
      </c>
      <c r="C82" s="6" t="s">
        <v>276</v>
      </c>
      <c r="D82" s="6" t="s">
        <v>277</v>
      </c>
      <c r="E82" s="6" t="s">
        <v>278</v>
      </c>
      <c r="F82" s="6" t="s">
        <v>279</v>
      </c>
      <c r="G82" s="6" t="s">
        <v>280</v>
      </c>
      <c r="H82" s="6" t="s">
        <v>281</v>
      </c>
      <c r="I82" s="6" t="s">
        <v>282</v>
      </c>
      <c r="J82" s="6" t="s">
        <v>283</v>
      </c>
      <c r="K82" s="7" t="s">
        <v>3</v>
      </c>
    </row>
    <row r="83" spans="1:11" ht="15" customHeight="1" x14ac:dyDescent="0.2">
      <c r="A83" s="8" t="s">
        <v>249</v>
      </c>
      <c r="B83" s="8" t="s">
        <v>250</v>
      </c>
      <c r="C83" s="8" t="s">
        <v>284</v>
      </c>
      <c r="D83" s="8" t="s">
        <v>285</v>
      </c>
      <c r="E83" s="8" t="s">
        <v>286</v>
      </c>
      <c r="F83" s="8" t="s">
        <v>287</v>
      </c>
      <c r="G83" s="8" t="s">
        <v>288</v>
      </c>
      <c r="H83" s="8" t="s">
        <v>289</v>
      </c>
      <c r="I83" s="8" t="s">
        <v>290</v>
      </c>
      <c r="J83" s="8" t="s">
        <v>291</v>
      </c>
      <c r="K83" s="9" t="s">
        <v>253</v>
      </c>
    </row>
    <row r="84" spans="1:11" ht="15" customHeight="1" x14ac:dyDescent="0.2">
      <c r="A84" s="11" t="s">
        <v>269</v>
      </c>
      <c r="B84" s="11" t="s">
        <v>270</v>
      </c>
      <c r="C84" s="11" t="str">
        <f>INDEX(rngUnitSettings,MATCH("Length",INDEX(rngUnitSettings,,1),0),2)</f>
        <v>mm</v>
      </c>
      <c r="D84" s="11" t="str">
        <f>INDEX(rngUnitSettings,MATCH("Length",INDEX(rngUnitSettings,,1),0),2)</f>
        <v>mm</v>
      </c>
      <c r="E84" s="11" t="s">
        <v>292</v>
      </c>
      <c r="F84" s="11" t="s">
        <v>292</v>
      </c>
      <c r="G84" s="11" t="str">
        <f>INDEX(rngUnitSettings,MATCH("Length",INDEX(rngUnitSettings,,1),0),2)</f>
        <v>mm</v>
      </c>
      <c r="H84" s="11" t="str">
        <f>INDEX(rngUnitSettings,MATCH("Length",INDEX(rngUnitSettings,,1),0),2)</f>
        <v>mm</v>
      </c>
      <c r="I84" s="11" t="s">
        <v>292</v>
      </c>
      <c r="J84" s="11" t="s">
        <v>292</v>
      </c>
      <c r="K84" s="12"/>
    </row>
    <row r="85" spans="1:11" ht="15" customHeight="1" x14ac:dyDescent="0.2">
      <c r="A85" s="5" t="s">
        <v>363</v>
      </c>
      <c r="B85" s="5" t="s">
        <v>364</v>
      </c>
      <c r="C85" s="13"/>
      <c r="D85" s="13">
        <v>0</v>
      </c>
      <c r="E85" s="13" t="s">
        <v>293</v>
      </c>
      <c r="F85" s="13" t="s">
        <v>294</v>
      </c>
      <c r="G85" s="13"/>
      <c r="H85" s="13">
        <v>0</v>
      </c>
      <c r="I85" s="13" t="s">
        <v>293</v>
      </c>
      <c r="J85" s="13" t="s">
        <v>294</v>
      </c>
      <c r="K85" s="10" t="s">
        <v>295</v>
      </c>
    </row>
    <row r="86" spans="1:11" ht="15" customHeight="1" x14ac:dyDescent="0.2">
      <c r="A86" s="5" t="s">
        <v>366</v>
      </c>
      <c r="B86" s="5" t="s">
        <v>367</v>
      </c>
      <c r="C86" s="13"/>
      <c r="D86" s="13">
        <v>0</v>
      </c>
      <c r="E86" s="13" t="s">
        <v>293</v>
      </c>
      <c r="F86" s="13" t="s">
        <v>294</v>
      </c>
      <c r="G86" s="13"/>
      <c r="H86" s="13">
        <v>0</v>
      </c>
      <c r="I86" s="13" t="s">
        <v>293</v>
      </c>
      <c r="J86" s="13" t="s">
        <v>294</v>
      </c>
      <c r="K86" s="10" t="s">
        <v>339</v>
      </c>
    </row>
    <row r="87" spans="1:11" ht="15" customHeight="1" x14ac:dyDescent="0.2">
      <c r="A87" s="5" t="s">
        <v>369</v>
      </c>
      <c r="B87" s="5" t="s">
        <v>370</v>
      </c>
      <c r="C87" s="13"/>
      <c r="D87" s="13">
        <v>0</v>
      </c>
      <c r="E87" s="13" t="s">
        <v>293</v>
      </c>
      <c r="F87" s="13" t="s">
        <v>294</v>
      </c>
      <c r="G87" s="13"/>
      <c r="H87" s="13">
        <v>0</v>
      </c>
      <c r="I87" s="13" t="s">
        <v>293</v>
      </c>
      <c r="J87" s="13" t="s">
        <v>294</v>
      </c>
      <c r="K87" s="10" t="s">
        <v>340</v>
      </c>
    </row>
    <row r="88" spans="1:11" ht="15" customHeight="1" x14ac:dyDescent="0.2">
      <c r="A88" s="5" t="s">
        <v>372</v>
      </c>
      <c r="B88" s="5" t="s">
        <v>373</v>
      </c>
      <c r="C88" s="13"/>
      <c r="D88" s="13">
        <v>0</v>
      </c>
      <c r="E88" s="13" t="s">
        <v>293</v>
      </c>
      <c r="F88" s="13" t="s">
        <v>294</v>
      </c>
      <c r="G88" s="13"/>
      <c r="H88" s="13">
        <v>0</v>
      </c>
      <c r="I88" s="13" t="s">
        <v>293</v>
      </c>
      <c r="J88" s="13" t="s">
        <v>294</v>
      </c>
      <c r="K88" s="10" t="s">
        <v>341</v>
      </c>
    </row>
    <row r="91" spans="1:11" s="43" customFormat="1" ht="21" customHeight="1" x14ac:dyDescent="0.2">
      <c r="A91" s="132" t="s">
        <v>455</v>
      </c>
      <c r="B91" s="133"/>
      <c r="C91" s="133"/>
      <c r="D91" s="133"/>
      <c r="E91" s="133"/>
      <c r="F91" s="133"/>
      <c r="G91" s="133"/>
      <c r="H91" s="133"/>
      <c r="I91" s="133"/>
      <c r="J91" s="133"/>
      <c r="K91" s="133"/>
    </row>
    <row r="92" spans="1:11" ht="15" customHeight="1" x14ac:dyDescent="0.2">
      <c r="A92" s="4" t="s">
        <v>246</v>
      </c>
      <c r="B92" s="134" t="s">
        <v>247</v>
      </c>
      <c r="C92" s="134"/>
      <c r="D92" s="134"/>
      <c r="E92" s="134"/>
      <c r="F92" s="5"/>
      <c r="G92" s="5"/>
      <c r="H92" s="5"/>
      <c r="I92" s="5"/>
      <c r="J92" s="5"/>
      <c r="K92" s="5"/>
    </row>
    <row r="93" spans="1:11" ht="15" customHeight="1" x14ac:dyDescent="0.2">
      <c r="A93" s="6" t="s">
        <v>248</v>
      </c>
      <c r="B93" s="6" t="s">
        <v>0</v>
      </c>
      <c r="C93" s="6" t="s">
        <v>1</v>
      </c>
      <c r="D93" s="6" t="s">
        <v>2</v>
      </c>
      <c r="E93" s="7" t="s">
        <v>3</v>
      </c>
      <c r="F93" s="5"/>
      <c r="G93" s="5"/>
      <c r="H93" s="5"/>
      <c r="I93" s="5"/>
      <c r="J93" s="5"/>
      <c r="K93" s="5"/>
    </row>
    <row r="94" spans="1:11" ht="15" customHeight="1" x14ac:dyDescent="0.2">
      <c r="A94" s="8" t="s">
        <v>249</v>
      </c>
      <c r="B94" s="8" t="s">
        <v>250</v>
      </c>
      <c r="C94" s="8" t="s">
        <v>251</v>
      </c>
      <c r="D94" s="8" t="s">
        <v>252</v>
      </c>
      <c r="E94" s="9" t="s">
        <v>253</v>
      </c>
      <c r="F94" s="5"/>
      <c r="G94" s="5"/>
      <c r="H94" s="5"/>
      <c r="I94" s="5"/>
      <c r="J94" s="5"/>
      <c r="K94" s="5"/>
    </row>
    <row r="95" spans="1:11" ht="15" customHeight="1" x14ac:dyDescent="0.2">
      <c r="A95" s="5" t="s">
        <v>342</v>
      </c>
      <c r="B95" s="5" t="s">
        <v>375</v>
      </c>
      <c r="C95" s="13">
        <v>500</v>
      </c>
      <c r="D95" s="5" t="str">
        <f t="shared" ref="D95:D102" si="1">INDEX(rngUnitSettings,MATCH("Length",INDEX(rngUnitSettings,,1),0),2)</f>
        <v>mm</v>
      </c>
      <c r="E95" s="10" t="s">
        <v>376</v>
      </c>
      <c r="F95" s="5"/>
      <c r="G95" s="5"/>
      <c r="H95" s="5"/>
      <c r="I95" s="5"/>
      <c r="J95" s="5"/>
      <c r="K95" s="5"/>
    </row>
    <row r="96" spans="1:11" ht="15" customHeight="1" x14ac:dyDescent="0.2">
      <c r="A96" s="5" t="s">
        <v>345</v>
      </c>
      <c r="B96" s="5" t="s">
        <v>377</v>
      </c>
      <c r="C96" s="13">
        <v>800</v>
      </c>
      <c r="D96" s="5" t="str">
        <f t="shared" si="1"/>
        <v>mm</v>
      </c>
      <c r="E96" s="10" t="s">
        <v>378</v>
      </c>
      <c r="F96" s="5"/>
      <c r="G96" s="5"/>
      <c r="H96" s="5"/>
      <c r="I96" s="5"/>
      <c r="J96" s="5"/>
      <c r="K96" s="5"/>
    </row>
    <row r="97" spans="1:11" ht="15" customHeight="1" x14ac:dyDescent="0.2">
      <c r="A97" s="5" t="s">
        <v>379</v>
      </c>
      <c r="B97" s="5" t="s">
        <v>380</v>
      </c>
      <c r="C97" s="13">
        <v>180</v>
      </c>
      <c r="D97" s="5" t="str">
        <f t="shared" si="1"/>
        <v>mm</v>
      </c>
      <c r="E97" s="10" t="s">
        <v>381</v>
      </c>
      <c r="F97" s="5"/>
      <c r="G97" s="5"/>
      <c r="H97" s="5"/>
      <c r="I97" s="5"/>
      <c r="J97" s="5"/>
      <c r="K97" s="5"/>
    </row>
    <row r="98" spans="1:11" ht="15" customHeight="1" x14ac:dyDescent="0.2">
      <c r="A98" s="5" t="s">
        <v>382</v>
      </c>
      <c r="B98" s="5" t="s">
        <v>383</v>
      </c>
      <c r="C98" s="13">
        <v>200</v>
      </c>
      <c r="D98" s="5" t="str">
        <f t="shared" si="1"/>
        <v>mm</v>
      </c>
      <c r="E98" s="10" t="s">
        <v>384</v>
      </c>
      <c r="F98" s="5"/>
      <c r="G98" s="5"/>
      <c r="H98" s="5"/>
      <c r="I98" s="5"/>
      <c r="J98" s="5"/>
      <c r="K98" s="5"/>
    </row>
    <row r="99" spans="1:11" ht="15" customHeight="1" x14ac:dyDescent="0.2">
      <c r="A99" s="5" t="s">
        <v>385</v>
      </c>
      <c r="B99" s="5" t="s">
        <v>386</v>
      </c>
      <c r="C99" s="13">
        <v>500</v>
      </c>
      <c r="D99" s="5" t="str">
        <f t="shared" si="1"/>
        <v>mm</v>
      </c>
      <c r="E99" s="10" t="s">
        <v>387</v>
      </c>
      <c r="F99" s="5"/>
      <c r="G99" s="5"/>
      <c r="H99" s="5"/>
      <c r="I99" s="5"/>
      <c r="J99" s="5"/>
      <c r="K99" s="5"/>
    </row>
    <row r="100" spans="1:11" ht="15" customHeight="1" x14ac:dyDescent="0.2">
      <c r="A100" s="5" t="s">
        <v>388</v>
      </c>
      <c r="B100" s="5" t="s">
        <v>380</v>
      </c>
      <c r="C100" s="13">
        <v>30</v>
      </c>
      <c r="D100" s="5" t="str">
        <f t="shared" si="1"/>
        <v>mm</v>
      </c>
      <c r="E100" s="10" t="s">
        <v>389</v>
      </c>
      <c r="F100" s="5"/>
      <c r="G100" s="5"/>
      <c r="H100" s="5"/>
      <c r="I100" s="5"/>
      <c r="J100" s="5"/>
      <c r="K100" s="5"/>
    </row>
    <row r="101" spans="1:11" ht="15" customHeight="1" x14ac:dyDescent="0.2">
      <c r="A101" s="5" t="s">
        <v>390</v>
      </c>
      <c r="B101" s="5" t="s">
        <v>391</v>
      </c>
      <c r="C101" s="13">
        <v>0</v>
      </c>
      <c r="D101" s="5" t="str">
        <f t="shared" si="1"/>
        <v>mm</v>
      </c>
      <c r="E101" s="10" t="s">
        <v>392</v>
      </c>
      <c r="F101" s="5"/>
      <c r="G101" s="5"/>
      <c r="H101" s="5"/>
      <c r="I101" s="5"/>
      <c r="J101" s="5"/>
      <c r="K101" s="5"/>
    </row>
    <row r="102" spans="1:11" ht="15" customHeight="1" x14ac:dyDescent="0.2">
      <c r="A102" s="5" t="s">
        <v>393</v>
      </c>
      <c r="B102" s="5" t="s">
        <v>394</v>
      </c>
      <c r="C102" s="13">
        <v>0</v>
      </c>
      <c r="D102" s="5" t="str">
        <f t="shared" si="1"/>
        <v>mm</v>
      </c>
      <c r="E102" s="10" t="s">
        <v>395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257</v>
      </c>
      <c r="B104" s="134" t="s">
        <v>258</v>
      </c>
      <c r="C104" s="134"/>
      <c r="D104" s="134"/>
      <c r="E104" s="134"/>
      <c r="F104" s="134"/>
      <c r="G104" s="134"/>
      <c r="H104" s="134"/>
      <c r="I104" s="5"/>
      <c r="J104" s="5"/>
      <c r="K104" s="5"/>
    </row>
    <row r="105" spans="1:11" ht="15" customHeight="1" x14ac:dyDescent="0.2">
      <c r="A105" s="6" t="s">
        <v>248</v>
      </c>
      <c r="B105" s="6" t="s">
        <v>259</v>
      </c>
      <c r="C105" s="6" t="s">
        <v>260</v>
      </c>
      <c r="D105" s="6" t="s">
        <v>255</v>
      </c>
      <c r="E105" s="6" t="s">
        <v>261</v>
      </c>
      <c r="F105" s="6" t="s">
        <v>262</v>
      </c>
      <c r="G105" s="6" t="s">
        <v>263</v>
      </c>
      <c r="H105" s="7" t="s">
        <v>3</v>
      </c>
      <c r="I105" s="5"/>
      <c r="J105" s="5"/>
      <c r="K105" s="5"/>
    </row>
    <row r="106" spans="1:11" ht="15" customHeight="1" x14ac:dyDescent="0.2">
      <c r="A106" s="8" t="s">
        <v>249</v>
      </c>
      <c r="B106" s="8" t="s">
        <v>250</v>
      </c>
      <c r="C106" s="8" t="s">
        <v>264</v>
      </c>
      <c r="D106" s="8" t="s">
        <v>265</v>
      </c>
      <c r="E106" s="8" t="s">
        <v>266</v>
      </c>
      <c r="F106" s="8" t="s">
        <v>267</v>
      </c>
      <c r="G106" s="8" t="s">
        <v>268</v>
      </c>
      <c r="H106" s="9" t="s">
        <v>253</v>
      </c>
      <c r="I106" s="5"/>
      <c r="J106" s="5"/>
      <c r="K106" s="5"/>
    </row>
    <row r="107" spans="1:11" ht="15" customHeight="1" x14ac:dyDescent="0.2">
      <c r="A107" s="11" t="s">
        <v>269</v>
      </c>
      <c r="B107" s="11" t="s">
        <v>270</v>
      </c>
      <c r="C107" s="11" t="str">
        <f>INDEX(rngUnitSettings,MATCH("Length",INDEX(rngUnitSettings,,1),0),2)</f>
        <v>mm</v>
      </c>
      <c r="D107" s="11" t="str">
        <f>INDEX(rngUnitSettings,MATCH("Length",INDEX(rngUnitSettings,,1),0),2)</f>
        <v>mm</v>
      </c>
      <c r="E107" s="11" t="s">
        <v>16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363</v>
      </c>
      <c r="B108" s="5" t="s">
        <v>396</v>
      </c>
      <c r="C108" s="13">
        <v>40</v>
      </c>
      <c r="D108" s="13">
        <v>20</v>
      </c>
      <c r="E108" s="13">
        <v>8</v>
      </c>
      <c r="F108" s="13">
        <v>0</v>
      </c>
      <c r="G108" s="13">
        <v>0</v>
      </c>
      <c r="H108" s="10" t="s">
        <v>397</v>
      </c>
      <c r="I108" s="5"/>
      <c r="J108" s="5"/>
      <c r="K108" s="5"/>
    </row>
    <row r="109" spans="1:11" ht="15" customHeight="1" x14ac:dyDescent="0.2">
      <c r="A109" s="5" t="s">
        <v>366</v>
      </c>
      <c r="B109" s="5" t="s">
        <v>398</v>
      </c>
      <c r="C109" s="13">
        <v>40</v>
      </c>
      <c r="D109" s="13">
        <v>20</v>
      </c>
      <c r="E109" s="13">
        <v>8</v>
      </c>
      <c r="F109" s="13">
        <v>0</v>
      </c>
      <c r="G109" s="13">
        <v>0</v>
      </c>
      <c r="H109" s="10" t="s">
        <v>399</v>
      </c>
      <c r="I109" s="5"/>
      <c r="J109" s="5"/>
      <c r="K109" s="5"/>
    </row>
    <row r="110" spans="1:11" ht="15" customHeight="1" x14ac:dyDescent="0.2">
      <c r="A110" s="5" t="s">
        <v>369</v>
      </c>
      <c r="B110" s="5" t="s">
        <v>400</v>
      </c>
      <c r="C110" s="13">
        <v>40</v>
      </c>
      <c r="D110" s="13">
        <v>20</v>
      </c>
      <c r="E110" s="13">
        <v>6</v>
      </c>
      <c r="F110" s="13">
        <v>0</v>
      </c>
      <c r="G110" s="13">
        <v>0</v>
      </c>
      <c r="H110" s="10" t="s">
        <v>401</v>
      </c>
      <c r="I110" s="5"/>
      <c r="J110" s="5"/>
      <c r="K110" s="5"/>
    </row>
    <row r="111" spans="1:11" ht="15" customHeight="1" x14ac:dyDescent="0.2">
      <c r="A111" s="5" t="s">
        <v>372</v>
      </c>
      <c r="B111" s="5" t="s">
        <v>402</v>
      </c>
      <c r="C111" s="13">
        <v>40</v>
      </c>
      <c r="D111" s="13">
        <v>20</v>
      </c>
      <c r="E111" s="13">
        <v>6</v>
      </c>
      <c r="F111" s="13">
        <v>0</v>
      </c>
      <c r="G111" s="13">
        <v>0</v>
      </c>
      <c r="H111" s="10" t="s">
        <v>403</v>
      </c>
      <c r="I111" s="5"/>
      <c r="J111" s="5"/>
      <c r="K111" s="5"/>
    </row>
    <row r="112" spans="1:11" ht="15" customHeight="1" x14ac:dyDescent="0.2">
      <c r="A112" s="5" t="s">
        <v>404</v>
      </c>
      <c r="B112" s="5" t="s">
        <v>405</v>
      </c>
      <c r="C112" s="13">
        <v>40</v>
      </c>
      <c r="D112" s="13">
        <v>20</v>
      </c>
      <c r="E112" s="5" t="s">
        <v>292</v>
      </c>
      <c r="F112" s="13">
        <v>0</v>
      </c>
      <c r="G112" s="13">
        <v>0</v>
      </c>
      <c r="H112" s="10" t="s">
        <v>406</v>
      </c>
      <c r="I112" s="5"/>
      <c r="J112" s="5"/>
      <c r="K112" s="5"/>
    </row>
    <row r="113" spans="1:11" ht="15" customHeight="1" x14ac:dyDescent="0.2">
      <c r="A113" s="5" t="s">
        <v>407</v>
      </c>
      <c r="B113" s="5" t="s">
        <v>408</v>
      </c>
      <c r="C113" s="13">
        <v>40</v>
      </c>
      <c r="D113" s="13">
        <v>20</v>
      </c>
      <c r="E113" s="5" t="s">
        <v>292</v>
      </c>
      <c r="F113" s="13">
        <v>0</v>
      </c>
      <c r="G113" s="13">
        <v>0</v>
      </c>
      <c r="H113" s="10" t="s">
        <v>406</v>
      </c>
      <c r="I113" s="5"/>
      <c r="J113" s="5"/>
      <c r="K113" s="5"/>
    </row>
    <row r="114" spans="1:11" ht="15" customHeight="1" x14ac:dyDescent="0.2">
      <c r="A114" s="5" t="s">
        <v>409</v>
      </c>
      <c r="B114" s="5" t="s">
        <v>410</v>
      </c>
      <c r="C114" s="13">
        <v>40</v>
      </c>
      <c r="D114" s="13">
        <v>20</v>
      </c>
      <c r="E114" s="5" t="s">
        <v>292</v>
      </c>
      <c r="F114" s="13">
        <v>0</v>
      </c>
      <c r="G114" s="13">
        <v>0</v>
      </c>
      <c r="H114" s="10" t="s">
        <v>406</v>
      </c>
      <c r="I114" s="5"/>
      <c r="J114" s="5"/>
      <c r="K114" s="5"/>
    </row>
    <row r="115" spans="1:11" ht="15" customHeight="1" x14ac:dyDescent="0.2">
      <c r="A115" s="5" t="s">
        <v>411</v>
      </c>
      <c r="B115" s="5" t="s">
        <v>412</v>
      </c>
      <c r="C115" s="13">
        <v>40</v>
      </c>
      <c r="D115" s="13">
        <v>20</v>
      </c>
      <c r="E115" s="5" t="s">
        <v>292</v>
      </c>
      <c r="F115" s="13">
        <v>0</v>
      </c>
      <c r="G115" s="13">
        <v>0</v>
      </c>
      <c r="H115" s="10" t="s">
        <v>406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274</v>
      </c>
      <c r="B117" s="134" t="s">
        <v>275</v>
      </c>
      <c r="C117" s="134"/>
      <c r="D117" s="134"/>
      <c r="E117" s="134"/>
      <c r="F117" s="134"/>
      <c r="G117" s="134"/>
      <c r="H117" s="134"/>
      <c r="I117" s="134"/>
      <c r="J117" s="134"/>
      <c r="K117" s="134"/>
    </row>
    <row r="118" spans="1:11" ht="15" customHeight="1" x14ac:dyDescent="0.2">
      <c r="A118" s="6" t="s">
        <v>248</v>
      </c>
      <c r="B118" s="6" t="s">
        <v>259</v>
      </c>
      <c r="C118" s="6" t="s">
        <v>276</v>
      </c>
      <c r="D118" s="6" t="s">
        <v>277</v>
      </c>
      <c r="E118" s="6" t="s">
        <v>278</v>
      </c>
      <c r="F118" s="6" t="s">
        <v>279</v>
      </c>
      <c r="G118" s="6" t="s">
        <v>280</v>
      </c>
      <c r="H118" s="6" t="s">
        <v>281</v>
      </c>
      <c r="I118" s="6" t="s">
        <v>282</v>
      </c>
      <c r="J118" s="6" t="s">
        <v>283</v>
      </c>
      <c r="K118" s="7" t="s">
        <v>3</v>
      </c>
    </row>
    <row r="119" spans="1:11" ht="15" customHeight="1" x14ac:dyDescent="0.2">
      <c r="A119" s="8" t="s">
        <v>249</v>
      </c>
      <c r="B119" s="8" t="s">
        <v>250</v>
      </c>
      <c r="C119" s="8" t="s">
        <v>284</v>
      </c>
      <c r="D119" s="8" t="s">
        <v>285</v>
      </c>
      <c r="E119" s="8" t="s">
        <v>286</v>
      </c>
      <c r="F119" s="8" t="s">
        <v>287</v>
      </c>
      <c r="G119" s="8" t="s">
        <v>288</v>
      </c>
      <c r="H119" s="8" t="s">
        <v>289</v>
      </c>
      <c r="I119" s="8" t="s">
        <v>290</v>
      </c>
      <c r="J119" s="8" t="s">
        <v>291</v>
      </c>
      <c r="K119" s="9" t="s">
        <v>253</v>
      </c>
    </row>
    <row r="120" spans="1:11" ht="15" customHeight="1" x14ac:dyDescent="0.2">
      <c r="A120" s="11" t="s">
        <v>269</v>
      </c>
      <c r="B120" s="11" t="s">
        <v>270</v>
      </c>
      <c r="C120" s="11" t="str">
        <f>INDEX(rngUnitSettings,MATCH("Length",INDEX(rngUnitSettings,,1),0),2)</f>
        <v>mm</v>
      </c>
      <c r="D120" s="11" t="str">
        <f>INDEX(rngUnitSettings,MATCH("Length",INDEX(rngUnitSettings,,1),0),2)</f>
        <v>mm</v>
      </c>
      <c r="E120" s="11" t="s">
        <v>292</v>
      </c>
      <c r="F120" s="11" t="s">
        <v>292</v>
      </c>
      <c r="G120" s="11" t="str">
        <f>INDEX(rngUnitSettings,MATCH("Length",INDEX(rngUnitSettings,,1),0),2)</f>
        <v>mm</v>
      </c>
      <c r="H120" s="11" t="str">
        <f>INDEX(rngUnitSettings,MATCH("Length",INDEX(rngUnitSettings,,1),0),2)</f>
        <v>mm</v>
      </c>
      <c r="I120" s="11" t="s">
        <v>292</v>
      </c>
      <c r="J120" s="11" t="s">
        <v>292</v>
      </c>
      <c r="K120" s="12"/>
    </row>
    <row r="121" spans="1:11" ht="15" customHeight="1" x14ac:dyDescent="0.2">
      <c r="A121" s="5" t="s">
        <v>363</v>
      </c>
      <c r="B121" s="5" t="s">
        <v>396</v>
      </c>
      <c r="C121" s="13"/>
      <c r="D121" s="13">
        <v>0</v>
      </c>
      <c r="E121" s="13" t="s">
        <v>293</v>
      </c>
      <c r="F121" s="13" t="s">
        <v>294</v>
      </c>
      <c r="G121" s="13"/>
      <c r="H121" s="13">
        <v>0</v>
      </c>
      <c r="I121" s="13" t="s">
        <v>293</v>
      </c>
      <c r="J121" s="13" t="s">
        <v>294</v>
      </c>
      <c r="K121" s="10" t="s">
        <v>295</v>
      </c>
    </row>
    <row r="122" spans="1:11" ht="15" customHeight="1" x14ac:dyDescent="0.2">
      <c r="A122" s="5" t="s">
        <v>366</v>
      </c>
      <c r="B122" s="5" t="s">
        <v>398</v>
      </c>
      <c r="C122" s="13"/>
      <c r="D122" s="13">
        <v>0</v>
      </c>
      <c r="E122" s="13" t="s">
        <v>293</v>
      </c>
      <c r="F122" s="13" t="s">
        <v>294</v>
      </c>
      <c r="G122" s="13"/>
      <c r="H122" s="13">
        <v>0</v>
      </c>
      <c r="I122" s="13" t="s">
        <v>293</v>
      </c>
      <c r="J122" s="13" t="s">
        <v>294</v>
      </c>
      <c r="K122" s="10" t="s">
        <v>339</v>
      </c>
    </row>
    <row r="123" spans="1:11" ht="15" customHeight="1" x14ac:dyDescent="0.2">
      <c r="A123" s="5" t="s">
        <v>369</v>
      </c>
      <c r="B123" s="5" t="s">
        <v>400</v>
      </c>
      <c r="C123" s="13"/>
      <c r="D123" s="13">
        <v>0</v>
      </c>
      <c r="E123" s="13" t="s">
        <v>293</v>
      </c>
      <c r="F123" s="13" t="s">
        <v>294</v>
      </c>
      <c r="G123" s="13"/>
      <c r="H123" s="13">
        <v>0</v>
      </c>
      <c r="I123" s="13" t="s">
        <v>293</v>
      </c>
      <c r="J123" s="13" t="s">
        <v>294</v>
      </c>
      <c r="K123" s="10" t="s">
        <v>340</v>
      </c>
    </row>
    <row r="124" spans="1:11" ht="15" customHeight="1" x14ac:dyDescent="0.2">
      <c r="A124" s="5" t="s">
        <v>372</v>
      </c>
      <c r="B124" s="5" t="s">
        <v>402</v>
      </c>
      <c r="C124" s="13"/>
      <c r="D124" s="13">
        <v>0</v>
      </c>
      <c r="E124" s="13" t="s">
        <v>293</v>
      </c>
      <c r="F124" s="13" t="s">
        <v>294</v>
      </c>
      <c r="G124" s="13"/>
      <c r="H124" s="13">
        <v>0</v>
      </c>
      <c r="I124" s="13" t="s">
        <v>293</v>
      </c>
      <c r="J124" s="13" t="s">
        <v>294</v>
      </c>
      <c r="K124" s="10" t="s">
        <v>341</v>
      </c>
    </row>
    <row r="125" spans="1:11" ht="15" customHeight="1" x14ac:dyDescent="0.2">
      <c r="A125" s="5" t="s">
        <v>404</v>
      </c>
      <c r="B125" s="5" t="s">
        <v>405</v>
      </c>
      <c r="C125" s="13"/>
      <c r="D125" s="13">
        <v>0</v>
      </c>
      <c r="E125" s="13" t="s">
        <v>293</v>
      </c>
      <c r="F125" s="13" t="s">
        <v>294</v>
      </c>
      <c r="G125" s="13"/>
      <c r="H125" s="13">
        <v>0</v>
      </c>
      <c r="I125" s="13" t="s">
        <v>293</v>
      </c>
      <c r="J125" s="13" t="s">
        <v>294</v>
      </c>
      <c r="K125" s="10" t="s">
        <v>295</v>
      </c>
    </row>
    <row r="126" spans="1:11" ht="15" customHeight="1" x14ac:dyDescent="0.2">
      <c r="A126" s="5" t="s">
        <v>407</v>
      </c>
      <c r="B126" s="5" t="s">
        <v>408</v>
      </c>
      <c r="C126" s="13"/>
      <c r="D126" s="13">
        <v>0</v>
      </c>
      <c r="E126" s="13" t="s">
        <v>293</v>
      </c>
      <c r="F126" s="13" t="s">
        <v>294</v>
      </c>
      <c r="G126" s="13"/>
      <c r="H126" s="13">
        <v>0</v>
      </c>
      <c r="I126" s="13" t="s">
        <v>293</v>
      </c>
      <c r="J126" s="13" t="s">
        <v>294</v>
      </c>
      <c r="K126" s="10" t="s">
        <v>339</v>
      </c>
    </row>
    <row r="127" spans="1:11" ht="15" customHeight="1" x14ac:dyDescent="0.2">
      <c r="A127" s="5" t="s">
        <v>409</v>
      </c>
      <c r="B127" s="5" t="s">
        <v>410</v>
      </c>
      <c r="C127" s="13"/>
      <c r="D127" s="13">
        <v>0</v>
      </c>
      <c r="E127" s="13" t="s">
        <v>293</v>
      </c>
      <c r="F127" s="13" t="s">
        <v>294</v>
      </c>
      <c r="G127" s="13"/>
      <c r="H127" s="13">
        <v>0</v>
      </c>
      <c r="I127" s="13" t="s">
        <v>293</v>
      </c>
      <c r="J127" s="13" t="s">
        <v>294</v>
      </c>
      <c r="K127" s="10" t="s">
        <v>340</v>
      </c>
    </row>
    <row r="128" spans="1:11" ht="15" customHeight="1" x14ac:dyDescent="0.2">
      <c r="A128" s="5" t="s">
        <v>411</v>
      </c>
      <c r="B128" s="5" t="s">
        <v>412</v>
      </c>
      <c r="C128" s="13"/>
      <c r="D128" s="13">
        <v>0</v>
      </c>
      <c r="E128" s="13" t="s">
        <v>293</v>
      </c>
      <c r="F128" s="13" t="s">
        <v>294</v>
      </c>
      <c r="G128" s="13"/>
      <c r="H128" s="13">
        <v>0</v>
      </c>
      <c r="I128" s="13" t="s">
        <v>293</v>
      </c>
      <c r="J128" s="13" t="s">
        <v>294</v>
      </c>
      <c r="K128" s="10" t="s">
        <v>341</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9D93CD58-B997-4756-A2AB-B96500FD50E0}">
      <formula1>0</formula1>
    </dataValidation>
    <dataValidation type="whole" operator="greaterThanOrEqual" allowBlank="1" showInputMessage="1" showErrorMessage="1" sqref="E12 E36 E37 E38 E39 E40 E41 E42 E43 E76 E77 E78 E79 E108 E109 E110 E111" xr:uid="{7B66D70E-0BF9-4F39-ADC1-D2A5F18A44DA}">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6874000-51BC-4FC9-AE72-49BF6772663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2914986-BAA5-4F87-B759-77154D08A36C}">
      <formula1>"Stacked,SideBySide"</formula1>
    </dataValidation>
    <dataValidation type="list" allowBlank="1" showInputMessage="1" showErrorMessage="1" sqref="C25" xr:uid="{EEC5D551-97BA-4C89-97A1-878A1E70B788}">
      <formula1>"TwoRect,OneRect"</formula1>
    </dataValidation>
  </dataValidations>
  <hyperlinks>
    <hyperlink ref="A2" location="'Справка'!A720" display="Круглое сечение (Подробнее)" xr:uid="{F6745126-C702-4150-88F3-CD7BB85B9EC0}"/>
    <hyperlink ref="A21" location="'Справка'!A742" display="Набор прямоугольников (Г-сечение) (Подробнее)" xr:uid="{043E0819-08E1-4F9C-B99B-5BF8AF39E7B5}"/>
    <hyperlink ref="A59" location="'Справка'!A728" display="Клиновидное сечение (Подробнее)" xr:uid="{3EC86D97-77D3-4C99-A3E4-20F47B80E349}"/>
    <hyperlink ref="A91" location="'Справка'!A735" display="Пустотелый прямоугольник (Подробнее)" xr:uid="{EE58C0AF-E2E4-4FAD-B39E-C1B47DE1685B}"/>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4CA4-F587-4A3C-9976-D37B030CCDA0}">
  <sheetPr codeName="Лист3">
    <outlinePr summaryBelow="0"/>
  </sheetPr>
  <dimension ref="A1:F1527"/>
  <sheetViews>
    <sheetView workbookViewId="0">
      <selection sqref="A1:F1"/>
    </sheetView>
  </sheetViews>
  <sheetFormatPr defaultRowHeight="12.75" outlineLevelRow="1" x14ac:dyDescent="0.2"/>
  <cols>
    <col min="1" max="1" width="34.7109375" style="58" customWidth="1"/>
    <col min="2" max="2" width="118.7109375" style="58" customWidth="1"/>
    <col min="3" max="4" width="18.7109375" style="58" customWidth="1"/>
    <col min="5" max="6" width="26.7109375" style="58" customWidth="1"/>
    <col min="7" max="16384" width="9.140625" style="57"/>
  </cols>
  <sheetData>
    <row r="1" spans="1:6" ht="26.1" customHeight="1" collapsed="1" x14ac:dyDescent="0.2">
      <c r="A1" s="145" t="s">
        <v>746</v>
      </c>
      <c r="B1" s="146"/>
      <c r="C1" s="146"/>
      <c r="D1" s="146"/>
      <c r="E1" s="146"/>
      <c r="F1" s="147"/>
    </row>
    <row r="2" spans="1:6" hidden="1" outlineLevel="1" x14ac:dyDescent="0.2">
      <c r="A2" s="137" t="s">
        <v>747</v>
      </c>
      <c r="B2" s="137"/>
      <c r="C2" s="137"/>
      <c r="D2" s="137"/>
      <c r="E2" s="137"/>
      <c r="F2" s="137"/>
    </row>
    <row r="3" spans="1:6" hidden="1" outlineLevel="1" x14ac:dyDescent="0.2">
      <c r="A3" s="137" t="s">
        <v>748</v>
      </c>
      <c r="B3" s="137"/>
      <c r="C3" s="137"/>
      <c r="D3" s="137"/>
      <c r="E3" s="137"/>
      <c r="F3" s="137"/>
    </row>
    <row r="4" spans="1:6" ht="16.5" hidden="1" outlineLevel="1" x14ac:dyDescent="0.2">
      <c r="A4" s="142" t="s">
        <v>749</v>
      </c>
      <c r="B4" s="142"/>
      <c r="C4" s="142"/>
      <c r="D4" s="142"/>
      <c r="E4" s="142"/>
      <c r="F4" s="142"/>
    </row>
    <row r="5" spans="1:6" hidden="1" outlineLevel="1" x14ac:dyDescent="0.2">
      <c r="A5" s="138" t="s">
        <v>750</v>
      </c>
      <c r="B5" s="138"/>
      <c r="C5" s="138"/>
      <c r="D5" s="138"/>
      <c r="E5" s="138"/>
      <c r="F5" s="138"/>
    </row>
    <row r="6" spans="1:6" hidden="1" outlineLevel="1" x14ac:dyDescent="0.2">
      <c r="A6" s="137" t="s">
        <v>751</v>
      </c>
      <c r="B6" s="137"/>
      <c r="C6" s="137"/>
      <c r="D6" s="137"/>
      <c r="E6" s="137"/>
      <c r="F6" s="137"/>
    </row>
    <row r="7" spans="1:6" hidden="1" outlineLevel="1" x14ac:dyDescent="0.2">
      <c r="A7" s="137" t="s">
        <v>752</v>
      </c>
      <c r="B7" s="137"/>
      <c r="C7" s="137"/>
      <c r="D7" s="137"/>
      <c r="E7" s="137"/>
      <c r="F7" s="137"/>
    </row>
    <row r="8" spans="1:6" ht="16.5" hidden="1" outlineLevel="1" x14ac:dyDescent="0.2">
      <c r="A8" s="142" t="s">
        <v>753</v>
      </c>
      <c r="B8" s="142"/>
      <c r="C8" s="142"/>
      <c r="D8" s="142"/>
      <c r="E8" s="142"/>
      <c r="F8" s="142"/>
    </row>
    <row r="9" spans="1:6" hidden="1" outlineLevel="1" x14ac:dyDescent="0.2">
      <c r="A9" s="138" t="s">
        <v>754</v>
      </c>
      <c r="B9" s="138"/>
      <c r="C9" s="138"/>
      <c r="D9" s="138"/>
      <c r="E9" s="138"/>
      <c r="F9" s="138"/>
    </row>
    <row r="10" spans="1:6" hidden="1" outlineLevel="1" x14ac:dyDescent="0.2">
      <c r="A10" s="137" t="s">
        <v>755</v>
      </c>
      <c r="B10" s="137"/>
      <c r="C10" s="137"/>
      <c r="D10" s="137"/>
      <c r="E10" s="137"/>
      <c r="F10" s="137"/>
    </row>
    <row r="11" spans="1:6" hidden="1" outlineLevel="1" x14ac:dyDescent="0.2">
      <c r="A11" s="137" t="s">
        <v>756</v>
      </c>
      <c r="B11" s="137"/>
      <c r="C11" s="137"/>
      <c r="D11" s="137"/>
      <c r="E11" s="137"/>
      <c r="F11" s="137"/>
    </row>
    <row r="12" spans="1:6" hidden="1" outlineLevel="1" x14ac:dyDescent="0.2">
      <c r="A12" s="137" t="s">
        <v>757</v>
      </c>
      <c r="B12" s="137"/>
      <c r="C12" s="137"/>
      <c r="D12" s="137"/>
      <c r="E12" s="137"/>
      <c r="F12" s="137"/>
    </row>
    <row r="13" spans="1:6" hidden="1" outlineLevel="1" x14ac:dyDescent="0.2">
      <c r="A13" s="137" t="s">
        <v>758</v>
      </c>
      <c r="B13" s="137"/>
      <c r="C13" s="137"/>
      <c r="D13" s="137"/>
      <c r="E13" s="137"/>
      <c r="F13" s="137"/>
    </row>
    <row r="14" spans="1:6" hidden="1" outlineLevel="1" x14ac:dyDescent="0.2">
      <c r="A14" s="137" t="s">
        <v>759</v>
      </c>
      <c r="B14" s="137"/>
      <c r="C14" s="137"/>
      <c r="D14" s="137"/>
      <c r="E14" s="137"/>
      <c r="F14" s="137"/>
    </row>
    <row r="15" spans="1:6" hidden="1" outlineLevel="1" x14ac:dyDescent="0.2">
      <c r="A15" s="137" t="s">
        <v>760</v>
      </c>
      <c r="B15" s="137"/>
      <c r="C15" s="137"/>
      <c r="D15" s="137"/>
      <c r="E15" s="137"/>
      <c r="F15" s="137"/>
    </row>
    <row r="16" spans="1:6" hidden="1" outlineLevel="1" x14ac:dyDescent="0.2">
      <c r="A16" s="137" t="s">
        <v>761</v>
      </c>
      <c r="B16" s="137"/>
      <c r="C16" s="137"/>
      <c r="D16" s="137"/>
      <c r="E16" s="137"/>
      <c r="F16" s="137"/>
    </row>
    <row r="17" spans="1:6" hidden="1" outlineLevel="1" x14ac:dyDescent="0.2">
      <c r="A17" s="137" t="s">
        <v>762</v>
      </c>
      <c r="B17" s="137"/>
      <c r="C17" s="137"/>
      <c r="D17" s="137"/>
      <c r="E17" s="137"/>
      <c r="F17" s="137"/>
    </row>
    <row r="18" spans="1:6" hidden="1" outlineLevel="1" x14ac:dyDescent="0.2">
      <c r="A18" s="137" t="s">
        <v>763</v>
      </c>
      <c r="B18" s="137"/>
      <c r="C18" s="137"/>
      <c r="D18" s="137"/>
      <c r="E18" s="137"/>
      <c r="F18" s="137"/>
    </row>
    <row r="19" spans="1:6" hidden="1" outlineLevel="1" x14ac:dyDescent="0.2">
      <c r="A19" s="137" t="s">
        <v>764</v>
      </c>
      <c r="B19" s="137"/>
      <c r="C19" s="137"/>
      <c r="D19" s="137"/>
      <c r="E19" s="137"/>
      <c r="F19" s="137"/>
    </row>
    <row r="20" spans="1:6" hidden="1" outlineLevel="1" x14ac:dyDescent="0.2">
      <c r="A20" s="137" t="s">
        <v>765</v>
      </c>
      <c r="B20" s="137"/>
      <c r="C20" s="137"/>
      <c r="D20" s="137"/>
      <c r="E20" s="137"/>
      <c r="F20" s="137"/>
    </row>
    <row r="21" spans="1:6" hidden="1" outlineLevel="1" x14ac:dyDescent="0.2">
      <c r="A21" s="137" t="s">
        <v>766</v>
      </c>
      <c r="B21" s="137"/>
      <c r="C21" s="137"/>
      <c r="D21" s="137"/>
      <c r="E21" s="137"/>
      <c r="F21" s="137"/>
    </row>
    <row r="22" spans="1:6" hidden="1" outlineLevel="1" x14ac:dyDescent="0.2">
      <c r="A22" s="137" t="s">
        <v>767</v>
      </c>
      <c r="B22" s="137"/>
      <c r="C22" s="137"/>
      <c r="D22" s="137"/>
      <c r="E22" s="137"/>
      <c r="F22" s="137"/>
    </row>
    <row r="23" spans="1:6" hidden="1" outlineLevel="1" x14ac:dyDescent="0.2">
      <c r="A23" s="137" t="s">
        <v>768</v>
      </c>
      <c r="B23" s="137"/>
      <c r="C23" s="137"/>
      <c r="D23" s="137"/>
      <c r="E23" s="137"/>
      <c r="F23" s="137"/>
    </row>
    <row r="24" spans="1:6" hidden="1" outlineLevel="1" x14ac:dyDescent="0.2">
      <c r="A24" s="137" t="s">
        <v>769</v>
      </c>
      <c r="B24" s="137"/>
      <c r="C24" s="137"/>
      <c r="D24" s="137"/>
      <c r="E24" s="137"/>
      <c r="F24" s="137"/>
    </row>
    <row r="25" spans="1:6" hidden="1" outlineLevel="1" x14ac:dyDescent="0.2">
      <c r="A25" s="137" t="s">
        <v>770</v>
      </c>
      <c r="B25" s="137"/>
      <c r="C25" s="137"/>
      <c r="D25" s="137"/>
      <c r="E25" s="137"/>
      <c r="F25" s="137"/>
    </row>
    <row r="26" spans="1:6" hidden="1" outlineLevel="1" x14ac:dyDescent="0.2">
      <c r="A26" s="137" t="s">
        <v>771</v>
      </c>
      <c r="B26" s="137"/>
      <c r="C26" s="137"/>
      <c r="D26" s="137"/>
      <c r="E26" s="137"/>
      <c r="F26" s="137"/>
    </row>
    <row r="27" spans="1:6" hidden="1" outlineLevel="1" x14ac:dyDescent="0.2">
      <c r="A27" s="137" t="s">
        <v>772</v>
      </c>
      <c r="B27" s="137"/>
      <c r="C27" s="137"/>
      <c r="D27" s="137"/>
      <c r="E27" s="137"/>
      <c r="F27" s="137"/>
    </row>
    <row r="28" spans="1:6" hidden="1" outlineLevel="1" x14ac:dyDescent="0.2">
      <c r="A28" s="138" t="s">
        <v>773</v>
      </c>
      <c r="B28" s="138"/>
      <c r="C28" s="138"/>
      <c r="D28" s="138"/>
      <c r="E28" s="138"/>
      <c r="F28" s="138"/>
    </row>
    <row r="29" spans="1:6" hidden="1" outlineLevel="1" x14ac:dyDescent="0.2">
      <c r="A29" s="138" t="s">
        <v>774</v>
      </c>
      <c r="B29" s="138"/>
      <c r="C29" s="138"/>
      <c r="D29" s="138"/>
      <c r="E29" s="138"/>
      <c r="F29" s="138"/>
    </row>
    <row r="30" spans="1:6" ht="16.5" hidden="1" outlineLevel="1" x14ac:dyDescent="0.2">
      <c r="A30" s="142" t="s">
        <v>775</v>
      </c>
      <c r="B30" s="142"/>
      <c r="C30" s="142"/>
      <c r="D30" s="142"/>
      <c r="E30" s="142"/>
      <c r="F30" s="142"/>
    </row>
    <row r="31" spans="1:6" hidden="1" outlineLevel="1" x14ac:dyDescent="0.2">
      <c r="A31" s="137" t="s">
        <v>776</v>
      </c>
      <c r="B31" s="137"/>
      <c r="C31" s="137"/>
      <c r="D31" s="137"/>
      <c r="E31" s="137"/>
      <c r="F31" s="137"/>
    </row>
    <row r="32" spans="1:6" hidden="1" outlineLevel="1" x14ac:dyDescent="0.2">
      <c r="A32" s="137" t="s">
        <v>777</v>
      </c>
      <c r="B32" s="137"/>
      <c r="C32" s="137"/>
      <c r="D32" s="137"/>
      <c r="E32" s="137"/>
      <c r="F32" s="137"/>
    </row>
    <row r="33" spans="1:6" hidden="1" outlineLevel="1" x14ac:dyDescent="0.2">
      <c r="A33" s="138" t="s">
        <v>778</v>
      </c>
      <c r="B33" s="138"/>
      <c r="C33" s="138"/>
      <c r="D33" s="138"/>
      <c r="E33" s="138"/>
      <c r="F33" s="138"/>
    </row>
    <row r="34" spans="1:6" hidden="1" outlineLevel="1" x14ac:dyDescent="0.2">
      <c r="A34" s="138" t="s">
        <v>779</v>
      </c>
      <c r="B34" s="138"/>
      <c r="C34" s="138"/>
      <c r="D34" s="138"/>
      <c r="E34" s="138"/>
      <c r="F34" s="138"/>
    </row>
    <row r="35" spans="1:6" hidden="1" outlineLevel="1" x14ac:dyDescent="0.2">
      <c r="A35" s="137" t="s">
        <v>780</v>
      </c>
      <c r="B35" s="137"/>
      <c r="C35" s="137"/>
      <c r="D35" s="137"/>
      <c r="E35" s="137"/>
      <c r="F35" s="137"/>
    </row>
    <row r="36" spans="1:6" hidden="1" outlineLevel="1" x14ac:dyDescent="0.2">
      <c r="A36" s="137" t="s">
        <v>781</v>
      </c>
      <c r="B36" s="137"/>
      <c r="C36" s="137"/>
      <c r="D36" s="137"/>
      <c r="E36" s="137"/>
      <c r="F36" s="137"/>
    </row>
    <row r="37" spans="1:6" hidden="1" outlineLevel="1" x14ac:dyDescent="0.2">
      <c r="A37" s="149" t="s">
        <v>782</v>
      </c>
      <c r="B37" s="149"/>
      <c r="C37" s="149"/>
      <c r="D37" s="149"/>
      <c r="E37" s="149"/>
      <c r="F37" s="149"/>
    </row>
    <row r="38" spans="1:6" hidden="1" outlineLevel="1" x14ac:dyDescent="0.2">
      <c r="A38" s="149" t="s">
        <v>783</v>
      </c>
      <c r="B38" s="149"/>
      <c r="C38" s="149"/>
      <c r="D38" s="149"/>
      <c r="E38" s="149"/>
      <c r="F38" s="149"/>
    </row>
    <row r="39" spans="1:6" hidden="1" outlineLevel="1" x14ac:dyDescent="0.2">
      <c r="A39" s="137" t="s">
        <v>784</v>
      </c>
      <c r="B39" s="137"/>
      <c r="C39" s="137"/>
      <c r="D39" s="137"/>
      <c r="E39" s="137"/>
      <c r="F39" s="137"/>
    </row>
    <row r="40" spans="1:6" hidden="1" outlineLevel="1" x14ac:dyDescent="0.2">
      <c r="A40" s="137" t="s">
        <v>785</v>
      </c>
      <c r="B40" s="137"/>
      <c r="C40" s="137"/>
      <c r="D40" s="137"/>
      <c r="E40" s="137"/>
      <c r="F40" s="137"/>
    </row>
    <row r="41" spans="1:6" hidden="1" outlineLevel="1" x14ac:dyDescent="0.2">
      <c r="A41" s="137" t="s">
        <v>786</v>
      </c>
      <c r="B41" s="137"/>
      <c r="C41" s="137"/>
      <c r="D41" s="137"/>
      <c r="E41" s="137"/>
      <c r="F41" s="137"/>
    </row>
    <row r="42" spans="1:6" hidden="1" outlineLevel="1" x14ac:dyDescent="0.2">
      <c r="A42" s="137" t="s">
        <v>787</v>
      </c>
      <c r="B42" s="137"/>
      <c r="C42" s="137"/>
      <c r="D42" s="137"/>
      <c r="E42" s="137"/>
      <c r="F42" s="137"/>
    </row>
    <row r="43" spans="1:6" ht="16.5" hidden="1" outlineLevel="1" x14ac:dyDescent="0.2">
      <c r="A43" s="142" t="s">
        <v>788</v>
      </c>
      <c r="B43" s="142"/>
      <c r="C43" s="142"/>
      <c r="D43" s="142"/>
      <c r="E43" s="142"/>
      <c r="F43" s="142"/>
    </row>
    <row r="44" spans="1:6" hidden="1" outlineLevel="1" x14ac:dyDescent="0.2">
      <c r="A44" s="137" t="s">
        <v>789</v>
      </c>
      <c r="B44" s="137"/>
      <c r="C44" s="137"/>
      <c r="D44" s="137"/>
      <c r="E44" s="137"/>
      <c r="F44" s="137"/>
    </row>
    <row r="45" spans="1:6" hidden="1" outlineLevel="1" x14ac:dyDescent="0.2">
      <c r="A45" s="137" t="s">
        <v>790</v>
      </c>
      <c r="B45" s="137"/>
      <c r="C45" s="137"/>
      <c r="D45" s="137"/>
      <c r="E45" s="137"/>
      <c r="F45" s="137"/>
    </row>
    <row r="46" spans="1:6" hidden="1" outlineLevel="1" x14ac:dyDescent="0.2">
      <c r="A46" s="137" t="s">
        <v>791</v>
      </c>
      <c r="B46" s="137"/>
      <c r="C46" s="137"/>
      <c r="D46" s="137"/>
      <c r="E46" s="137"/>
      <c r="F46" s="137"/>
    </row>
    <row r="47" spans="1:6" hidden="1" outlineLevel="1" x14ac:dyDescent="0.2">
      <c r="A47" s="137" t="s">
        <v>792</v>
      </c>
      <c r="B47" s="137"/>
      <c r="C47" s="137"/>
      <c r="D47" s="137"/>
      <c r="E47" s="137"/>
      <c r="F47" s="137"/>
    </row>
    <row r="48" spans="1:6" hidden="1" outlineLevel="1" x14ac:dyDescent="0.2">
      <c r="A48" s="137" t="s">
        <v>793</v>
      </c>
      <c r="B48" s="137"/>
      <c r="C48" s="137"/>
      <c r="D48" s="137"/>
      <c r="E48" s="137"/>
      <c r="F48" s="137"/>
    </row>
    <row r="49" spans="1:6" hidden="1" outlineLevel="1" x14ac:dyDescent="0.2">
      <c r="A49" s="137" t="s">
        <v>794</v>
      </c>
      <c r="B49" s="137"/>
      <c r="C49" s="137"/>
      <c r="D49" s="137"/>
      <c r="E49" s="137"/>
      <c r="F49" s="137"/>
    </row>
    <row r="50" spans="1:6" hidden="1" outlineLevel="1" x14ac:dyDescent="0.2">
      <c r="A50" s="137" t="s">
        <v>795</v>
      </c>
      <c r="B50" s="137"/>
      <c r="C50" s="137"/>
      <c r="D50" s="137"/>
      <c r="E50" s="137"/>
      <c r="F50" s="137"/>
    </row>
    <row r="51" spans="1:6" ht="16.5" hidden="1" outlineLevel="1" x14ac:dyDescent="0.2">
      <c r="A51" s="142" t="s">
        <v>796</v>
      </c>
      <c r="B51" s="142"/>
      <c r="C51" s="142"/>
      <c r="D51" s="142"/>
      <c r="E51" s="142"/>
      <c r="F51" s="142"/>
    </row>
    <row r="52" spans="1:6" hidden="1" outlineLevel="1" x14ac:dyDescent="0.2">
      <c r="A52" s="138" t="s">
        <v>797</v>
      </c>
      <c r="B52" s="138"/>
      <c r="C52" s="138"/>
      <c r="D52" s="138"/>
      <c r="E52" s="138"/>
      <c r="F52" s="138"/>
    </row>
    <row r="53" spans="1:6" hidden="1" outlineLevel="1" x14ac:dyDescent="0.2">
      <c r="A53" s="138" t="s">
        <v>798</v>
      </c>
      <c r="B53" s="138"/>
      <c r="C53" s="138"/>
      <c r="D53" s="138"/>
      <c r="E53" s="138"/>
      <c r="F53" s="138"/>
    </row>
    <row r="54" spans="1:6" hidden="1" outlineLevel="1" x14ac:dyDescent="0.2">
      <c r="A54" s="137" t="s">
        <v>799</v>
      </c>
      <c r="B54" s="137"/>
      <c r="C54" s="137"/>
      <c r="D54" s="137"/>
      <c r="E54" s="137"/>
      <c r="F54" s="137"/>
    </row>
    <row r="55" spans="1:6" hidden="1" outlineLevel="1" x14ac:dyDescent="0.2">
      <c r="A55" s="137" t="s">
        <v>800</v>
      </c>
      <c r="B55" s="137"/>
      <c r="C55" s="137"/>
      <c r="D55" s="137"/>
      <c r="E55" s="137"/>
      <c r="F55" s="137"/>
    </row>
    <row r="56" spans="1:6" hidden="1" outlineLevel="1" x14ac:dyDescent="0.2">
      <c r="A56" s="137" t="s">
        <v>801</v>
      </c>
      <c r="B56" s="137"/>
      <c r="C56" s="137"/>
      <c r="D56" s="137"/>
      <c r="E56" s="137"/>
      <c r="F56" s="137"/>
    </row>
    <row r="57" spans="1:6" hidden="1" outlineLevel="1" x14ac:dyDescent="0.2">
      <c r="A57" s="137" t="s">
        <v>802</v>
      </c>
      <c r="B57" s="137"/>
      <c r="C57" s="137"/>
      <c r="D57" s="137"/>
      <c r="E57" s="137"/>
      <c r="F57" s="137"/>
    </row>
    <row r="58" spans="1:6" hidden="1" outlineLevel="1" x14ac:dyDescent="0.2">
      <c r="A58" s="137" t="s">
        <v>803</v>
      </c>
      <c r="B58" s="137"/>
      <c r="C58" s="137"/>
      <c r="D58" s="137"/>
      <c r="E58" s="137"/>
      <c r="F58" s="137"/>
    </row>
    <row r="59" spans="1:6" hidden="1" outlineLevel="1" x14ac:dyDescent="0.2">
      <c r="A59" s="137" t="s">
        <v>804</v>
      </c>
      <c r="B59" s="137"/>
      <c r="C59" s="137"/>
      <c r="D59" s="137"/>
      <c r="E59" s="137"/>
      <c r="F59" s="137"/>
    </row>
    <row r="60" spans="1:6" hidden="1" outlineLevel="1" x14ac:dyDescent="0.2">
      <c r="A60" s="137" t="s">
        <v>805</v>
      </c>
      <c r="B60" s="137"/>
      <c r="C60" s="137"/>
      <c r="D60" s="137"/>
      <c r="E60" s="137"/>
      <c r="F60" s="137"/>
    </row>
    <row r="61" spans="1:6" hidden="1" outlineLevel="1" x14ac:dyDescent="0.2">
      <c r="A61" s="137" t="s">
        <v>806</v>
      </c>
      <c r="B61" s="137"/>
      <c r="C61" s="137"/>
      <c r="D61" s="137"/>
      <c r="E61" s="137"/>
      <c r="F61" s="137"/>
    </row>
    <row r="62" spans="1:6" hidden="1" outlineLevel="1" x14ac:dyDescent="0.2">
      <c r="A62" s="137" t="s">
        <v>807</v>
      </c>
      <c r="B62" s="137"/>
      <c r="C62" s="137"/>
      <c r="D62" s="137"/>
      <c r="E62" s="137"/>
      <c r="F62" s="137"/>
    </row>
    <row r="63" spans="1:6" hidden="1" outlineLevel="1" x14ac:dyDescent="0.2">
      <c r="A63" s="137" t="s">
        <v>808</v>
      </c>
      <c r="B63" s="137"/>
      <c r="C63" s="137"/>
      <c r="D63" s="137"/>
      <c r="E63" s="137"/>
      <c r="F63" s="137"/>
    </row>
    <row r="64" spans="1:6" hidden="1" outlineLevel="1" x14ac:dyDescent="0.2">
      <c r="A64" s="137" t="s">
        <v>809</v>
      </c>
      <c r="B64" s="137"/>
      <c r="C64" s="137"/>
      <c r="D64" s="137"/>
      <c r="E64" s="137"/>
      <c r="F64" s="137"/>
    </row>
    <row r="65" spans="1:6" hidden="1" outlineLevel="1" x14ac:dyDescent="0.2">
      <c r="A65" s="137" t="s">
        <v>810</v>
      </c>
      <c r="B65" s="137"/>
      <c r="C65" s="137"/>
      <c r="D65" s="137"/>
      <c r="E65" s="137"/>
      <c r="F65" s="137"/>
    </row>
    <row r="66" spans="1:6" hidden="1" outlineLevel="1" x14ac:dyDescent="0.2">
      <c r="A66" s="137" t="s">
        <v>811</v>
      </c>
      <c r="B66" s="137"/>
      <c r="C66" s="137"/>
      <c r="D66" s="137"/>
      <c r="E66" s="137"/>
      <c r="F66" s="137"/>
    </row>
    <row r="67" spans="1:6" hidden="1" outlineLevel="1" x14ac:dyDescent="0.2">
      <c r="A67" s="137" t="s">
        <v>812</v>
      </c>
      <c r="B67" s="137"/>
      <c r="C67" s="137"/>
      <c r="D67" s="137"/>
      <c r="E67" s="137"/>
      <c r="F67" s="137"/>
    </row>
    <row r="68" spans="1:6" hidden="1" outlineLevel="1" x14ac:dyDescent="0.2">
      <c r="A68" s="137" t="s">
        <v>813</v>
      </c>
      <c r="B68" s="137"/>
      <c r="C68" s="137"/>
      <c r="D68" s="137"/>
      <c r="E68" s="137"/>
      <c r="F68" s="137"/>
    </row>
    <row r="69" spans="1:6" hidden="1" outlineLevel="1" x14ac:dyDescent="0.2">
      <c r="A69" s="138" t="s">
        <v>814</v>
      </c>
      <c r="B69" s="138"/>
      <c r="C69" s="138"/>
      <c r="D69" s="138"/>
      <c r="E69" s="138"/>
      <c r="F69" s="138"/>
    </row>
    <row r="70" spans="1:6" hidden="1" outlineLevel="1" x14ac:dyDescent="0.2">
      <c r="A70" s="138" t="s">
        <v>815</v>
      </c>
      <c r="B70" s="138"/>
      <c r="C70" s="138"/>
      <c r="D70" s="138"/>
      <c r="E70" s="138"/>
      <c r="F70" s="138"/>
    </row>
    <row r="71" spans="1:6" ht="16.5" hidden="1" outlineLevel="1" x14ac:dyDescent="0.2">
      <c r="A71" s="142" t="s">
        <v>816</v>
      </c>
      <c r="B71" s="142"/>
      <c r="C71" s="142"/>
      <c r="D71" s="142"/>
      <c r="E71" s="142"/>
      <c r="F71" s="142"/>
    </row>
    <row r="72" spans="1:6" hidden="1" outlineLevel="1" x14ac:dyDescent="0.2">
      <c r="A72" s="137" t="s">
        <v>817</v>
      </c>
      <c r="B72" s="137"/>
      <c r="C72" s="137"/>
      <c r="D72" s="137"/>
      <c r="E72" s="137"/>
      <c r="F72" s="137"/>
    </row>
    <row r="73" spans="1:6" hidden="1" outlineLevel="1" x14ac:dyDescent="0.2">
      <c r="A73" s="137" t="s">
        <v>818</v>
      </c>
      <c r="B73" s="137"/>
      <c r="C73" s="137"/>
      <c r="D73" s="137"/>
      <c r="E73" s="137"/>
      <c r="F73" s="137"/>
    </row>
    <row r="74" spans="1:6" hidden="1" outlineLevel="1" x14ac:dyDescent="0.2">
      <c r="A74" s="137" t="s">
        <v>819</v>
      </c>
      <c r="B74" s="137"/>
      <c r="C74" s="137"/>
      <c r="D74" s="137"/>
      <c r="E74" s="137"/>
      <c r="F74" s="137"/>
    </row>
    <row r="75" spans="1:6" hidden="1" outlineLevel="1" x14ac:dyDescent="0.2">
      <c r="A75" s="137" t="s">
        <v>820</v>
      </c>
      <c r="B75" s="137"/>
      <c r="C75" s="137"/>
      <c r="D75" s="137"/>
      <c r="E75" s="137"/>
      <c r="F75" s="137"/>
    </row>
    <row r="76" spans="1:6" hidden="1" outlineLevel="1" x14ac:dyDescent="0.2">
      <c r="A76" s="137" t="s">
        <v>821</v>
      </c>
      <c r="B76" s="137"/>
      <c r="C76" s="137"/>
      <c r="D76" s="137"/>
      <c r="E76" s="137"/>
      <c r="F76" s="137"/>
    </row>
    <row r="77" spans="1:6" hidden="1" outlineLevel="1" x14ac:dyDescent="0.2">
      <c r="A77" s="137" t="s">
        <v>822</v>
      </c>
      <c r="B77" s="137"/>
      <c r="C77" s="137"/>
      <c r="D77" s="137"/>
      <c r="E77" s="137"/>
      <c r="F77" s="137"/>
    </row>
    <row r="78" spans="1:6" hidden="1" outlineLevel="1" x14ac:dyDescent="0.2">
      <c r="A78" s="138" t="s">
        <v>824</v>
      </c>
      <c r="B78" s="137"/>
      <c r="C78" s="137"/>
      <c r="D78" s="137"/>
      <c r="E78" s="137"/>
      <c r="F78" s="137"/>
    </row>
    <row r="79" spans="1:6" hidden="1" outlineLevel="1" x14ac:dyDescent="0.2">
      <c r="A79" s="137" t="s">
        <v>823</v>
      </c>
      <c r="B79" s="137"/>
      <c r="C79" s="137"/>
      <c r="D79" s="137"/>
      <c r="E79" s="137"/>
      <c r="F79" s="137"/>
    </row>
    <row r="80" spans="1:6" hidden="1" outlineLevel="1" x14ac:dyDescent="0.2">
      <c r="A80" s="137" t="s">
        <v>825</v>
      </c>
      <c r="B80" s="137"/>
      <c r="C80" s="137"/>
      <c r="D80" s="137"/>
      <c r="E80" s="137"/>
      <c r="F80" s="137"/>
    </row>
    <row r="81" spans="1:6" hidden="1" outlineLevel="1" x14ac:dyDescent="0.2">
      <c r="A81" s="137" t="s">
        <v>826</v>
      </c>
      <c r="B81" s="137"/>
      <c r="C81" s="137"/>
      <c r="D81" s="137"/>
      <c r="E81" s="137"/>
      <c r="F81" s="137"/>
    </row>
    <row r="82" spans="1:6" hidden="1" outlineLevel="1" x14ac:dyDescent="0.2">
      <c r="A82" s="138" t="s">
        <v>829</v>
      </c>
      <c r="B82" s="137"/>
      <c r="C82" s="137"/>
      <c r="D82" s="137"/>
      <c r="E82" s="137"/>
      <c r="F82" s="137"/>
    </row>
    <row r="83" spans="1:6" hidden="1" outlineLevel="1" x14ac:dyDescent="0.2">
      <c r="A83" s="137" t="s">
        <v>827</v>
      </c>
      <c r="B83" s="137"/>
      <c r="C83" s="137"/>
      <c r="D83" s="137"/>
      <c r="E83" s="137"/>
      <c r="F83" s="137"/>
    </row>
    <row r="84" spans="1:6" hidden="1" outlineLevel="1" x14ac:dyDescent="0.2">
      <c r="A84" s="137" t="s">
        <v>828</v>
      </c>
      <c r="B84" s="137"/>
      <c r="C84" s="137"/>
      <c r="D84" s="137"/>
      <c r="E84" s="137"/>
      <c r="F84" s="137"/>
    </row>
    <row r="85" spans="1:6" hidden="1" outlineLevel="1" x14ac:dyDescent="0.2">
      <c r="A85" s="137" t="s">
        <v>830</v>
      </c>
      <c r="B85" s="137"/>
      <c r="C85" s="137"/>
      <c r="D85" s="137"/>
      <c r="E85" s="137"/>
      <c r="F85" s="137"/>
    </row>
    <row r="86" spans="1:6" hidden="1" outlineLevel="1" x14ac:dyDescent="0.2">
      <c r="A86" s="137" t="s">
        <v>831</v>
      </c>
      <c r="B86" s="137"/>
      <c r="C86" s="137"/>
      <c r="D86" s="137"/>
      <c r="E86" s="137"/>
      <c r="F86" s="137"/>
    </row>
    <row r="87" spans="1:6" hidden="1" outlineLevel="1" x14ac:dyDescent="0.2">
      <c r="A87" s="59"/>
      <c r="B87" s="59"/>
      <c r="C87" s="59"/>
      <c r="D87" s="59"/>
      <c r="E87" s="59"/>
      <c r="F87" s="59"/>
    </row>
    <row r="88" spans="1:6" hidden="1" outlineLevel="1" x14ac:dyDescent="0.2">
      <c r="A88" s="59"/>
      <c r="B88" s="59"/>
      <c r="C88" s="59"/>
      <c r="D88" s="59"/>
      <c r="E88" s="59"/>
      <c r="F88" s="59"/>
    </row>
    <row r="89" spans="1:6" ht="26.1" customHeight="1" collapsed="1" x14ac:dyDescent="0.2">
      <c r="A89" s="145" t="s">
        <v>832</v>
      </c>
      <c r="B89" s="146"/>
      <c r="C89" s="146"/>
      <c r="D89" s="146"/>
      <c r="E89" s="146"/>
      <c r="F89" s="147"/>
    </row>
    <row r="90" spans="1:6" hidden="1" outlineLevel="1" x14ac:dyDescent="0.2">
      <c r="A90" s="137" t="s">
        <v>833</v>
      </c>
      <c r="B90" s="137"/>
      <c r="C90" s="137"/>
      <c r="D90" s="137"/>
      <c r="E90" s="137"/>
      <c r="F90" s="137"/>
    </row>
    <row r="91" spans="1:6" ht="16.5" hidden="1" outlineLevel="1" x14ac:dyDescent="0.2">
      <c r="A91" s="142" t="s">
        <v>834</v>
      </c>
      <c r="B91" s="142"/>
      <c r="C91" s="142"/>
      <c r="D91" s="142"/>
      <c r="E91" s="142"/>
      <c r="F91" s="142"/>
    </row>
    <row r="92" spans="1:6" hidden="1" outlineLevel="1" x14ac:dyDescent="0.2">
      <c r="A92" s="137" t="s">
        <v>835</v>
      </c>
      <c r="B92" s="137"/>
      <c r="C92" s="137"/>
      <c r="D92" s="137"/>
      <c r="E92" s="137"/>
      <c r="F92" s="137"/>
    </row>
    <row r="93" spans="1:6" hidden="1" outlineLevel="1" x14ac:dyDescent="0.2">
      <c r="A93" s="137" t="s">
        <v>836</v>
      </c>
      <c r="B93" s="137"/>
      <c r="C93" s="137"/>
      <c r="D93" s="137"/>
      <c r="E93" s="137"/>
      <c r="F93" s="137"/>
    </row>
    <row r="94" spans="1:6" hidden="1" outlineLevel="1" x14ac:dyDescent="0.2">
      <c r="A94" s="137" t="s">
        <v>837</v>
      </c>
      <c r="B94" s="137"/>
      <c r="C94" s="137"/>
      <c r="D94" s="137"/>
      <c r="E94" s="137"/>
      <c r="F94" s="137"/>
    </row>
    <row r="95" spans="1:6" hidden="1" outlineLevel="1" x14ac:dyDescent="0.2">
      <c r="A95" s="137" t="s">
        <v>838</v>
      </c>
      <c r="B95" s="137"/>
      <c r="C95" s="137"/>
      <c r="D95" s="137"/>
      <c r="E95" s="137"/>
      <c r="F95" s="137"/>
    </row>
    <row r="96" spans="1:6" hidden="1" outlineLevel="1" x14ac:dyDescent="0.2">
      <c r="A96" s="137" t="s">
        <v>839</v>
      </c>
      <c r="B96" s="137"/>
      <c r="C96" s="137"/>
      <c r="D96" s="137"/>
      <c r="E96" s="137"/>
      <c r="F96" s="137"/>
    </row>
    <row r="97" spans="1:6" hidden="1" outlineLevel="1" x14ac:dyDescent="0.2">
      <c r="A97" s="137" t="s">
        <v>840</v>
      </c>
      <c r="B97" s="137"/>
      <c r="C97" s="137"/>
      <c r="D97" s="137"/>
      <c r="E97" s="137"/>
      <c r="F97" s="137"/>
    </row>
    <row r="98" spans="1:6" ht="16.5" hidden="1" outlineLevel="1" x14ac:dyDescent="0.2">
      <c r="A98" s="142" t="s">
        <v>841</v>
      </c>
      <c r="B98" s="142"/>
      <c r="C98" s="142"/>
      <c r="D98" s="142"/>
      <c r="E98" s="142"/>
      <c r="F98" s="142"/>
    </row>
    <row r="99" spans="1:6" hidden="1" outlineLevel="1" x14ac:dyDescent="0.2">
      <c r="A99" s="137" t="s">
        <v>842</v>
      </c>
      <c r="B99" s="137"/>
      <c r="C99" s="137"/>
      <c r="D99" s="137"/>
      <c r="E99" s="137"/>
      <c r="F99" s="137"/>
    </row>
    <row r="100" spans="1:6" hidden="1" outlineLevel="1" x14ac:dyDescent="0.2">
      <c r="A100" s="137" t="s">
        <v>843</v>
      </c>
      <c r="B100" s="137"/>
      <c r="C100" s="137"/>
      <c r="D100" s="137"/>
      <c r="E100" s="137"/>
      <c r="F100" s="137"/>
    </row>
    <row r="101" spans="1:6" ht="42" hidden="1" customHeight="1" outlineLevel="1" x14ac:dyDescent="0.2">
      <c r="A101" s="143"/>
      <c r="B101" s="143"/>
      <c r="C101" s="143"/>
      <c r="D101" s="143"/>
      <c r="E101" s="143"/>
      <c r="F101" s="143"/>
    </row>
    <row r="102" spans="1:6" hidden="1" outlineLevel="1" x14ac:dyDescent="0.2">
      <c r="A102" s="137" t="s">
        <v>844</v>
      </c>
      <c r="B102" s="137"/>
      <c r="C102" s="137"/>
      <c r="D102" s="137"/>
      <c r="E102" s="137"/>
      <c r="F102" s="137"/>
    </row>
    <row r="103" spans="1:6" ht="42" hidden="1" customHeight="1" outlineLevel="1" x14ac:dyDescent="0.2">
      <c r="A103" s="143"/>
      <c r="B103" s="143"/>
      <c r="C103" s="143"/>
      <c r="D103" s="143"/>
      <c r="E103" s="143"/>
      <c r="F103" s="143"/>
    </row>
    <row r="104" spans="1:6" hidden="1" outlineLevel="1" x14ac:dyDescent="0.2">
      <c r="A104" s="137" t="s">
        <v>845</v>
      </c>
      <c r="B104" s="137"/>
      <c r="C104" s="137"/>
      <c r="D104" s="137"/>
      <c r="E104" s="137"/>
      <c r="F104" s="137"/>
    </row>
    <row r="105" spans="1:6" ht="42" hidden="1" customHeight="1" outlineLevel="1" x14ac:dyDescent="0.2">
      <c r="A105" s="143"/>
      <c r="B105" s="143"/>
      <c r="C105" s="143"/>
      <c r="D105" s="143"/>
      <c r="E105" s="143"/>
      <c r="F105" s="143"/>
    </row>
    <row r="106" spans="1:6" hidden="1" outlineLevel="1" x14ac:dyDescent="0.2">
      <c r="A106" s="137" t="s">
        <v>846</v>
      </c>
      <c r="B106" s="137"/>
      <c r="C106" s="137"/>
      <c r="D106" s="137"/>
      <c r="E106" s="137"/>
      <c r="F106" s="137"/>
    </row>
    <row r="107" spans="1:6" ht="16.5" hidden="1" outlineLevel="1" x14ac:dyDescent="0.2">
      <c r="A107" s="142" t="s">
        <v>847</v>
      </c>
      <c r="B107" s="142"/>
      <c r="C107" s="142"/>
      <c r="D107" s="142"/>
      <c r="E107" s="142"/>
      <c r="F107" s="142"/>
    </row>
    <row r="108" spans="1:6" hidden="1" outlineLevel="1" x14ac:dyDescent="0.2">
      <c r="A108" s="137" t="s">
        <v>848</v>
      </c>
      <c r="B108" s="137"/>
      <c r="C108" s="137"/>
      <c r="D108" s="137"/>
      <c r="E108" s="137"/>
      <c r="F108" s="137"/>
    </row>
    <row r="109" spans="1:6" ht="42" hidden="1" customHeight="1" outlineLevel="1" x14ac:dyDescent="0.2">
      <c r="A109" s="143"/>
      <c r="B109" s="143"/>
      <c r="C109" s="143"/>
      <c r="D109" s="143"/>
      <c r="E109" s="143"/>
      <c r="F109" s="143"/>
    </row>
    <row r="110" spans="1:6" hidden="1" outlineLevel="1" x14ac:dyDescent="0.2">
      <c r="A110" s="137" t="s">
        <v>849</v>
      </c>
      <c r="B110" s="137"/>
      <c r="C110" s="137"/>
      <c r="D110" s="137"/>
      <c r="E110" s="137"/>
      <c r="F110" s="137"/>
    </row>
    <row r="111" spans="1:6" hidden="1" outlineLevel="1" x14ac:dyDescent="0.2">
      <c r="A111" s="137" t="s">
        <v>850</v>
      </c>
      <c r="B111" s="137"/>
      <c r="C111" s="137"/>
      <c r="D111" s="137"/>
      <c r="E111" s="137"/>
      <c r="F111" s="137"/>
    </row>
    <row r="112" spans="1:6" hidden="1" outlineLevel="1" x14ac:dyDescent="0.2">
      <c r="A112" s="137" t="s">
        <v>851</v>
      </c>
      <c r="B112" s="137"/>
      <c r="C112" s="137"/>
      <c r="D112" s="137"/>
      <c r="E112" s="137"/>
      <c r="F112" s="137"/>
    </row>
    <row r="113" spans="1:6" ht="16.5" hidden="1" outlineLevel="1" x14ac:dyDescent="0.2">
      <c r="A113" s="142" t="s">
        <v>852</v>
      </c>
      <c r="B113" s="142"/>
      <c r="C113" s="142"/>
      <c r="D113" s="142"/>
      <c r="E113" s="142"/>
      <c r="F113" s="142"/>
    </row>
    <row r="114" spans="1:6" hidden="1" outlineLevel="1" x14ac:dyDescent="0.2">
      <c r="A114" s="137" t="s">
        <v>853</v>
      </c>
      <c r="B114" s="137"/>
      <c r="C114" s="137"/>
      <c r="D114" s="137"/>
      <c r="E114" s="137"/>
      <c r="F114" s="137"/>
    </row>
    <row r="115" spans="1:6" hidden="1" outlineLevel="1" x14ac:dyDescent="0.2">
      <c r="A115" s="137" t="s">
        <v>854</v>
      </c>
      <c r="B115" s="137"/>
      <c r="C115" s="137"/>
      <c r="D115" s="137"/>
      <c r="E115" s="137"/>
      <c r="F115" s="137"/>
    </row>
    <row r="116" spans="1:6" hidden="1" outlineLevel="1" x14ac:dyDescent="0.2">
      <c r="A116" s="137" t="s">
        <v>855</v>
      </c>
      <c r="B116" s="137"/>
      <c r="C116" s="137"/>
      <c r="D116" s="137"/>
      <c r="E116" s="137"/>
      <c r="F116" s="137"/>
    </row>
    <row r="117" spans="1:6" hidden="1" outlineLevel="1" x14ac:dyDescent="0.2">
      <c r="A117" s="137" t="s">
        <v>856</v>
      </c>
      <c r="B117" s="137"/>
      <c r="C117" s="137"/>
      <c r="D117" s="137"/>
      <c r="E117" s="137"/>
      <c r="F117" s="137"/>
    </row>
    <row r="118" spans="1:6" hidden="1" outlineLevel="1" x14ac:dyDescent="0.2">
      <c r="A118" s="137" t="s">
        <v>857</v>
      </c>
      <c r="B118" s="137"/>
      <c r="C118" s="137"/>
      <c r="D118" s="137"/>
      <c r="E118" s="137"/>
      <c r="F118" s="137"/>
    </row>
    <row r="119" spans="1:6" hidden="1" outlineLevel="1" x14ac:dyDescent="0.2">
      <c r="A119" s="137" t="s">
        <v>858</v>
      </c>
      <c r="B119" s="137"/>
      <c r="C119" s="137"/>
      <c r="D119" s="137"/>
      <c r="E119" s="137"/>
      <c r="F119" s="137"/>
    </row>
    <row r="120" spans="1:6" hidden="1" outlineLevel="1" x14ac:dyDescent="0.2">
      <c r="A120" s="137" t="s">
        <v>859</v>
      </c>
      <c r="B120" s="137"/>
      <c r="C120" s="137"/>
      <c r="D120" s="137"/>
      <c r="E120" s="137"/>
      <c r="F120" s="137"/>
    </row>
    <row r="121" spans="1:6" hidden="1" outlineLevel="1" x14ac:dyDescent="0.2">
      <c r="A121" s="137" t="s">
        <v>860</v>
      </c>
      <c r="B121" s="137"/>
      <c r="C121" s="137"/>
      <c r="D121" s="137"/>
      <c r="E121" s="137"/>
      <c r="F121" s="137"/>
    </row>
    <row r="122" spans="1:6" ht="16.5" hidden="1" outlineLevel="1" x14ac:dyDescent="0.2">
      <c r="A122" s="142" t="s">
        <v>861</v>
      </c>
      <c r="B122" s="142"/>
      <c r="C122" s="142"/>
      <c r="D122" s="142"/>
      <c r="E122" s="142"/>
      <c r="F122" s="142"/>
    </row>
    <row r="123" spans="1:6" hidden="1" outlineLevel="1" x14ac:dyDescent="0.2">
      <c r="A123" s="138" t="s">
        <v>862</v>
      </c>
      <c r="B123" s="138"/>
      <c r="C123" s="138"/>
      <c r="D123" s="138"/>
      <c r="E123" s="138"/>
      <c r="F123" s="138"/>
    </row>
    <row r="124" spans="1:6" hidden="1" outlineLevel="1" x14ac:dyDescent="0.2">
      <c r="A124" s="137" t="s">
        <v>863</v>
      </c>
      <c r="B124" s="137"/>
      <c r="C124" s="137"/>
      <c r="D124" s="137"/>
      <c r="E124" s="137"/>
      <c r="F124" s="137"/>
    </row>
    <row r="125" spans="1:6" hidden="1" outlineLevel="1" x14ac:dyDescent="0.2">
      <c r="A125" s="137" t="s">
        <v>864</v>
      </c>
      <c r="B125" s="137"/>
      <c r="C125" s="137"/>
      <c r="D125" s="137"/>
      <c r="E125" s="137"/>
      <c r="F125" s="137"/>
    </row>
    <row r="126" spans="1:6" ht="16.5" hidden="1" outlineLevel="1" x14ac:dyDescent="0.2">
      <c r="A126" s="142" t="s">
        <v>865</v>
      </c>
      <c r="B126" s="142"/>
      <c r="C126" s="142"/>
      <c r="D126" s="142"/>
      <c r="E126" s="142"/>
      <c r="F126" s="142"/>
    </row>
    <row r="127" spans="1:6" hidden="1" outlineLevel="1" x14ac:dyDescent="0.2">
      <c r="A127" s="137" t="s">
        <v>866</v>
      </c>
      <c r="B127" s="137"/>
      <c r="C127" s="137"/>
      <c r="D127" s="137"/>
      <c r="E127" s="137"/>
      <c r="F127" s="137"/>
    </row>
    <row r="128" spans="1:6" hidden="1" outlineLevel="1" x14ac:dyDescent="0.2">
      <c r="A128" s="137" t="s">
        <v>867</v>
      </c>
      <c r="B128" s="137"/>
      <c r="C128" s="137"/>
      <c r="D128" s="137"/>
      <c r="E128" s="137"/>
      <c r="F128" s="137"/>
    </row>
    <row r="129" spans="1:6" hidden="1" outlineLevel="1" x14ac:dyDescent="0.2">
      <c r="A129" s="137" t="s">
        <v>868</v>
      </c>
      <c r="B129" s="137"/>
      <c r="C129" s="137"/>
      <c r="D129" s="137"/>
      <c r="E129" s="137"/>
      <c r="F129" s="137"/>
    </row>
    <row r="130" spans="1:6" hidden="1" outlineLevel="1" x14ac:dyDescent="0.2">
      <c r="A130" s="137" t="s">
        <v>869</v>
      </c>
      <c r="B130" s="137"/>
      <c r="C130" s="137"/>
      <c r="D130" s="137"/>
      <c r="E130" s="137"/>
      <c r="F130" s="137"/>
    </row>
    <row r="131" spans="1:6" hidden="1" outlineLevel="1" x14ac:dyDescent="0.2">
      <c r="A131" s="59"/>
      <c r="B131" s="59"/>
      <c r="C131" s="59"/>
      <c r="D131" s="59"/>
      <c r="E131" s="59"/>
      <c r="F131" s="59"/>
    </row>
    <row r="132" spans="1:6" hidden="1" outlineLevel="1" x14ac:dyDescent="0.2">
      <c r="A132" s="59"/>
      <c r="B132" s="59"/>
      <c r="C132" s="59"/>
      <c r="D132" s="59"/>
      <c r="E132" s="59"/>
      <c r="F132" s="59"/>
    </row>
    <row r="133" spans="1:6" ht="26.1" customHeight="1" collapsed="1" x14ac:dyDescent="0.2">
      <c r="A133" s="145" t="s">
        <v>870</v>
      </c>
      <c r="B133" s="146"/>
      <c r="C133" s="146"/>
      <c r="D133" s="146"/>
      <c r="E133" s="146"/>
      <c r="F133" s="147"/>
    </row>
    <row r="134" spans="1:6" hidden="1" outlineLevel="1" x14ac:dyDescent="0.2">
      <c r="A134" s="137" t="s">
        <v>871</v>
      </c>
      <c r="B134" s="137"/>
      <c r="C134" s="137"/>
      <c r="D134" s="137"/>
      <c r="E134" s="137"/>
      <c r="F134" s="137"/>
    </row>
    <row r="135" spans="1:6" ht="16.5" hidden="1" outlineLevel="1" x14ac:dyDescent="0.2">
      <c r="A135" s="142" t="s">
        <v>872</v>
      </c>
      <c r="B135" s="142"/>
      <c r="C135" s="142"/>
      <c r="D135" s="142"/>
      <c r="E135" s="142"/>
      <c r="F135" s="142"/>
    </row>
    <row r="136" spans="1:6" hidden="1" outlineLevel="1" x14ac:dyDescent="0.2">
      <c r="A136" s="137" t="s">
        <v>873</v>
      </c>
      <c r="B136" s="137"/>
      <c r="C136" s="137"/>
      <c r="D136" s="137"/>
      <c r="E136" s="137"/>
      <c r="F136" s="137"/>
    </row>
    <row r="137" spans="1:6" hidden="1" outlineLevel="1" x14ac:dyDescent="0.2">
      <c r="A137" s="137" t="s">
        <v>874</v>
      </c>
      <c r="B137" s="137"/>
      <c r="C137" s="137"/>
      <c r="D137" s="137"/>
      <c r="E137" s="137"/>
      <c r="F137" s="137"/>
    </row>
    <row r="138" spans="1:6" hidden="1" outlineLevel="1" x14ac:dyDescent="0.2">
      <c r="A138" s="137" t="s">
        <v>875</v>
      </c>
      <c r="B138" s="137"/>
      <c r="C138" s="137"/>
      <c r="D138" s="137"/>
      <c r="E138" s="137"/>
      <c r="F138" s="137"/>
    </row>
    <row r="139" spans="1:6" ht="16.5" hidden="1" outlineLevel="1" x14ac:dyDescent="0.2">
      <c r="A139" s="142" t="s">
        <v>876</v>
      </c>
      <c r="B139" s="142"/>
      <c r="C139" s="142"/>
      <c r="D139" s="142"/>
      <c r="E139" s="142"/>
      <c r="F139" s="142"/>
    </row>
    <row r="140" spans="1:6" ht="42" hidden="1" customHeight="1" outlineLevel="1" x14ac:dyDescent="0.2">
      <c r="A140" s="143"/>
      <c r="B140" s="143"/>
      <c r="C140" s="143"/>
      <c r="D140" s="143"/>
      <c r="E140" s="143"/>
      <c r="F140" s="143"/>
    </row>
    <row r="141" spans="1:6" hidden="1" outlineLevel="1" x14ac:dyDescent="0.2">
      <c r="A141" s="137" t="s">
        <v>877</v>
      </c>
      <c r="B141" s="137"/>
      <c r="C141" s="137"/>
      <c r="D141" s="137"/>
      <c r="E141" s="137"/>
      <c r="F141" s="137"/>
    </row>
    <row r="142" spans="1:6" ht="42" hidden="1" customHeight="1" outlineLevel="1" x14ac:dyDescent="0.2">
      <c r="A142" s="143"/>
      <c r="B142" s="143"/>
      <c r="C142" s="143"/>
      <c r="D142" s="143"/>
      <c r="E142" s="143"/>
      <c r="F142" s="143"/>
    </row>
    <row r="143" spans="1:6" hidden="1" outlineLevel="1" x14ac:dyDescent="0.2">
      <c r="A143" s="137" t="s">
        <v>878</v>
      </c>
      <c r="B143" s="137"/>
      <c r="C143" s="137"/>
      <c r="D143" s="137"/>
      <c r="E143" s="137"/>
      <c r="F143" s="137"/>
    </row>
    <row r="144" spans="1:6" hidden="1" outlineLevel="1" x14ac:dyDescent="0.2">
      <c r="A144" s="137" t="s">
        <v>879</v>
      </c>
      <c r="B144" s="137"/>
      <c r="C144" s="137"/>
      <c r="D144" s="137"/>
      <c r="E144" s="137"/>
      <c r="F144" s="137"/>
    </row>
    <row r="145" spans="1:6" hidden="1" outlineLevel="1" x14ac:dyDescent="0.2">
      <c r="A145" s="137" t="s">
        <v>880</v>
      </c>
      <c r="B145" s="137"/>
      <c r="C145" s="137"/>
      <c r="D145" s="137"/>
      <c r="E145" s="137"/>
      <c r="F145" s="137"/>
    </row>
    <row r="146" spans="1:6" hidden="1" outlineLevel="1" x14ac:dyDescent="0.2">
      <c r="A146" s="137" t="s">
        <v>881</v>
      </c>
      <c r="B146" s="137"/>
      <c r="C146" s="137"/>
      <c r="D146" s="137"/>
      <c r="E146" s="137"/>
      <c r="F146" s="137"/>
    </row>
    <row r="147" spans="1:6" hidden="1" outlineLevel="1" x14ac:dyDescent="0.2">
      <c r="A147" s="137" t="s">
        <v>882</v>
      </c>
      <c r="B147" s="137"/>
      <c r="C147" s="137"/>
      <c r="D147" s="137"/>
      <c r="E147" s="137"/>
      <c r="F147" s="137"/>
    </row>
    <row r="148" spans="1:6" ht="16.5" hidden="1" outlineLevel="1" x14ac:dyDescent="0.2">
      <c r="A148" s="142" t="s">
        <v>883</v>
      </c>
      <c r="B148" s="142"/>
      <c r="C148" s="142"/>
      <c r="D148" s="142"/>
      <c r="E148" s="142"/>
      <c r="F148" s="142"/>
    </row>
    <row r="149" spans="1:6" hidden="1" outlineLevel="1" x14ac:dyDescent="0.2">
      <c r="A149" s="137" t="s">
        <v>884</v>
      </c>
      <c r="B149" s="137"/>
      <c r="C149" s="137"/>
      <c r="D149" s="137"/>
      <c r="E149" s="137"/>
      <c r="F149" s="137"/>
    </row>
    <row r="150" spans="1:6" hidden="1" outlineLevel="1" x14ac:dyDescent="0.2">
      <c r="A150" s="137" t="s">
        <v>885</v>
      </c>
      <c r="B150" s="137"/>
      <c r="C150" s="137"/>
      <c r="D150" s="137"/>
      <c r="E150" s="137"/>
      <c r="F150" s="137"/>
    </row>
    <row r="151" spans="1:6" hidden="1" outlineLevel="1" x14ac:dyDescent="0.2">
      <c r="A151" s="137" t="s">
        <v>886</v>
      </c>
      <c r="B151" s="137"/>
      <c r="C151" s="137"/>
      <c r="D151" s="137"/>
      <c r="E151" s="137"/>
      <c r="F151" s="137"/>
    </row>
    <row r="152" spans="1:6" hidden="1" outlineLevel="1" x14ac:dyDescent="0.2">
      <c r="A152" s="137" t="s">
        <v>887</v>
      </c>
      <c r="B152" s="137"/>
      <c r="C152" s="137"/>
      <c r="D152" s="137"/>
      <c r="E152" s="137"/>
      <c r="F152" s="137"/>
    </row>
    <row r="153" spans="1:6" hidden="1" outlineLevel="1" x14ac:dyDescent="0.2">
      <c r="A153" s="137" t="s">
        <v>888</v>
      </c>
      <c r="B153" s="137"/>
      <c r="C153" s="137"/>
      <c r="D153" s="137"/>
      <c r="E153" s="137"/>
      <c r="F153" s="137"/>
    </row>
    <row r="154" spans="1:6" hidden="1" outlineLevel="1" x14ac:dyDescent="0.2">
      <c r="A154" s="137" t="s">
        <v>889</v>
      </c>
      <c r="B154" s="137"/>
      <c r="C154" s="137"/>
      <c r="D154" s="137"/>
      <c r="E154" s="137"/>
      <c r="F154" s="137"/>
    </row>
    <row r="155" spans="1:6" hidden="1" outlineLevel="1" x14ac:dyDescent="0.2">
      <c r="A155" s="138" t="s">
        <v>890</v>
      </c>
      <c r="B155" s="138"/>
      <c r="C155" s="138"/>
      <c r="D155" s="138"/>
      <c r="E155" s="138"/>
      <c r="F155" s="138"/>
    </row>
    <row r="156" spans="1:6" ht="66" hidden="1" customHeight="1" outlineLevel="1" x14ac:dyDescent="0.2">
      <c r="A156" s="143"/>
      <c r="B156" s="143"/>
      <c r="C156" s="143"/>
      <c r="D156" s="143"/>
      <c r="E156" s="143"/>
      <c r="F156" s="143"/>
    </row>
    <row r="157" spans="1:6" hidden="1" outlineLevel="1" x14ac:dyDescent="0.2">
      <c r="A157" s="137" t="s">
        <v>891</v>
      </c>
      <c r="B157" s="137"/>
      <c r="C157" s="137"/>
      <c r="D157" s="137"/>
      <c r="E157" s="137"/>
      <c r="F157" s="137"/>
    </row>
    <row r="158" spans="1:6" hidden="1" outlineLevel="1" x14ac:dyDescent="0.2">
      <c r="A158" s="137" t="s">
        <v>892</v>
      </c>
      <c r="B158" s="137"/>
      <c r="C158" s="137"/>
      <c r="D158" s="137"/>
      <c r="E158" s="137"/>
      <c r="F158" s="137"/>
    </row>
    <row r="159" spans="1:6" hidden="1" outlineLevel="1" x14ac:dyDescent="0.2">
      <c r="A159" s="137" t="s">
        <v>893</v>
      </c>
      <c r="B159" s="137"/>
      <c r="C159" s="137"/>
      <c r="D159" s="137"/>
      <c r="E159" s="137"/>
      <c r="F159" s="137"/>
    </row>
    <row r="160" spans="1:6" ht="16.5" hidden="1" outlineLevel="1" x14ac:dyDescent="0.2">
      <c r="A160" s="142" t="s">
        <v>894</v>
      </c>
      <c r="B160" s="142"/>
      <c r="C160" s="142"/>
      <c r="D160" s="142"/>
      <c r="E160" s="142"/>
      <c r="F160" s="142"/>
    </row>
    <row r="161" spans="1:6" hidden="1" outlineLevel="1" x14ac:dyDescent="0.2">
      <c r="A161" s="137" t="s">
        <v>895</v>
      </c>
      <c r="B161" s="137"/>
      <c r="C161" s="137"/>
      <c r="D161" s="137"/>
      <c r="E161" s="137"/>
      <c r="F161" s="137"/>
    </row>
    <row r="162" spans="1:6" hidden="1" outlineLevel="1" x14ac:dyDescent="0.2">
      <c r="A162" s="137" t="s">
        <v>896</v>
      </c>
      <c r="B162" s="137"/>
      <c r="C162" s="137"/>
      <c r="D162" s="137"/>
      <c r="E162" s="137"/>
      <c r="F162" s="137"/>
    </row>
    <row r="163" spans="1:6" hidden="1" outlineLevel="1" x14ac:dyDescent="0.2">
      <c r="A163" s="137" t="s">
        <v>897</v>
      </c>
      <c r="B163" s="137"/>
      <c r="C163" s="137"/>
      <c r="D163" s="137"/>
      <c r="E163" s="137"/>
      <c r="F163" s="137"/>
    </row>
    <row r="164" spans="1:6" hidden="1" outlineLevel="1" x14ac:dyDescent="0.2">
      <c r="A164" s="137" t="s">
        <v>898</v>
      </c>
      <c r="B164" s="137"/>
      <c r="C164" s="137"/>
      <c r="D164" s="137"/>
      <c r="E164" s="137"/>
      <c r="F164" s="137"/>
    </row>
    <row r="165" spans="1:6" hidden="1" outlineLevel="1" x14ac:dyDescent="0.2">
      <c r="A165" s="137" t="s">
        <v>899</v>
      </c>
      <c r="B165" s="137"/>
      <c r="C165" s="137"/>
      <c r="D165" s="137"/>
      <c r="E165" s="137"/>
      <c r="F165" s="137"/>
    </row>
    <row r="166" spans="1:6" hidden="1" outlineLevel="1" x14ac:dyDescent="0.2">
      <c r="A166" s="137" t="s">
        <v>900</v>
      </c>
      <c r="B166" s="137"/>
      <c r="C166" s="137"/>
      <c r="D166" s="137"/>
      <c r="E166" s="137"/>
      <c r="F166" s="137"/>
    </row>
    <row r="167" spans="1:6" hidden="1" outlineLevel="1" x14ac:dyDescent="0.2">
      <c r="A167" s="137" t="s">
        <v>901</v>
      </c>
      <c r="B167" s="137"/>
      <c r="C167" s="137"/>
      <c r="D167" s="137"/>
      <c r="E167" s="137"/>
      <c r="F167" s="137"/>
    </row>
    <row r="168" spans="1:6" hidden="1" outlineLevel="1" x14ac:dyDescent="0.2">
      <c r="A168" s="137" t="s">
        <v>902</v>
      </c>
      <c r="B168" s="137"/>
      <c r="C168" s="137"/>
      <c r="D168" s="137"/>
      <c r="E168" s="137"/>
      <c r="F168" s="137"/>
    </row>
    <row r="169" spans="1:6" ht="16.5" hidden="1" outlineLevel="1" x14ac:dyDescent="0.2">
      <c r="A169" s="142" t="s">
        <v>903</v>
      </c>
      <c r="B169" s="142"/>
      <c r="C169" s="142"/>
      <c r="D169" s="142"/>
      <c r="E169" s="142"/>
      <c r="F169" s="142"/>
    </row>
    <row r="170" spans="1:6" ht="42" hidden="1" customHeight="1" outlineLevel="1" x14ac:dyDescent="0.2">
      <c r="A170" s="143"/>
      <c r="B170" s="143"/>
      <c r="C170" s="143"/>
      <c r="D170" s="143"/>
      <c r="E170" s="143"/>
      <c r="F170" s="143"/>
    </row>
    <row r="171" spans="1:6" hidden="1" outlineLevel="1" x14ac:dyDescent="0.2">
      <c r="A171" s="137" t="s">
        <v>904</v>
      </c>
      <c r="B171" s="137"/>
      <c r="C171" s="137"/>
      <c r="D171" s="137"/>
      <c r="E171" s="137"/>
      <c r="F171" s="137"/>
    </row>
    <row r="172" spans="1:6" hidden="1" outlineLevel="1" x14ac:dyDescent="0.2">
      <c r="A172" s="137" t="s">
        <v>905</v>
      </c>
      <c r="B172" s="137"/>
      <c r="C172" s="137"/>
      <c r="D172" s="137"/>
      <c r="E172" s="137"/>
      <c r="F172" s="137"/>
    </row>
    <row r="173" spans="1:6" hidden="1" outlineLevel="1" x14ac:dyDescent="0.2">
      <c r="A173" s="137" t="s">
        <v>906</v>
      </c>
      <c r="B173" s="137"/>
      <c r="C173" s="137"/>
      <c r="D173" s="137"/>
      <c r="E173" s="137"/>
      <c r="F173" s="137"/>
    </row>
    <row r="174" spans="1:6" hidden="1" outlineLevel="1" x14ac:dyDescent="0.2">
      <c r="A174" s="137" t="s">
        <v>907</v>
      </c>
      <c r="B174" s="137"/>
      <c r="C174" s="137"/>
      <c r="D174" s="137"/>
      <c r="E174" s="137"/>
      <c r="F174" s="137"/>
    </row>
    <row r="175" spans="1:6" hidden="1" outlineLevel="1" x14ac:dyDescent="0.2">
      <c r="A175" s="137" t="s">
        <v>908</v>
      </c>
      <c r="B175" s="137"/>
      <c r="C175" s="137"/>
      <c r="D175" s="137"/>
      <c r="E175" s="137"/>
      <c r="F175" s="137"/>
    </row>
    <row r="176" spans="1:6" hidden="1" outlineLevel="1" x14ac:dyDescent="0.2">
      <c r="A176" s="59"/>
      <c r="B176" s="59"/>
      <c r="C176" s="59"/>
      <c r="D176" s="59"/>
      <c r="E176" s="59"/>
      <c r="F176" s="59"/>
    </row>
    <row r="177" spans="1:6" hidden="1" outlineLevel="1" x14ac:dyDescent="0.2">
      <c r="A177" s="59"/>
      <c r="B177" s="59"/>
      <c r="C177" s="59"/>
      <c r="D177" s="59"/>
      <c r="E177" s="59"/>
      <c r="F177" s="59"/>
    </row>
    <row r="178" spans="1:6" ht="26.1" customHeight="1" collapsed="1" x14ac:dyDescent="0.2">
      <c r="A178" s="145" t="s">
        <v>909</v>
      </c>
      <c r="B178" s="146"/>
      <c r="C178" s="146"/>
      <c r="D178" s="146"/>
      <c r="E178" s="146"/>
      <c r="F178" s="147"/>
    </row>
    <row r="179" spans="1:6" hidden="1" outlineLevel="1" x14ac:dyDescent="0.2">
      <c r="A179" s="137" t="s">
        <v>910</v>
      </c>
      <c r="B179" s="137"/>
      <c r="C179" s="137"/>
      <c r="D179" s="137"/>
      <c r="E179" s="137"/>
      <c r="F179" s="137"/>
    </row>
    <row r="180" spans="1:6" hidden="1" outlineLevel="1" x14ac:dyDescent="0.2">
      <c r="A180" s="137" t="s">
        <v>911</v>
      </c>
      <c r="B180" s="137"/>
      <c r="C180" s="137"/>
      <c r="D180" s="137"/>
      <c r="E180" s="137"/>
      <c r="F180" s="137"/>
    </row>
    <row r="181" spans="1:6" hidden="1" outlineLevel="1" x14ac:dyDescent="0.2">
      <c r="A181" s="137" t="s">
        <v>912</v>
      </c>
      <c r="B181" s="137"/>
      <c r="C181" s="137"/>
      <c r="D181" s="137"/>
      <c r="E181" s="137"/>
      <c r="F181" s="137"/>
    </row>
    <row r="182" spans="1:6" ht="19.5" hidden="1" outlineLevel="1" x14ac:dyDescent="0.2">
      <c r="A182" s="148" t="s">
        <v>913</v>
      </c>
      <c r="B182" s="148"/>
      <c r="C182" s="148"/>
      <c r="D182" s="148"/>
      <c r="E182" s="148"/>
      <c r="F182" s="148"/>
    </row>
    <row r="183" spans="1:6" hidden="1" outlineLevel="1" x14ac:dyDescent="0.2">
      <c r="A183" s="137" t="s">
        <v>914</v>
      </c>
      <c r="B183" s="137"/>
      <c r="C183" s="137"/>
      <c r="D183" s="137"/>
      <c r="E183" s="137"/>
      <c r="F183" s="137"/>
    </row>
    <row r="184" spans="1:6" hidden="1" outlineLevel="1" x14ac:dyDescent="0.2">
      <c r="A184" s="137" t="s">
        <v>915</v>
      </c>
      <c r="B184" s="137"/>
      <c r="C184" s="137"/>
      <c r="D184" s="137"/>
      <c r="E184" s="137"/>
      <c r="F184" s="137"/>
    </row>
    <row r="185" spans="1:6" ht="16.5" hidden="1" outlineLevel="1" x14ac:dyDescent="0.2">
      <c r="A185" s="142" t="s">
        <v>916</v>
      </c>
      <c r="B185" s="142"/>
      <c r="C185" s="142"/>
      <c r="D185" s="142"/>
      <c r="E185" s="142"/>
      <c r="F185" s="142"/>
    </row>
    <row r="186" spans="1:6" ht="42" hidden="1" customHeight="1" outlineLevel="1" x14ac:dyDescent="0.2">
      <c r="A186" s="143"/>
      <c r="B186" s="143"/>
      <c r="C186" s="143"/>
      <c r="D186" s="143"/>
      <c r="E186" s="143"/>
      <c r="F186" s="143"/>
    </row>
    <row r="187" spans="1:6" hidden="1" outlineLevel="1" x14ac:dyDescent="0.2">
      <c r="A187" s="137" t="s">
        <v>917</v>
      </c>
      <c r="B187" s="137"/>
      <c r="C187" s="137"/>
      <c r="D187" s="137"/>
      <c r="E187" s="137"/>
      <c r="F187" s="137"/>
    </row>
    <row r="188" spans="1:6" ht="66" hidden="1" customHeight="1" outlineLevel="1" x14ac:dyDescent="0.2">
      <c r="A188" s="143"/>
      <c r="B188" s="143"/>
      <c r="C188" s="143"/>
      <c r="D188" s="143"/>
      <c r="E188" s="143"/>
      <c r="F188" s="143"/>
    </row>
    <row r="189" spans="1:6" hidden="1" outlineLevel="1" x14ac:dyDescent="0.2">
      <c r="A189" s="137" t="s">
        <v>918</v>
      </c>
      <c r="B189" s="137"/>
      <c r="C189" s="137"/>
      <c r="D189" s="137"/>
      <c r="E189" s="137"/>
      <c r="F189" s="137"/>
    </row>
    <row r="190" spans="1:6" hidden="1" outlineLevel="1" x14ac:dyDescent="0.2">
      <c r="A190" s="137" t="s">
        <v>919</v>
      </c>
      <c r="B190" s="137"/>
      <c r="C190" s="137"/>
      <c r="D190" s="137"/>
      <c r="E190" s="137"/>
      <c r="F190" s="137"/>
    </row>
    <row r="191" spans="1:6" ht="16.5" hidden="1" outlineLevel="1" x14ac:dyDescent="0.2">
      <c r="A191" s="142" t="s">
        <v>920</v>
      </c>
      <c r="B191" s="142"/>
      <c r="C191" s="142"/>
      <c r="D191" s="142"/>
      <c r="E191" s="142"/>
      <c r="F191" s="142"/>
    </row>
    <row r="192" spans="1:6" hidden="1" outlineLevel="1" x14ac:dyDescent="0.2">
      <c r="A192" s="137" t="s">
        <v>921</v>
      </c>
      <c r="B192" s="137"/>
      <c r="C192" s="137"/>
      <c r="D192" s="137"/>
      <c r="E192" s="137"/>
      <c r="F192" s="137"/>
    </row>
    <row r="193" spans="1:6" hidden="1" outlineLevel="1" x14ac:dyDescent="0.2">
      <c r="A193" s="137" t="s">
        <v>922</v>
      </c>
      <c r="B193" s="137"/>
      <c r="C193" s="137"/>
      <c r="D193" s="137"/>
      <c r="E193" s="137"/>
      <c r="F193" s="137"/>
    </row>
    <row r="194" spans="1:6" hidden="1" outlineLevel="1" x14ac:dyDescent="0.2">
      <c r="A194" s="137" t="s">
        <v>923</v>
      </c>
      <c r="B194" s="137"/>
      <c r="C194" s="137"/>
      <c r="D194" s="137"/>
      <c r="E194" s="137"/>
      <c r="F194" s="137"/>
    </row>
    <row r="195" spans="1:6" ht="42" hidden="1" customHeight="1" outlineLevel="1" x14ac:dyDescent="0.2">
      <c r="A195" s="143"/>
      <c r="B195" s="143"/>
      <c r="C195" s="143"/>
      <c r="D195" s="143"/>
      <c r="E195" s="143"/>
      <c r="F195" s="143"/>
    </row>
    <row r="196" spans="1:6" hidden="1" outlineLevel="1" x14ac:dyDescent="0.2">
      <c r="A196" s="137" t="s">
        <v>924</v>
      </c>
      <c r="B196" s="137"/>
      <c r="C196" s="137"/>
      <c r="D196" s="137"/>
      <c r="E196" s="137"/>
      <c r="F196" s="137"/>
    </row>
    <row r="197" spans="1:6" hidden="1" outlineLevel="1" x14ac:dyDescent="0.2">
      <c r="A197" s="137" t="s">
        <v>925</v>
      </c>
      <c r="B197" s="137"/>
      <c r="C197" s="137"/>
      <c r="D197" s="137"/>
      <c r="E197" s="137"/>
      <c r="F197" s="137"/>
    </row>
    <row r="198" spans="1:6" hidden="1" outlineLevel="1" x14ac:dyDescent="0.2">
      <c r="A198" s="138" t="s">
        <v>926</v>
      </c>
      <c r="B198" s="138"/>
      <c r="C198" s="138"/>
      <c r="D198" s="138"/>
      <c r="E198" s="138"/>
      <c r="F198" s="138"/>
    </row>
    <row r="199" spans="1:6" hidden="1" outlineLevel="1" x14ac:dyDescent="0.2">
      <c r="A199" s="137" t="s">
        <v>927</v>
      </c>
      <c r="B199" s="137"/>
      <c r="C199" s="137"/>
      <c r="D199" s="137"/>
      <c r="E199" s="137"/>
      <c r="F199" s="137"/>
    </row>
    <row r="200" spans="1:6" hidden="1" outlineLevel="1" x14ac:dyDescent="0.2">
      <c r="A200" s="137" t="s">
        <v>928</v>
      </c>
      <c r="B200" s="137"/>
      <c r="C200" s="137"/>
      <c r="D200" s="137"/>
      <c r="E200" s="137"/>
      <c r="F200" s="137"/>
    </row>
    <row r="201" spans="1:6" ht="16.5" hidden="1" outlineLevel="1" x14ac:dyDescent="0.2">
      <c r="A201" s="142" t="s">
        <v>929</v>
      </c>
      <c r="B201" s="142"/>
      <c r="C201" s="142"/>
      <c r="D201" s="142"/>
      <c r="E201" s="142"/>
      <c r="F201" s="142"/>
    </row>
    <row r="202" spans="1:6" hidden="1" outlineLevel="1" x14ac:dyDescent="0.2">
      <c r="A202" s="137" t="s">
        <v>930</v>
      </c>
      <c r="B202" s="137"/>
      <c r="C202" s="137"/>
      <c r="D202" s="137"/>
      <c r="E202" s="137"/>
      <c r="F202" s="137"/>
    </row>
    <row r="203" spans="1:6" hidden="1" outlineLevel="1" x14ac:dyDescent="0.2">
      <c r="A203" s="137" t="s">
        <v>931</v>
      </c>
      <c r="B203" s="137"/>
      <c r="C203" s="137"/>
      <c r="D203" s="137"/>
      <c r="E203" s="137"/>
      <c r="F203" s="137"/>
    </row>
    <row r="204" spans="1:6" ht="42" hidden="1" customHeight="1" outlineLevel="1" x14ac:dyDescent="0.2">
      <c r="A204" s="143"/>
      <c r="B204" s="143"/>
      <c r="C204" s="143"/>
      <c r="D204" s="143"/>
      <c r="E204" s="143"/>
      <c r="F204" s="143"/>
    </row>
    <row r="205" spans="1:6" hidden="1" outlineLevel="1" x14ac:dyDescent="0.2">
      <c r="A205" s="137" t="s">
        <v>932</v>
      </c>
      <c r="B205" s="137"/>
      <c r="C205" s="137"/>
      <c r="D205" s="137"/>
      <c r="E205" s="137"/>
      <c r="F205" s="137"/>
    </row>
    <row r="206" spans="1:6" ht="42" hidden="1" customHeight="1" outlineLevel="1" x14ac:dyDescent="0.2">
      <c r="A206" s="143"/>
      <c r="B206" s="143"/>
      <c r="C206" s="143"/>
      <c r="D206" s="143"/>
      <c r="E206" s="143"/>
      <c r="F206" s="143"/>
    </row>
    <row r="207" spans="1:6" hidden="1" outlineLevel="1" x14ac:dyDescent="0.2">
      <c r="A207" s="137" t="s">
        <v>933</v>
      </c>
      <c r="B207" s="137"/>
      <c r="C207" s="137"/>
      <c r="D207" s="137"/>
      <c r="E207" s="137"/>
      <c r="F207" s="137"/>
    </row>
    <row r="208" spans="1:6" ht="66" hidden="1" customHeight="1" outlineLevel="1" x14ac:dyDescent="0.2">
      <c r="A208" s="143"/>
      <c r="B208" s="143"/>
      <c r="C208" s="143"/>
      <c r="D208" s="143"/>
      <c r="E208" s="143"/>
      <c r="F208" s="143"/>
    </row>
    <row r="209" spans="1:6" hidden="1" outlineLevel="1" x14ac:dyDescent="0.2">
      <c r="A209" s="137" t="s">
        <v>934</v>
      </c>
      <c r="B209" s="137"/>
      <c r="C209" s="137"/>
      <c r="D209" s="137"/>
      <c r="E209" s="137"/>
      <c r="F209" s="137"/>
    </row>
    <row r="210" spans="1:6" ht="66" hidden="1" customHeight="1" outlineLevel="1" x14ac:dyDescent="0.2">
      <c r="A210" s="143"/>
      <c r="B210" s="143"/>
      <c r="C210" s="143"/>
      <c r="D210" s="143"/>
      <c r="E210" s="143"/>
      <c r="F210" s="143"/>
    </row>
    <row r="211" spans="1:6" hidden="1" outlineLevel="1" x14ac:dyDescent="0.2">
      <c r="A211" s="137" t="s">
        <v>935</v>
      </c>
      <c r="B211" s="137"/>
      <c r="C211" s="137"/>
      <c r="D211" s="137"/>
      <c r="E211" s="137"/>
      <c r="F211" s="137"/>
    </row>
    <row r="212" spans="1:6" ht="16.5" hidden="1" outlineLevel="1" x14ac:dyDescent="0.2">
      <c r="A212" s="142" t="s">
        <v>936</v>
      </c>
      <c r="B212" s="142"/>
      <c r="C212" s="142"/>
      <c r="D212" s="142"/>
      <c r="E212" s="142"/>
      <c r="F212" s="142"/>
    </row>
    <row r="213" spans="1:6" hidden="1" outlineLevel="1" x14ac:dyDescent="0.2">
      <c r="A213" s="137" t="s">
        <v>937</v>
      </c>
      <c r="B213" s="137"/>
      <c r="C213" s="137"/>
      <c r="D213" s="137"/>
      <c r="E213" s="137"/>
      <c r="F213" s="137"/>
    </row>
    <row r="214" spans="1:6" ht="42" hidden="1" customHeight="1" outlineLevel="1" x14ac:dyDescent="0.2">
      <c r="A214" s="143"/>
      <c r="B214" s="143"/>
      <c r="C214" s="143"/>
      <c r="D214" s="143"/>
      <c r="E214" s="143"/>
      <c r="F214" s="143"/>
    </row>
    <row r="215" spans="1:6" hidden="1" outlineLevel="1" x14ac:dyDescent="0.2">
      <c r="A215" s="137" t="s">
        <v>938</v>
      </c>
      <c r="B215" s="137"/>
      <c r="C215" s="137"/>
      <c r="D215" s="137"/>
      <c r="E215" s="137"/>
      <c r="F215" s="137"/>
    </row>
    <row r="216" spans="1:6" hidden="1" outlineLevel="1" x14ac:dyDescent="0.2">
      <c r="A216" s="137" t="s">
        <v>939</v>
      </c>
      <c r="B216" s="137"/>
      <c r="C216" s="137"/>
      <c r="D216" s="137"/>
      <c r="E216" s="137"/>
      <c r="F216" s="137"/>
    </row>
    <row r="217" spans="1:6" ht="66" hidden="1" customHeight="1" outlineLevel="1" x14ac:dyDescent="0.2">
      <c r="A217" s="143"/>
      <c r="B217" s="143"/>
      <c r="C217" s="143"/>
      <c r="D217" s="143"/>
      <c r="E217" s="143"/>
      <c r="F217" s="143"/>
    </row>
    <row r="218" spans="1:6" hidden="1" outlineLevel="1" x14ac:dyDescent="0.2">
      <c r="A218" s="137" t="s">
        <v>940</v>
      </c>
      <c r="B218" s="137"/>
      <c r="C218" s="137"/>
      <c r="D218" s="137"/>
      <c r="E218" s="137"/>
      <c r="F218" s="137"/>
    </row>
    <row r="219" spans="1:6" hidden="1" outlineLevel="1" x14ac:dyDescent="0.2">
      <c r="A219" s="137" t="s">
        <v>941</v>
      </c>
      <c r="B219" s="137"/>
      <c r="C219" s="137"/>
      <c r="D219" s="137"/>
      <c r="E219" s="137"/>
      <c r="F219" s="137"/>
    </row>
    <row r="220" spans="1:6" hidden="1" outlineLevel="1" x14ac:dyDescent="0.2">
      <c r="A220" s="137" t="s">
        <v>942</v>
      </c>
      <c r="B220" s="137"/>
      <c r="C220" s="137"/>
      <c r="D220" s="137"/>
      <c r="E220" s="137"/>
      <c r="F220" s="137"/>
    </row>
    <row r="221" spans="1:6" hidden="1" outlineLevel="1" x14ac:dyDescent="0.2">
      <c r="A221" s="137" t="s">
        <v>943</v>
      </c>
      <c r="B221" s="137"/>
      <c r="C221" s="137"/>
      <c r="D221" s="137"/>
      <c r="E221" s="137"/>
      <c r="F221" s="137"/>
    </row>
    <row r="222" spans="1:6" ht="16.5" hidden="1" outlineLevel="1" x14ac:dyDescent="0.2">
      <c r="A222" s="142" t="s">
        <v>944</v>
      </c>
      <c r="B222" s="142"/>
      <c r="C222" s="142"/>
      <c r="D222" s="142"/>
      <c r="E222" s="142"/>
      <c r="F222" s="142"/>
    </row>
    <row r="223" spans="1:6" hidden="1" outlineLevel="1" x14ac:dyDescent="0.2">
      <c r="A223" s="137" t="s">
        <v>945</v>
      </c>
      <c r="B223" s="137"/>
      <c r="C223" s="137"/>
      <c r="D223" s="137"/>
      <c r="E223" s="137"/>
      <c r="F223" s="137"/>
    </row>
    <row r="224" spans="1:6" hidden="1" outlineLevel="1" x14ac:dyDescent="0.2">
      <c r="A224" s="137" t="s">
        <v>946</v>
      </c>
      <c r="B224" s="137"/>
      <c r="C224" s="137"/>
      <c r="D224" s="137"/>
      <c r="E224" s="137"/>
      <c r="F224" s="137"/>
    </row>
    <row r="225" spans="1:6" hidden="1" outlineLevel="1" x14ac:dyDescent="0.2">
      <c r="A225" s="137" t="s">
        <v>947</v>
      </c>
      <c r="B225" s="137"/>
      <c r="C225" s="137"/>
      <c r="D225" s="137"/>
      <c r="E225" s="137"/>
      <c r="F225" s="137"/>
    </row>
    <row r="226" spans="1:6" ht="42" hidden="1" customHeight="1" outlineLevel="1" x14ac:dyDescent="0.2">
      <c r="A226" s="143"/>
      <c r="B226" s="143"/>
      <c r="C226" s="143"/>
      <c r="D226" s="143"/>
      <c r="E226" s="143"/>
      <c r="F226" s="143"/>
    </row>
    <row r="227" spans="1:6" hidden="1" outlineLevel="1" x14ac:dyDescent="0.2">
      <c r="A227" s="137" t="s">
        <v>948</v>
      </c>
      <c r="B227" s="137"/>
      <c r="C227" s="137"/>
      <c r="D227" s="137"/>
      <c r="E227" s="137"/>
      <c r="F227" s="137"/>
    </row>
    <row r="228" spans="1:6" hidden="1" outlineLevel="1" x14ac:dyDescent="0.2">
      <c r="A228" s="137" t="s">
        <v>949</v>
      </c>
      <c r="B228" s="137"/>
      <c r="C228" s="137"/>
      <c r="D228" s="137"/>
      <c r="E228" s="137"/>
      <c r="F228" s="137"/>
    </row>
    <row r="229" spans="1:6" hidden="1" outlineLevel="1" x14ac:dyDescent="0.2">
      <c r="A229" s="137" t="s">
        <v>950</v>
      </c>
      <c r="B229" s="137"/>
      <c r="C229" s="137"/>
      <c r="D229" s="137"/>
      <c r="E229" s="137"/>
      <c r="F229" s="137"/>
    </row>
    <row r="230" spans="1:6" hidden="1" outlineLevel="1" x14ac:dyDescent="0.2">
      <c r="A230" s="137" t="s">
        <v>951</v>
      </c>
      <c r="B230" s="137"/>
      <c r="C230" s="137"/>
      <c r="D230" s="137"/>
      <c r="E230" s="137"/>
      <c r="F230" s="137"/>
    </row>
    <row r="231" spans="1:6" hidden="1" outlineLevel="1" x14ac:dyDescent="0.2">
      <c r="A231" s="137" t="s">
        <v>952</v>
      </c>
      <c r="B231" s="137"/>
      <c r="C231" s="137"/>
      <c r="D231" s="137"/>
      <c r="E231" s="137"/>
      <c r="F231" s="137"/>
    </row>
    <row r="232" spans="1:6" hidden="1" outlineLevel="1" x14ac:dyDescent="0.2">
      <c r="A232" s="137" t="s">
        <v>953</v>
      </c>
      <c r="B232" s="137"/>
      <c r="C232" s="137"/>
      <c r="D232" s="137"/>
      <c r="E232" s="137"/>
      <c r="F232" s="137"/>
    </row>
    <row r="233" spans="1:6" ht="16.5" hidden="1" outlineLevel="1" x14ac:dyDescent="0.2">
      <c r="A233" s="142" t="s">
        <v>954</v>
      </c>
      <c r="B233" s="142"/>
      <c r="C233" s="142"/>
      <c r="D233" s="142"/>
      <c r="E233" s="142"/>
      <c r="F233" s="142"/>
    </row>
    <row r="234" spans="1:6" hidden="1" outlineLevel="1" x14ac:dyDescent="0.2">
      <c r="A234" s="137" t="s">
        <v>955</v>
      </c>
      <c r="B234" s="137"/>
      <c r="C234" s="137"/>
      <c r="D234" s="137"/>
      <c r="E234" s="137"/>
      <c r="F234" s="137"/>
    </row>
    <row r="235" spans="1:6" ht="66" hidden="1" customHeight="1" outlineLevel="1" x14ac:dyDescent="0.2">
      <c r="A235" s="143"/>
      <c r="B235" s="143"/>
      <c r="C235" s="143"/>
      <c r="D235" s="143"/>
      <c r="E235" s="143"/>
      <c r="F235" s="143"/>
    </row>
    <row r="236" spans="1:6" hidden="1" outlineLevel="1" x14ac:dyDescent="0.2">
      <c r="A236" s="137" t="s">
        <v>956</v>
      </c>
      <c r="B236" s="137"/>
      <c r="C236" s="137"/>
      <c r="D236" s="137"/>
      <c r="E236" s="137"/>
      <c r="F236" s="137"/>
    </row>
    <row r="237" spans="1:6" hidden="1" outlineLevel="1" x14ac:dyDescent="0.2">
      <c r="A237" s="137" t="s">
        <v>957</v>
      </c>
      <c r="B237" s="137"/>
      <c r="C237" s="137"/>
      <c r="D237" s="137"/>
      <c r="E237" s="137"/>
      <c r="F237" s="137"/>
    </row>
    <row r="238" spans="1:6" ht="66" hidden="1" customHeight="1" outlineLevel="1" x14ac:dyDescent="0.2">
      <c r="A238" s="143"/>
      <c r="B238" s="143"/>
      <c r="C238" s="143"/>
      <c r="D238" s="143"/>
      <c r="E238" s="143"/>
      <c r="F238" s="143"/>
    </row>
    <row r="239" spans="1:6" hidden="1" outlineLevel="1" x14ac:dyDescent="0.2">
      <c r="A239" s="137" t="s">
        <v>958</v>
      </c>
      <c r="B239" s="137"/>
      <c r="C239" s="137"/>
      <c r="D239" s="137"/>
      <c r="E239" s="137"/>
      <c r="F239" s="137"/>
    </row>
    <row r="240" spans="1:6" ht="16.5" hidden="1" outlineLevel="1" x14ac:dyDescent="0.2">
      <c r="A240" s="142" t="s">
        <v>959</v>
      </c>
      <c r="B240" s="142"/>
      <c r="C240" s="142"/>
      <c r="D240" s="142"/>
      <c r="E240" s="142"/>
      <c r="F240" s="142"/>
    </row>
    <row r="241" spans="1:6" ht="66" hidden="1" customHeight="1" outlineLevel="1" x14ac:dyDescent="0.2">
      <c r="A241" s="143"/>
      <c r="B241" s="143"/>
      <c r="C241" s="143"/>
      <c r="D241" s="143"/>
      <c r="E241" s="143"/>
      <c r="F241" s="143"/>
    </row>
    <row r="242" spans="1:6" hidden="1" outlineLevel="1" x14ac:dyDescent="0.2">
      <c r="A242" s="137" t="s">
        <v>960</v>
      </c>
      <c r="B242" s="137"/>
      <c r="C242" s="137"/>
      <c r="D242" s="137"/>
      <c r="E242" s="137"/>
      <c r="F242" s="137"/>
    </row>
    <row r="243" spans="1:6" ht="42" hidden="1" customHeight="1" outlineLevel="1" x14ac:dyDescent="0.2">
      <c r="A243" s="143"/>
      <c r="B243" s="143"/>
      <c r="C243" s="143"/>
      <c r="D243" s="143"/>
      <c r="E243" s="143"/>
      <c r="F243" s="143"/>
    </row>
    <row r="244" spans="1:6" hidden="1" outlineLevel="1" x14ac:dyDescent="0.2">
      <c r="A244" s="137" t="s">
        <v>961</v>
      </c>
      <c r="B244" s="137"/>
      <c r="C244" s="137"/>
      <c r="D244" s="137"/>
      <c r="E244" s="137"/>
      <c r="F244" s="137"/>
    </row>
    <row r="245" spans="1:6" ht="42" hidden="1" customHeight="1" outlineLevel="1" x14ac:dyDescent="0.2">
      <c r="A245" s="143"/>
      <c r="B245" s="143"/>
      <c r="C245" s="143"/>
      <c r="D245" s="143"/>
      <c r="E245" s="143"/>
      <c r="F245" s="143"/>
    </row>
    <row r="246" spans="1:6" hidden="1" outlineLevel="1" x14ac:dyDescent="0.2">
      <c r="A246" s="137" t="s">
        <v>962</v>
      </c>
      <c r="B246" s="137"/>
      <c r="C246" s="137"/>
      <c r="D246" s="137"/>
      <c r="E246" s="137"/>
      <c r="F246" s="137"/>
    </row>
    <row r="247" spans="1:6" hidden="1" outlineLevel="1" x14ac:dyDescent="0.2">
      <c r="A247" s="137" t="s">
        <v>963</v>
      </c>
      <c r="B247" s="137"/>
      <c r="C247" s="137"/>
      <c r="D247" s="137"/>
      <c r="E247" s="137"/>
      <c r="F247" s="137"/>
    </row>
    <row r="248" spans="1:6" ht="16.5" hidden="1" outlineLevel="1" x14ac:dyDescent="0.2">
      <c r="A248" s="142" t="s">
        <v>964</v>
      </c>
      <c r="B248" s="142"/>
      <c r="C248" s="142"/>
      <c r="D248" s="142"/>
      <c r="E248" s="142"/>
      <c r="F248" s="142"/>
    </row>
    <row r="249" spans="1:6" hidden="1" outlineLevel="1" x14ac:dyDescent="0.2">
      <c r="A249" s="137" t="s">
        <v>965</v>
      </c>
      <c r="B249" s="137"/>
      <c r="C249" s="137"/>
      <c r="D249" s="137"/>
      <c r="E249" s="137"/>
      <c r="F249" s="137"/>
    </row>
    <row r="250" spans="1:6" hidden="1" outlineLevel="1" x14ac:dyDescent="0.2">
      <c r="A250" s="137" t="s">
        <v>966</v>
      </c>
      <c r="B250" s="137"/>
      <c r="C250" s="137"/>
      <c r="D250" s="137"/>
      <c r="E250" s="137"/>
      <c r="F250" s="137"/>
    </row>
    <row r="251" spans="1:6" hidden="1" outlineLevel="1" x14ac:dyDescent="0.2">
      <c r="A251" s="137" t="s">
        <v>967</v>
      </c>
      <c r="B251" s="137"/>
      <c r="C251" s="137"/>
      <c r="D251" s="137"/>
      <c r="E251" s="137"/>
      <c r="F251" s="137"/>
    </row>
    <row r="252" spans="1:6" hidden="1" outlineLevel="1" x14ac:dyDescent="0.2">
      <c r="A252" s="137" t="s">
        <v>968</v>
      </c>
      <c r="B252" s="137"/>
      <c r="C252" s="137"/>
      <c r="D252" s="137"/>
      <c r="E252" s="137"/>
      <c r="F252" s="137"/>
    </row>
    <row r="253" spans="1:6" hidden="1" outlineLevel="1" x14ac:dyDescent="0.2">
      <c r="A253" s="137" t="s">
        <v>969</v>
      </c>
      <c r="B253" s="137"/>
      <c r="C253" s="137"/>
      <c r="D253" s="137"/>
      <c r="E253" s="137"/>
      <c r="F253" s="137"/>
    </row>
    <row r="254" spans="1:6" hidden="1" outlineLevel="1" x14ac:dyDescent="0.2">
      <c r="A254" s="137" t="s">
        <v>970</v>
      </c>
      <c r="B254" s="137"/>
      <c r="C254" s="137"/>
      <c r="D254" s="137"/>
      <c r="E254" s="137"/>
      <c r="F254" s="137"/>
    </row>
    <row r="255" spans="1:6" ht="66" hidden="1" customHeight="1" outlineLevel="1" x14ac:dyDescent="0.2">
      <c r="A255" s="143"/>
      <c r="B255" s="143"/>
      <c r="C255" s="143"/>
      <c r="D255" s="143"/>
      <c r="E255" s="143"/>
      <c r="F255" s="143"/>
    </row>
    <row r="256" spans="1:6" hidden="1" outlineLevel="1" x14ac:dyDescent="0.2">
      <c r="A256" s="137" t="s">
        <v>971</v>
      </c>
      <c r="B256" s="137"/>
      <c r="C256" s="137"/>
      <c r="D256" s="137"/>
      <c r="E256" s="137"/>
      <c r="F256" s="137"/>
    </row>
    <row r="257" spans="1:6" hidden="1" outlineLevel="1" x14ac:dyDescent="0.2">
      <c r="A257" s="137" t="s">
        <v>972</v>
      </c>
      <c r="B257" s="137"/>
      <c r="C257" s="137"/>
      <c r="D257" s="137"/>
      <c r="E257" s="137"/>
      <c r="F257" s="137"/>
    </row>
    <row r="258" spans="1:6" hidden="1" outlineLevel="1" x14ac:dyDescent="0.2">
      <c r="A258" s="137" t="s">
        <v>973</v>
      </c>
      <c r="B258" s="137"/>
      <c r="C258" s="137"/>
      <c r="D258" s="137"/>
      <c r="E258" s="137"/>
      <c r="F258" s="137"/>
    </row>
    <row r="259" spans="1:6" hidden="1" outlineLevel="1" x14ac:dyDescent="0.2">
      <c r="A259" s="137" t="s">
        <v>974</v>
      </c>
      <c r="B259" s="137"/>
      <c r="C259" s="137"/>
      <c r="D259" s="137"/>
      <c r="E259" s="137"/>
      <c r="F259" s="137"/>
    </row>
    <row r="260" spans="1:6" hidden="1" outlineLevel="1" x14ac:dyDescent="0.2">
      <c r="A260" s="138" t="s">
        <v>975</v>
      </c>
      <c r="B260" s="138"/>
      <c r="C260" s="138"/>
      <c r="D260" s="138"/>
      <c r="E260" s="138"/>
      <c r="F260" s="138"/>
    </row>
    <row r="261" spans="1:6" hidden="1" outlineLevel="1" x14ac:dyDescent="0.2">
      <c r="A261" s="138" t="s">
        <v>976</v>
      </c>
      <c r="B261" s="138"/>
      <c r="C261" s="138"/>
      <c r="D261" s="138"/>
      <c r="E261" s="138"/>
      <c r="F261" s="138"/>
    </row>
    <row r="262" spans="1:6" hidden="1" outlineLevel="1" x14ac:dyDescent="0.2">
      <c r="A262" s="137" t="s">
        <v>977</v>
      </c>
      <c r="B262" s="137"/>
      <c r="C262" s="137"/>
      <c r="D262" s="137"/>
      <c r="E262" s="137"/>
      <c r="F262" s="137"/>
    </row>
    <row r="263" spans="1:6" hidden="1" outlineLevel="1" x14ac:dyDescent="0.2">
      <c r="A263" s="137" t="s">
        <v>978</v>
      </c>
      <c r="B263" s="137"/>
      <c r="C263" s="137"/>
      <c r="D263" s="137"/>
      <c r="E263" s="137"/>
      <c r="F263" s="137"/>
    </row>
    <row r="264" spans="1:6" ht="16.5" hidden="1" outlineLevel="1" x14ac:dyDescent="0.2">
      <c r="A264" s="142" t="s">
        <v>979</v>
      </c>
      <c r="B264" s="142"/>
      <c r="C264" s="142"/>
      <c r="D264" s="142"/>
      <c r="E264" s="142"/>
      <c r="F264" s="142"/>
    </row>
    <row r="265" spans="1:6" ht="66" hidden="1" customHeight="1" outlineLevel="1" x14ac:dyDescent="0.2">
      <c r="A265" s="143"/>
      <c r="B265" s="143"/>
      <c r="C265" s="143"/>
      <c r="D265" s="143"/>
      <c r="E265" s="143"/>
      <c r="F265" s="143"/>
    </row>
    <row r="266" spans="1:6" hidden="1" outlineLevel="1" x14ac:dyDescent="0.2">
      <c r="A266" s="137" t="s">
        <v>980</v>
      </c>
      <c r="B266" s="137"/>
      <c r="C266" s="137"/>
      <c r="D266" s="137"/>
      <c r="E266" s="137"/>
      <c r="F266" s="137"/>
    </row>
    <row r="267" spans="1:6" hidden="1" outlineLevel="1" x14ac:dyDescent="0.2">
      <c r="A267" s="137" t="s">
        <v>981</v>
      </c>
      <c r="B267" s="137"/>
      <c r="C267" s="137"/>
      <c r="D267" s="137"/>
      <c r="E267" s="137"/>
      <c r="F267" s="137"/>
    </row>
    <row r="268" spans="1:6" hidden="1" outlineLevel="1" x14ac:dyDescent="0.2">
      <c r="A268" s="137" t="s">
        <v>982</v>
      </c>
      <c r="B268" s="137"/>
      <c r="C268" s="137"/>
      <c r="D268" s="137"/>
      <c r="E268" s="137"/>
      <c r="F268" s="137"/>
    </row>
    <row r="269" spans="1:6" ht="16.5" hidden="1" outlineLevel="1" x14ac:dyDescent="0.2">
      <c r="A269" s="142" t="s">
        <v>983</v>
      </c>
      <c r="B269" s="142"/>
      <c r="C269" s="142"/>
      <c r="D269" s="142"/>
      <c r="E269" s="142"/>
      <c r="F269" s="142"/>
    </row>
    <row r="270" spans="1:6" hidden="1" outlineLevel="1" x14ac:dyDescent="0.2">
      <c r="A270" s="137" t="s">
        <v>984</v>
      </c>
      <c r="B270" s="137"/>
      <c r="C270" s="137"/>
      <c r="D270" s="137"/>
      <c r="E270" s="137"/>
      <c r="F270" s="137"/>
    </row>
    <row r="271" spans="1:6" ht="42" hidden="1" customHeight="1" outlineLevel="1" x14ac:dyDescent="0.2">
      <c r="A271" s="143"/>
      <c r="B271" s="143"/>
      <c r="C271" s="143"/>
      <c r="D271" s="143"/>
      <c r="E271" s="143"/>
      <c r="F271" s="143"/>
    </row>
    <row r="272" spans="1:6" hidden="1" outlineLevel="1" x14ac:dyDescent="0.2">
      <c r="A272" s="137" t="s">
        <v>985</v>
      </c>
      <c r="B272" s="137"/>
      <c r="C272" s="137"/>
      <c r="D272" s="137"/>
      <c r="E272" s="137"/>
      <c r="F272" s="137"/>
    </row>
    <row r="273" spans="1:6" ht="66" hidden="1" customHeight="1" outlineLevel="1" x14ac:dyDescent="0.2">
      <c r="A273" s="143"/>
      <c r="B273" s="143"/>
      <c r="C273" s="143"/>
      <c r="D273" s="143"/>
      <c r="E273" s="143"/>
      <c r="F273" s="143"/>
    </row>
    <row r="274" spans="1:6" hidden="1" outlineLevel="1" x14ac:dyDescent="0.2">
      <c r="A274" s="137" t="s">
        <v>986</v>
      </c>
      <c r="B274" s="137"/>
      <c r="C274" s="137"/>
      <c r="D274" s="137"/>
      <c r="E274" s="137"/>
      <c r="F274" s="137"/>
    </row>
    <row r="275" spans="1:6" hidden="1" outlineLevel="1" x14ac:dyDescent="0.2">
      <c r="A275" s="137" t="s">
        <v>987</v>
      </c>
      <c r="B275" s="137"/>
      <c r="C275" s="137"/>
      <c r="D275" s="137"/>
      <c r="E275" s="137"/>
      <c r="F275" s="137"/>
    </row>
    <row r="276" spans="1:6" hidden="1" outlineLevel="1" x14ac:dyDescent="0.2">
      <c r="A276" s="137" t="s">
        <v>988</v>
      </c>
      <c r="B276" s="137"/>
      <c r="C276" s="137"/>
      <c r="D276" s="137"/>
      <c r="E276" s="137"/>
      <c r="F276" s="137"/>
    </row>
    <row r="277" spans="1:6" hidden="1" outlineLevel="1" x14ac:dyDescent="0.2">
      <c r="A277" s="59"/>
      <c r="B277" s="59"/>
      <c r="C277" s="59"/>
      <c r="D277" s="59"/>
      <c r="E277" s="59"/>
      <c r="F277" s="59"/>
    </row>
    <row r="278" spans="1:6" hidden="1" outlineLevel="1" x14ac:dyDescent="0.2">
      <c r="A278" s="59"/>
      <c r="B278" s="59"/>
      <c r="C278" s="59"/>
      <c r="D278" s="59"/>
      <c r="E278" s="59"/>
      <c r="F278" s="59"/>
    </row>
    <row r="279" spans="1:6" ht="19.5" hidden="1" outlineLevel="1" x14ac:dyDescent="0.2">
      <c r="A279" s="148" t="s">
        <v>989</v>
      </c>
      <c r="B279" s="148"/>
      <c r="C279" s="148"/>
      <c r="D279" s="148"/>
      <c r="E279" s="148"/>
      <c r="F279" s="148"/>
    </row>
    <row r="280" spans="1:6" hidden="1" outlineLevel="1" x14ac:dyDescent="0.2">
      <c r="A280" s="137" t="s">
        <v>990</v>
      </c>
      <c r="B280" s="137"/>
      <c r="C280" s="137"/>
      <c r="D280" s="137"/>
      <c r="E280" s="137"/>
      <c r="F280" s="137"/>
    </row>
    <row r="281" spans="1:6" hidden="1" outlineLevel="1" x14ac:dyDescent="0.2">
      <c r="A281" s="137" t="s">
        <v>991</v>
      </c>
      <c r="B281" s="137"/>
      <c r="C281" s="137"/>
      <c r="D281" s="137"/>
      <c r="E281" s="137"/>
      <c r="F281" s="137"/>
    </row>
    <row r="282" spans="1:6" hidden="1" outlineLevel="1" x14ac:dyDescent="0.2">
      <c r="A282" s="137" t="s">
        <v>992</v>
      </c>
      <c r="B282" s="137"/>
      <c r="C282" s="137"/>
      <c r="D282" s="137"/>
      <c r="E282" s="137"/>
      <c r="F282" s="137"/>
    </row>
    <row r="283" spans="1:6" hidden="1" outlineLevel="1" x14ac:dyDescent="0.2">
      <c r="A283" s="137" t="s">
        <v>993</v>
      </c>
      <c r="B283" s="137"/>
      <c r="C283" s="137"/>
      <c r="D283" s="137"/>
      <c r="E283" s="137"/>
      <c r="F283" s="137"/>
    </row>
    <row r="284" spans="1:6" ht="16.5" hidden="1" outlineLevel="1" x14ac:dyDescent="0.2">
      <c r="A284" s="142" t="s">
        <v>994</v>
      </c>
      <c r="B284" s="142"/>
      <c r="C284" s="142"/>
      <c r="D284" s="142"/>
      <c r="E284" s="142"/>
      <c r="F284" s="142"/>
    </row>
    <row r="285" spans="1:6" hidden="1" outlineLevel="1" x14ac:dyDescent="0.2">
      <c r="A285" s="137" t="s">
        <v>995</v>
      </c>
      <c r="B285" s="137"/>
      <c r="C285" s="137"/>
      <c r="D285" s="137"/>
      <c r="E285" s="137"/>
      <c r="F285" s="137"/>
    </row>
    <row r="286" spans="1:6" hidden="1" outlineLevel="1" x14ac:dyDescent="0.2">
      <c r="A286" s="137" t="s">
        <v>996</v>
      </c>
      <c r="B286" s="137"/>
      <c r="C286" s="137"/>
      <c r="D286" s="137"/>
      <c r="E286" s="137"/>
      <c r="F286" s="137"/>
    </row>
    <row r="287" spans="1:6" hidden="1" outlineLevel="1" x14ac:dyDescent="0.2">
      <c r="A287" s="137" t="s">
        <v>997</v>
      </c>
      <c r="B287" s="137"/>
      <c r="C287" s="137"/>
      <c r="D287" s="137"/>
      <c r="E287" s="137"/>
      <c r="F287" s="137"/>
    </row>
    <row r="288" spans="1:6" hidden="1" outlineLevel="1" x14ac:dyDescent="0.2">
      <c r="A288" s="137" t="s">
        <v>998</v>
      </c>
      <c r="B288" s="137"/>
      <c r="C288" s="137"/>
      <c r="D288" s="137"/>
      <c r="E288" s="137"/>
      <c r="F288" s="137"/>
    </row>
    <row r="289" spans="1:6" hidden="1" outlineLevel="1" x14ac:dyDescent="0.2">
      <c r="A289" s="137" t="s">
        <v>999</v>
      </c>
      <c r="B289" s="137"/>
      <c r="C289" s="137"/>
      <c r="D289" s="137"/>
      <c r="E289" s="137"/>
      <c r="F289" s="137"/>
    </row>
    <row r="290" spans="1:6" hidden="1" outlineLevel="1" x14ac:dyDescent="0.2">
      <c r="A290" s="137" t="s">
        <v>1000</v>
      </c>
      <c r="B290" s="137"/>
      <c r="C290" s="137"/>
      <c r="D290" s="137"/>
      <c r="E290" s="137"/>
      <c r="F290" s="137"/>
    </row>
    <row r="291" spans="1:6" hidden="1" outlineLevel="1" x14ac:dyDescent="0.2">
      <c r="A291" s="137" t="s">
        <v>1001</v>
      </c>
      <c r="B291" s="137"/>
      <c r="C291" s="137"/>
      <c r="D291" s="137"/>
      <c r="E291" s="137"/>
      <c r="F291" s="137"/>
    </row>
    <row r="292" spans="1:6" hidden="1" outlineLevel="1" x14ac:dyDescent="0.2">
      <c r="A292" s="138" t="s">
        <v>1002</v>
      </c>
      <c r="B292" s="138"/>
      <c r="C292" s="138"/>
      <c r="D292" s="138"/>
      <c r="E292" s="138"/>
      <c r="F292" s="138"/>
    </row>
    <row r="293" spans="1:6" hidden="1" outlineLevel="1" x14ac:dyDescent="0.2">
      <c r="A293" s="138" t="s">
        <v>1003</v>
      </c>
      <c r="B293" s="138"/>
      <c r="C293" s="138"/>
      <c r="D293" s="138"/>
      <c r="E293" s="138"/>
      <c r="F293" s="138"/>
    </row>
    <row r="294" spans="1:6" hidden="1" outlineLevel="1" x14ac:dyDescent="0.2">
      <c r="A294" s="137" t="s">
        <v>1004</v>
      </c>
      <c r="B294" s="137"/>
      <c r="C294" s="137"/>
      <c r="D294" s="137"/>
      <c r="E294" s="137"/>
      <c r="F294" s="137"/>
    </row>
    <row r="295" spans="1:6" ht="16.5" hidden="1" outlineLevel="1" x14ac:dyDescent="0.2">
      <c r="A295" s="142" t="s">
        <v>1005</v>
      </c>
      <c r="B295" s="142"/>
      <c r="C295" s="142"/>
      <c r="D295" s="142"/>
      <c r="E295" s="142"/>
      <c r="F295" s="142"/>
    </row>
    <row r="296" spans="1:6" hidden="1" outlineLevel="1" x14ac:dyDescent="0.2">
      <c r="A296" s="137" t="s">
        <v>1006</v>
      </c>
      <c r="B296" s="137"/>
      <c r="C296" s="137"/>
      <c r="D296" s="137"/>
      <c r="E296" s="137"/>
      <c r="F296" s="137"/>
    </row>
    <row r="297" spans="1:6" hidden="1" outlineLevel="1" x14ac:dyDescent="0.2">
      <c r="A297" s="137" t="s">
        <v>1007</v>
      </c>
      <c r="B297" s="137"/>
      <c r="C297" s="137"/>
      <c r="D297" s="137"/>
      <c r="E297" s="137"/>
      <c r="F297" s="137"/>
    </row>
    <row r="298" spans="1:6" hidden="1" outlineLevel="1" x14ac:dyDescent="0.2">
      <c r="A298" s="137" t="s">
        <v>1008</v>
      </c>
      <c r="B298" s="137"/>
      <c r="C298" s="137"/>
      <c r="D298" s="137"/>
      <c r="E298" s="137"/>
      <c r="F298" s="137"/>
    </row>
    <row r="299" spans="1:6" hidden="1" outlineLevel="1" x14ac:dyDescent="0.2">
      <c r="A299" s="137" t="s">
        <v>1009</v>
      </c>
      <c r="B299" s="137"/>
      <c r="C299" s="137"/>
      <c r="D299" s="137"/>
      <c r="E299" s="137"/>
      <c r="F299" s="137"/>
    </row>
    <row r="300" spans="1:6" ht="66" hidden="1" customHeight="1" outlineLevel="1" x14ac:dyDescent="0.2">
      <c r="A300" s="143"/>
      <c r="B300" s="143"/>
      <c r="C300" s="143"/>
      <c r="D300" s="143"/>
      <c r="E300" s="143"/>
      <c r="F300" s="143"/>
    </row>
    <row r="301" spans="1:6" hidden="1" outlineLevel="1" x14ac:dyDescent="0.2">
      <c r="A301" s="137" t="s">
        <v>1010</v>
      </c>
      <c r="B301" s="137"/>
      <c r="C301" s="137"/>
      <c r="D301" s="137"/>
      <c r="E301" s="137"/>
      <c r="F301" s="137"/>
    </row>
    <row r="302" spans="1:6" ht="48" hidden="1" customHeight="1" outlineLevel="1" x14ac:dyDescent="0.2">
      <c r="A302" s="143"/>
      <c r="B302" s="143"/>
      <c r="C302" s="143"/>
      <c r="D302" s="143"/>
      <c r="E302" s="143"/>
      <c r="F302" s="143"/>
    </row>
    <row r="303" spans="1:6" hidden="1" outlineLevel="1" x14ac:dyDescent="0.2">
      <c r="A303" s="137" t="s">
        <v>1011</v>
      </c>
      <c r="B303" s="137"/>
      <c r="C303" s="137"/>
      <c r="D303" s="137"/>
      <c r="E303" s="137"/>
      <c r="F303" s="137"/>
    </row>
    <row r="304" spans="1:6" ht="66" hidden="1" customHeight="1" outlineLevel="1" x14ac:dyDescent="0.2">
      <c r="A304" s="143"/>
      <c r="B304" s="143"/>
      <c r="C304" s="143"/>
      <c r="D304" s="143"/>
      <c r="E304" s="143"/>
      <c r="F304" s="143"/>
    </row>
    <row r="305" spans="1:6" hidden="1" outlineLevel="1" x14ac:dyDescent="0.2">
      <c r="A305" s="137" t="s">
        <v>1012</v>
      </c>
      <c r="B305" s="137"/>
      <c r="C305" s="137"/>
      <c r="D305" s="137"/>
      <c r="E305" s="137"/>
      <c r="F305" s="137"/>
    </row>
    <row r="306" spans="1:6" hidden="1" outlineLevel="1" x14ac:dyDescent="0.2">
      <c r="A306" s="137" t="s">
        <v>1013</v>
      </c>
      <c r="B306" s="137"/>
      <c r="C306" s="137"/>
      <c r="D306" s="137"/>
      <c r="E306" s="137"/>
      <c r="F306" s="137"/>
    </row>
    <row r="307" spans="1:6" hidden="1" outlineLevel="1" x14ac:dyDescent="0.2">
      <c r="A307" s="137" t="s">
        <v>1014</v>
      </c>
      <c r="B307" s="137"/>
      <c r="C307" s="137"/>
      <c r="D307" s="137"/>
      <c r="E307" s="137"/>
      <c r="F307" s="137"/>
    </row>
    <row r="308" spans="1:6" hidden="1" outlineLevel="1" x14ac:dyDescent="0.2">
      <c r="A308" s="137" t="s">
        <v>1015</v>
      </c>
      <c r="B308" s="137"/>
      <c r="C308" s="137"/>
      <c r="D308" s="137"/>
      <c r="E308" s="137"/>
      <c r="F308" s="137"/>
    </row>
    <row r="309" spans="1:6" hidden="1" outlineLevel="1" x14ac:dyDescent="0.2">
      <c r="A309" s="137" t="s">
        <v>1016</v>
      </c>
      <c r="B309" s="137"/>
      <c r="C309" s="137"/>
      <c r="D309" s="137"/>
      <c r="E309" s="137"/>
      <c r="F309" s="137"/>
    </row>
    <row r="310" spans="1:6" ht="212.1" hidden="1" customHeight="1" outlineLevel="1" x14ac:dyDescent="0.2">
      <c r="A310" s="143"/>
      <c r="B310" s="143"/>
      <c r="C310" s="143"/>
      <c r="D310" s="143"/>
      <c r="E310" s="143"/>
      <c r="F310" s="143"/>
    </row>
    <row r="311" spans="1:6" ht="16.5" hidden="1" outlineLevel="1" x14ac:dyDescent="0.2">
      <c r="A311" s="142" t="s">
        <v>1017</v>
      </c>
      <c r="B311" s="142"/>
      <c r="C311" s="142"/>
      <c r="D311" s="142"/>
      <c r="E311" s="142"/>
      <c r="F311" s="142"/>
    </row>
    <row r="312" spans="1:6" hidden="1" outlineLevel="1" x14ac:dyDescent="0.2">
      <c r="A312" s="137" t="s">
        <v>1018</v>
      </c>
      <c r="B312" s="137"/>
      <c r="C312" s="137"/>
      <c r="D312" s="137"/>
      <c r="E312" s="137"/>
      <c r="F312" s="137"/>
    </row>
    <row r="313" spans="1:6" hidden="1" outlineLevel="1" x14ac:dyDescent="0.2">
      <c r="A313" s="137" t="s">
        <v>1019</v>
      </c>
      <c r="B313" s="137"/>
      <c r="C313" s="137"/>
      <c r="D313" s="137"/>
      <c r="E313" s="137"/>
      <c r="F313" s="137"/>
    </row>
    <row r="314" spans="1:6" hidden="1" outlineLevel="1" x14ac:dyDescent="0.2">
      <c r="A314" s="137" t="s">
        <v>1020</v>
      </c>
      <c r="B314" s="137"/>
      <c r="C314" s="137"/>
      <c r="D314" s="137"/>
      <c r="E314" s="137"/>
      <c r="F314" s="137"/>
    </row>
    <row r="315" spans="1:6" hidden="1" outlineLevel="1" x14ac:dyDescent="0.2">
      <c r="A315" s="137" t="s">
        <v>1021</v>
      </c>
      <c r="B315" s="137"/>
      <c r="C315" s="137"/>
      <c r="D315" s="137"/>
      <c r="E315" s="137"/>
      <c r="F315" s="137"/>
    </row>
    <row r="316" spans="1:6" hidden="1" outlineLevel="1" x14ac:dyDescent="0.2">
      <c r="A316" s="137" t="s">
        <v>1022</v>
      </c>
      <c r="B316" s="137"/>
      <c r="C316" s="137"/>
      <c r="D316" s="137"/>
      <c r="E316" s="137"/>
      <c r="F316" s="137"/>
    </row>
    <row r="317" spans="1:6" ht="16.5" hidden="1" outlineLevel="1" x14ac:dyDescent="0.2">
      <c r="A317" s="142" t="s">
        <v>1023</v>
      </c>
      <c r="B317" s="142"/>
      <c r="C317" s="142"/>
      <c r="D317" s="142"/>
      <c r="E317" s="142"/>
      <c r="F317" s="142"/>
    </row>
    <row r="318" spans="1:6" ht="42" hidden="1" customHeight="1" outlineLevel="1" x14ac:dyDescent="0.2">
      <c r="A318" s="143"/>
      <c r="B318" s="143"/>
      <c r="C318" s="143"/>
      <c r="D318" s="143"/>
      <c r="E318" s="143"/>
      <c r="F318" s="143"/>
    </row>
    <row r="319" spans="1:6" hidden="1" outlineLevel="1" x14ac:dyDescent="0.2">
      <c r="A319" s="137" t="s">
        <v>1024</v>
      </c>
      <c r="B319" s="137"/>
      <c r="C319" s="137"/>
      <c r="D319" s="137"/>
      <c r="E319" s="137"/>
      <c r="F319" s="137"/>
    </row>
    <row r="320" spans="1:6" hidden="1" outlineLevel="1" x14ac:dyDescent="0.2">
      <c r="A320" s="137" t="s">
        <v>1025</v>
      </c>
      <c r="B320" s="137"/>
      <c r="C320" s="137"/>
      <c r="D320" s="137"/>
      <c r="E320" s="137"/>
      <c r="F320" s="137"/>
    </row>
    <row r="321" spans="1:6" hidden="1" outlineLevel="1" x14ac:dyDescent="0.2">
      <c r="A321" s="137" t="s">
        <v>1026</v>
      </c>
      <c r="B321" s="137"/>
      <c r="C321" s="137"/>
      <c r="D321" s="137"/>
      <c r="E321" s="137"/>
      <c r="F321" s="137"/>
    </row>
    <row r="322" spans="1:6" hidden="1" outlineLevel="1" x14ac:dyDescent="0.2">
      <c r="A322" s="137" t="s">
        <v>1027</v>
      </c>
      <c r="B322" s="137"/>
      <c r="C322" s="137"/>
      <c r="D322" s="137"/>
      <c r="E322" s="137"/>
      <c r="F322" s="137"/>
    </row>
    <row r="323" spans="1:6" hidden="1" outlineLevel="1" x14ac:dyDescent="0.2">
      <c r="A323" s="137" t="s">
        <v>1028</v>
      </c>
      <c r="B323" s="137"/>
      <c r="C323" s="137"/>
      <c r="D323" s="137"/>
      <c r="E323" s="137"/>
      <c r="F323" s="137"/>
    </row>
    <row r="324" spans="1:6" hidden="1" outlineLevel="1" x14ac:dyDescent="0.2">
      <c r="A324" s="137" t="s">
        <v>1029</v>
      </c>
      <c r="B324" s="137"/>
      <c r="C324" s="137"/>
      <c r="D324" s="137"/>
      <c r="E324" s="137"/>
      <c r="F324" s="137"/>
    </row>
    <row r="325" spans="1:6" ht="48" hidden="1" customHeight="1" outlineLevel="1" x14ac:dyDescent="0.2">
      <c r="A325" s="143"/>
      <c r="B325" s="143"/>
      <c r="C325" s="143"/>
      <c r="D325" s="143"/>
      <c r="E325" s="143"/>
      <c r="F325" s="143"/>
    </row>
    <row r="326" spans="1:6" hidden="1" outlineLevel="1" x14ac:dyDescent="0.2">
      <c r="A326" s="137" t="s">
        <v>1030</v>
      </c>
      <c r="B326" s="137"/>
      <c r="C326" s="137"/>
      <c r="D326" s="137"/>
      <c r="E326" s="137"/>
      <c r="F326" s="137"/>
    </row>
    <row r="327" spans="1:6" hidden="1" outlineLevel="1" x14ac:dyDescent="0.2">
      <c r="A327" s="137" t="s">
        <v>1031</v>
      </c>
      <c r="B327" s="137"/>
      <c r="C327" s="137"/>
      <c r="D327" s="137"/>
      <c r="E327" s="137"/>
      <c r="F327" s="137"/>
    </row>
    <row r="328" spans="1:6" ht="66" hidden="1" customHeight="1" outlineLevel="1" x14ac:dyDescent="0.2">
      <c r="A328" s="143"/>
      <c r="B328" s="143"/>
      <c r="C328" s="143"/>
      <c r="D328" s="143"/>
      <c r="E328" s="143"/>
      <c r="F328" s="143"/>
    </row>
    <row r="329" spans="1:6" hidden="1" outlineLevel="1" x14ac:dyDescent="0.2">
      <c r="A329" s="137" t="s">
        <v>1032</v>
      </c>
      <c r="B329" s="137"/>
      <c r="C329" s="137"/>
      <c r="D329" s="137"/>
      <c r="E329" s="137"/>
      <c r="F329" s="137"/>
    </row>
    <row r="330" spans="1:6" hidden="1" outlineLevel="1" x14ac:dyDescent="0.2">
      <c r="A330" s="137" t="s">
        <v>1033</v>
      </c>
      <c r="B330" s="137"/>
      <c r="C330" s="137"/>
      <c r="D330" s="137"/>
      <c r="E330" s="137"/>
      <c r="F330" s="137"/>
    </row>
    <row r="331" spans="1:6" hidden="1" outlineLevel="1" x14ac:dyDescent="0.2">
      <c r="A331" s="137" t="s">
        <v>1034</v>
      </c>
      <c r="B331" s="137"/>
      <c r="C331" s="137"/>
      <c r="D331" s="137"/>
      <c r="E331" s="137"/>
      <c r="F331" s="137"/>
    </row>
    <row r="332" spans="1:6" hidden="1" outlineLevel="1" x14ac:dyDescent="0.2">
      <c r="A332" s="137" t="s">
        <v>1035</v>
      </c>
      <c r="B332" s="137"/>
      <c r="C332" s="137"/>
      <c r="D332" s="137"/>
      <c r="E332" s="137"/>
      <c r="F332" s="137"/>
    </row>
    <row r="333" spans="1:6" ht="16.5" hidden="1" outlineLevel="1" x14ac:dyDescent="0.2">
      <c r="A333" s="142" t="s">
        <v>1036</v>
      </c>
      <c r="B333" s="142"/>
      <c r="C333" s="142"/>
      <c r="D333" s="142"/>
      <c r="E333" s="142"/>
      <c r="F333" s="142"/>
    </row>
    <row r="334" spans="1:6" hidden="1" outlineLevel="1" x14ac:dyDescent="0.2">
      <c r="A334" s="137" t="s">
        <v>1037</v>
      </c>
      <c r="B334" s="137"/>
      <c r="C334" s="137"/>
      <c r="D334" s="137"/>
      <c r="E334" s="137"/>
      <c r="F334" s="137"/>
    </row>
    <row r="335" spans="1:6" hidden="1" outlineLevel="1" x14ac:dyDescent="0.2">
      <c r="A335" s="138" t="s">
        <v>1038</v>
      </c>
      <c r="B335" s="138"/>
      <c r="C335" s="138"/>
      <c r="D335" s="138"/>
      <c r="E335" s="138"/>
      <c r="F335" s="138"/>
    </row>
    <row r="336" spans="1:6" hidden="1" outlineLevel="1" x14ac:dyDescent="0.2">
      <c r="A336" s="137" t="s">
        <v>1039</v>
      </c>
      <c r="B336" s="137"/>
      <c r="C336" s="137"/>
      <c r="D336" s="137"/>
      <c r="E336" s="137"/>
      <c r="F336" s="137"/>
    </row>
    <row r="337" spans="1:6" hidden="1" outlineLevel="1" x14ac:dyDescent="0.2">
      <c r="A337" s="137" t="s">
        <v>1040</v>
      </c>
      <c r="B337" s="137"/>
      <c r="C337" s="137"/>
      <c r="D337" s="137"/>
      <c r="E337" s="137"/>
      <c r="F337" s="137"/>
    </row>
    <row r="338" spans="1:6" hidden="1" outlineLevel="1" x14ac:dyDescent="0.2">
      <c r="A338" s="137" t="s">
        <v>1041</v>
      </c>
      <c r="B338" s="137"/>
      <c r="C338" s="137"/>
      <c r="D338" s="137"/>
      <c r="E338" s="137"/>
      <c r="F338" s="137"/>
    </row>
    <row r="339" spans="1:6" ht="42" hidden="1" customHeight="1" outlineLevel="1" x14ac:dyDescent="0.2">
      <c r="A339" s="143"/>
      <c r="B339" s="143"/>
      <c r="C339" s="143"/>
      <c r="D339" s="143"/>
      <c r="E339" s="143"/>
      <c r="F339" s="143"/>
    </row>
    <row r="340" spans="1:6" hidden="1" outlineLevel="1" x14ac:dyDescent="0.2">
      <c r="A340" s="137" t="s">
        <v>1042</v>
      </c>
      <c r="B340" s="137"/>
      <c r="C340" s="137"/>
      <c r="D340" s="137"/>
      <c r="E340" s="137"/>
      <c r="F340" s="137"/>
    </row>
    <row r="341" spans="1:6" hidden="1" outlineLevel="1" x14ac:dyDescent="0.2">
      <c r="A341" s="137" t="s">
        <v>1043</v>
      </c>
      <c r="B341" s="137"/>
      <c r="C341" s="137"/>
      <c r="D341" s="137"/>
      <c r="E341" s="137"/>
      <c r="F341" s="137"/>
    </row>
    <row r="342" spans="1:6" ht="212.1" hidden="1" customHeight="1" outlineLevel="1" x14ac:dyDescent="0.2">
      <c r="A342" s="143"/>
      <c r="B342" s="143"/>
      <c r="C342" s="143"/>
      <c r="D342" s="143"/>
      <c r="E342" s="143"/>
      <c r="F342" s="143"/>
    </row>
    <row r="343" spans="1:6" hidden="1" outlineLevel="1" x14ac:dyDescent="0.2">
      <c r="A343" s="137" t="s">
        <v>1044</v>
      </c>
      <c r="B343" s="137"/>
      <c r="C343" s="137"/>
      <c r="D343" s="137"/>
      <c r="E343" s="137"/>
      <c r="F343" s="137"/>
    </row>
    <row r="344" spans="1:6" ht="16.5" hidden="1" outlineLevel="1" x14ac:dyDescent="0.2">
      <c r="A344" s="142" t="s">
        <v>1045</v>
      </c>
      <c r="B344" s="142"/>
      <c r="C344" s="142"/>
      <c r="D344" s="142"/>
      <c r="E344" s="142"/>
      <c r="F344" s="142"/>
    </row>
    <row r="345" spans="1:6" hidden="1" outlineLevel="1" x14ac:dyDescent="0.2">
      <c r="A345" s="138" t="s">
        <v>1046</v>
      </c>
      <c r="B345" s="138"/>
      <c r="C345" s="138"/>
      <c r="D345" s="138"/>
      <c r="E345" s="138"/>
      <c r="F345" s="138"/>
    </row>
    <row r="346" spans="1:6" hidden="1" outlineLevel="1" x14ac:dyDescent="0.2">
      <c r="A346" s="137" t="s">
        <v>1047</v>
      </c>
      <c r="B346" s="137"/>
      <c r="C346" s="137"/>
      <c r="D346" s="137"/>
      <c r="E346" s="137"/>
      <c r="F346" s="137"/>
    </row>
    <row r="347" spans="1:6" hidden="1" outlineLevel="1" x14ac:dyDescent="0.2">
      <c r="A347" s="137" t="s">
        <v>1048</v>
      </c>
      <c r="B347" s="137"/>
      <c r="C347" s="137"/>
      <c r="D347" s="137"/>
      <c r="E347" s="137"/>
      <c r="F347" s="137"/>
    </row>
    <row r="348" spans="1:6" hidden="1" outlineLevel="1" x14ac:dyDescent="0.2">
      <c r="A348" s="137" t="s">
        <v>1049</v>
      </c>
      <c r="B348" s="137"/>
      <c r="C348" s="137"/>
      <c r="D348" s="137"/>
      <c r="E348" s="137"/>
      <c r="F348" s="137"/>
    </row>
    <row r="349" spans="1:6" hidden="1" outlineLevel="1" x14ac:dyDescent="0.2">
      <c r="A349" s="137" t="s">
        <v>1050</v>
      </c>
      <c r="B349" s="137"/>
      <c r="C349" s="137"/>
      <c r="D349" s="137"/>
      <c r="E349" s="137"/>
      <c r="F349" s="137"/>
    </row>
    <row r="350" spans="1:6" hidden="1" outlineLevel="1" x14ac:dyDescent="0.2">
      <c r="A350" s="137" t="s">
        <v>1051</v>
      </c>
      <c r="B350" s="137"/>
      <c r="C350" s="137"/>
      <c r="D350" s="137"/>
      <c r="E350" s="137"/>
      <c r="F350" s="137"/>
    </row>
    <row r="351" spans="1:6" hidden="1" outlineLevel="1" x14ac:dyDescent="0.2">
      <c r="A351" s="137" t="s">
        <v>1052</v>
      </c>
      <c r="B351" s="137"/>
      <c r="C351" s="137"/>
      <c r="D351" s="137"/>
      <c r="E351" s="137"/>
      <c r="F351" s="137"/>
    </row>
    <row r="352" spans="1:6" ht="16.5" hidden="1" outlineLevel="1" x14ac:dyDescent="0.2">
      <c r="A352" s="142" t="s">
        <v>1053</v>
      </c>
      <c r="B352" s="142"/>
      <c r="C352" s="142"/>
      <c r="D352" s="142"/>
      <c r="E352" s="142"/>
      <c r="F352" s="142"/>
    </row>
    <row r="353" spans="1:6" ht="42" hidden="1" customHeight="1" outlineLevel="1" x14ac:dyDescent="0.2">
      <c r="A353" s="143"/>
      <c r="B353" s="143"/>
      <c r="C353" s="143"/>
      <c r="D353" s="143"/>
      <c r="E353" s="143"/>
      <c r="F353" s="143"/>
    </row>
    <row r="354" spans="1:6" hidden="1" outlineLevel="1" x14ac:dyDescent="0.2">
      <c r="A354" s="137" t="s">
        <v>1054</v>
      </c>
      <c r="B354" s="137"/>
      <c r="C354" s="137"/>
      <c r="D354" s="137"/>
      <c r="E354" s="137"/>
      <c r="F354" s="137"/>
    </row>
    <row r="355" spans="1:6" hidden="1" outlineLevel="1" x14ac:dyDescent="0.2">
      <c r="A355" s="137" t="s">
        <v>1055</v>
      </c>
      <c r="B355" s="137"/>
      <c r="C355" s="137"/>
      <c r="D355" s="137"/>
      <c r="E355" s="137"/>
      <c r="F355" s="137"/>
    </row>
    <row r="356" spans="1:6" hidden="1" outlineLevel="1" x14ac:dyDescent="0.2">
      <c r="A356" s="137" t="s">
        <v>1056</v>
      </c>
      <c r="B356" s="137"/>
      <c r="C356" s="137"/>
      <c r="D356" s="137"/>
      <c r="E356" s="137"/>
      <c r="F356" s="137"/>
    </row>
    <row r="357" spans="1:6" hidden="1" outlineLevel="1" x14ac:dyDescent="0.2">
      <c r="A357" s="137" t="s">
        <v>1057</v>
      </c>
      <c r="B357" s="137"/>
      <c r="C357" s="137"/>
      <c r="D357" s="137"/>
      <c r="E357" s="137"/>
      <c r="F357" s="137"/>
    </row>
    <row r="358" spans="1:6" hidden="1" outlineLevel="1" x14ac:dyDescent="0.2">
      <c r="A358" s="137" t="s">
        <v>1058</v>
      </c>
      <c r="B358" s="137"/>
      <c r="C358" s="137"/>
      <c r="D358" s="137"/>
      <c r="E358" s="137"/>
      <c r="F358" s="137"/>
    </row>
    <row r="359" spans="1:6" hidden="1" outlineLevel="1" x14ac:dyDescent="0.2">
      <c r="A359" s="137" t="s">
        <v>1059</v>
      </c>
      <c r="B359" s="137"/>
      <c r="C359" s="137"/>
      <c r="D359" s="137"/>
      <c r="E359" s="137"/>
      <c r="F359" s="137"/>
    </row>
    <row r="360" spans="1:6" hidden="1" outlineLevel="1" x14ac:dyDescent="0.2">
      <c r="A360" s="137" t="s">
        <v>1060</v>
      </c>
      <c r="B360" s="137"/>
      <c r="C360" s="137"/>
      <c r="D360" s="137"/>
      <c r="E360" s="137"/>
      <c r="F360" s="137"/>
    </row>
    <row r="361" spans="1:6" ht="212.1" hidden="1" customHeight="1" outlineLevel="1" x14ac:dyDescent="0.2">
      <c r="A361" s="143"/>
      <c r="B361" s="143"/>
      <c r="C361" s="143"/>
      <c r="D361" s="143"/>
      <c r="E361" s="143"/>
      <c r="F361" s="143"/>
    </row>
    <row r="362" spans="1:6" ht="66" hidden="1" customHeight="1" outlineLevel="1" x14ac:dyDescent="0.2">
      <c r="A362" s="143"/>
      <c r="B362" s="143"/>
      <c r="C362" s="143"/>
      <c r="D362" s="143"/>
      <c r="E362" s="143"/>
      <c r="F362" s="143"/>
    </row>
    <row r="363" spans="1:6" hidden="1" outlineLevel="1" x14ac:dyDescent="0.2">
      <c r="A363" s="137" t="s">
        <v>1061</v>
      </c>
      <c r="B363" s="137"/>
      <c r="C363" s="137"/>
      <c r="D363" s="137"/>
      <c r="E363" s="137"/>
      <c r="F363" s="137"/>
    </row>
    <row r="364" spans="1:6" hidden="1" outlineLevel="1" x14ac:dyDescent="0.2">
      <c r="A364" s="137" t="s">
        <v>1062</v>
      </c>
      <c r="B364" s="137"/>
      <c r="C364" s="137"/>
      <c r="D364" s="137"/>
      <c r="E364" s="137"/>
      <c r="F364" s="137"/>
    </row>
    <row r="365" spans="1:6" ht="42" hidden="1" customHeight="1" outlineLevel="1" x14ac:dyDescent="0.2">
      <c r="A365" s="143"/>
      <c r="B365" s="143"/>
      <c r="C365" s="143"/>
      <c r="D365" s="143"/>
      <c r="E365" s="143"/>
      <c r="F365" s="143"/>
    </row>
    <row r="366" spans="1:6" hidden="1" outlineLevel="1" x14ac:dyDescent="0.2">
      <c r="A366" s="137" t="s">
        <v>1063</v>
      </c>
      <c r="B366" s="137"/>
      <c r="C366" s="137"/>
      <c r="D366" s="137"/>
      <c r="E366" s="137"/>
      <c r="F366" s="137"/>
    </row>
    <row r="367" spans="1:6" ht="42" hidden="1" customHeight="1" outlineLevel="1" x14ac:dyDescent="0.2">
      <c r="A367" s="143"/>
      <c r="B367" s="143"/>
      <c r="C367" s="143"/>
      <c r="D367" s="143"/>
      <c r="E367" s="143"/>
      <c r="F367" s="143"/>
    </row>
    <row r="368" spans="1:6" hidden="1" outlineLevel="1" x14ac:dyDescent="0.2">
      <c r="A368" s="137" t="s">
        <v>1064</v>
      </c>
      <c r="B368" s="137"/>
      <c r="C368" s="137"/>
      <c r="D368" s="137"/>
      <c r="E368" s="137"/>
      <c r="F368" s="137"/>
    </row>
    <row r="369" spans="1:6" hidden="1" outlineLevel="1" x14ac:dyDescent="0.2">
      <c r="A369" s="137" t="s">
        <v>1065</v>
      </c>
      <c r="B369" s="137"/>
      <c r="C369" s="137"/>
      <c r="D369" s="137"/>
      <c r="E369" s="137"/>
      <c r="F369" s="137"/>
    </row>
    <row r="370" spans="1:6" ht="16.5" hidden="1" outlineLevel="1" x14ac:dyDescent="0.2">
      <c r="A370" s="142" t="s">
        <v>1066</v>
      </c>
      <c r="B370" s="142"/>
      <c r="C370" s="142"/>
      <c r="D370" s="142"/>
      <c r="E370" s="142"/>
      <c r="F370" s="142"/>
    </row>
    <row r="371" spans="1:6" ht="48" hidden="1" customHeight="1" outlineLevel="1" x14ac:dyDescent="0.2">
      <c r="A371" s="143"/>
      <c r="B371" s="143"/>
      <c r="C371" s="143"/>
      <c r="D371" s="143"/>
      <c r="E371" s="143"/>
      <c r="F371" s="143"/>
    </row>
    <row r="372" spans="1:6" hidden="1" outlineLevel="1" x14ac:dyDescent="0.2">
      <c r="A372" s="137" t="s">
        <v>1067</v>
      </c>
      <c r="B372" s="137"/>
      <c r="C372" s="137"/>
      <c r="D372" s="137"/>
      <c r="E372" s="137"/>
      <c r="F372" s="137"/>
    </row>
    <row r="373" spans="1:6" hidden="1" outlineLevel="1" x14ac:dyDescent="0.2">
      <c r="A373" s="137" t="s">
        <v>1068</v>
      </c>
      <c r="B373" s="137"/>
      <c r="C373" s="137"/>
      <c r="D373" s="137"/>
      <c r="E373" s="137"/>
      <c r="F373" s="137"/>
    </row>
    <row r="374" spans="1:6" ht="66" hidden="1" customHeight="1" outlineLevel="1" x14ac:dyDescent="0.2">
      <c r="A374" s="143"/>
      <c r="B374" s="143"/>
      <c r="C374" s="143"/>
      <c r="D374" s="143"/>
      <c r="E374" s="143"/>
      <c r="F374" s="143"/>
    </row>
    <row r="375" spans="1:6" hidden="1" outlineLevel="1" x14ac:dyDescent="0.2">
      <c r="A375" s="137" t="s">
        <v>1069</v>
      </c>
      <c r="B375" s="137"/>
      <c r="C375" s="137"/>
      <c r="D375" s="137"/>
      <c r="E375" s="137"/>
      <c r="F375" s="137"/>
    </row>
    <row r="376" spans="1:6" hidden="1" outlineLevel="1" x14ac:dyDescent="0.2">
      <c r="A376" s="137" t="s">
        <v>1070</v>
      </c>
      <c r="B376" s="137"/>
      <c r="C376" s="137"/>
      <c r="D376" s="137"/>
      <c r="E376" s="137"/>
      <c r="F376" s="137"/>
    </row>
    <row r="377" spans="1:6" hidden="1" outlineLevel="1" x14ac:dyDescent="0.2">
      <c r="A377" s="137" t="s">
        <v>1071</v>
      </c>
      <c r="B377" s="137"/>
      <c r="C377" s="137"/>
      <c r="D377" s="137"/>
      <c r="E377" s="137"/>
      <c r="F377" s="137"/>
    </row>
    <row r="378" spans="1:6" ht="66" hidden="1" customHeight="1" outlineLevel="1" x14ac:dyDescent="0.2">
      <c r="A378" s="143"/>
      <c r="B378" s="143"/>
      <c r="C378" s="143"/>
      <c r="D378" s="143"/>
      <c r="E378" s="143"/>
      <c r="F378" s="143"/>
    </row>
    <row r="379" spans="1:6" hidden="1" outlineLevel="1" x14ac:dyDescent="0.2">
      <c r="A379" s="137" t="s">
        <v>1072</v>
      </c>
      <c r="B379" s="137"/>
      <c r="C379" s="137"/>
      <c r="D379" s="137"/>
      <c r="E379" s="137"/>
      <c r="F379" s="137"/>
    </row>
    <row r="380" spans="1:6" ht="42" hidden="1" customHeight="1" outlineLevel="1" x14ac:dyDescent="0.2">
      <c r="A380" s="143"/>
      <c r="B380" s="143"/>
      <c r="C380" s="143"/>
      <c r="D380" s="143"/>
      <c r="E380" s="143"/>
      <c r="F380" s="143"/>
    </row>
    <row r="381" spans="1:6" hidden="1" outlineLevel="1" x14ac:dyDescent="0.2">
      <c r="A381" s="137" t="s">
        <v>1073</v>
      </c>
      <c r="B381" s="137"/>
      <c r="C381" s="137"/>
      <c r="D381" s="137"/>
      <c r="E381" s="137"/>
      <c r="F381" s="137"/>
    </row>
    <row r="382" spans="1:6" hidden="1" outlineLevel="1" x14ac:dyDescent="0.2">
      <c r="A382" s="137" t="s">
        <v>1074</v>
      </c>
      <c r="B382" s="137"/>
      <c r="C382" s="137"/>
      <c r="D382" s="137"/>
      <c r="E382" s="137"/>
      <c r="F382" s="137"/>
    </row>
    <row r="383" spans="1:6" hidden="1" outlineLevel="1" x14ac:dyDescent="0.2">
      <c r="A383" s="137" t="s">
        <v>1075</v>
      </c>
      <c r="B383" s="137"/>
      <c r="C383" s="137"/>
      <c r="D383" s="137"/>
      <c r="E383" s="137"/>
      <c r="F383" s="137"/>
    </row>
    <row r="384" spans="1:6" ht="16.5" hidden="1" outlineLevel="1" x14ac:dyDescent="0.2">
      <c r="A384" s="142" t="s">
        <v>1076</v>
      </c>
      <c r="B384" s="142"/>
      <c r="C384" s="142"/>
      <c r="D384" s="142"/>
      <c r="E384" s="142"/>
      <c r="F384" s="142"/>
    </row>
    <row r="385" spans="1:6" hidden="1" outlineLevel="1" x14ac:dyDescent="0.2">
      <c r="A385" s="137" t="s">
        <v>1077</v>
      </c>
      <c r="B385" s="137"/>
      <c r="C385" s="137"/>
      <c r="D385" s="137"/>
      <c r="E385" s="137"/>
      <c r="F385" s="137"/>
    </row>
    <row r="386" spans="1:6" hidden="1" outlineLevel="1" x14ac:dyDescent="0.2">
      <c r="A386" s="137" t="s">
        <v>1078</v>
      </c>
      <c r="B386" s="137"/>
      <c r="C386" s="137"/>
      <c r="D386" s="137"/>
      <c r="E386" s="137"/>
      <c r="F386" s="137"/>
    </row>
    <row r="387" spans="1:6" ht="212.1" hidden="1" customHeight="1" outlineLevel="1" x14ac:dyDescent="0.2">
      <c r="A387" s="143"/>
      <c r="B387" s="143"/>
      <c r="C387" s="143"/>
      <c r="D387" s="143"/>
      <c r="E387" s="143"/>
      <c r="F387" s="143"/>
    </row>
    <row r="388" spans="1:6" ht="16.5" hidden="1" outlineLevel="1" x14ac:dyDescent="0.2">
      <c r="A388" s="142" t="s">
        <v>1079</v>
      </c>
      <c r="B388" s="142"/>
      <c r="C388" s="142"/>
      <c r="D388" s="142"/>
      <c r="E388" s="142"/>
      <c r="F388" s="142"/>
    </row>
    <row r="389" spans="1:6" hidden="1" outlineLevel="1" x14ac:dyDescent="0.2">
      <c r="A389" s="137" t="s">
        <v>1080</v>
      </c>
      <c r="B389" s="137"/>
      <c r="C389" s="137"/>
      <c r="D389" s="137"/>
      <c r="E389" s="137"/>
      <c r="F389" s="137"/>
    </row>
    <row r="390" spans="1:6" hidden="1" outlineLevel="1" x14ac:dyDescent="0.2">
      <c r="A390" s="137" t="s">
        <v>1081</v>
      </c>
      <c r="B390" s="137"/>
      <c r="C390" s="137"/>
      <c r="D390" s="137"/>
      <c r="E390" s="137"/>
      <c r="F390" s="137"/>
    </row>
    <row r="391" spans="1:6" hidden="1" outlineLevel="1" x14ac:dyDescent="0.2">
      <c r="A391" s="137" t="s">
        <v>1082</v>
      </c>
      <c r="B391" s="137"/>
      <c r="C391" s="137"/>
      <c r="D391" s="137"/>
      <c r="E391" s="137"/>
      <c r="F391" s="137"/>
    </row>
    <row r="392" spans="1:6" hidden="1" outlineLevel="1" x14ac:dyDescent="0.2">
      <c r="A392" s="137" t="s">
        <v>1083</v>
      </c>
      <c r="B392" s="137"/>
      <c r="C392" s="137"/>
      <c r="D392" s="137"/>
      <c r="E392" s="137"/>
      <c r="F392" s="137"/>
    </row>
    <row r="393" spans="1:6" hidden="1" outlineLevel="1" x14ac:dyDescent="0.2">
      <c r="A393" s="138" t="s">
        <v>1084</v>
      </c>
      <c r="B393" s="138"/>
      <c r="C393" s="138"/>
      <c r="D393" s="138"/>
      <c r="E393" s="138"/>
      <c r="F393" s="138"/>
    </row>
    <row r="394" spans="1:6" hidden="1" outlineLevel="1" x14ac:dyDescent="0.2">
      <c r="A394" s="138" t="s">
        <v>1085</v>
      </c>
      <c r="B394" s="138"/>
      <c r="C394" s="138"/>
      <c r="D394" s="138"/>
      <c r="E394" s="138"/>
      <c r="F394" s="138"/>
    </row>
    <row r="395" spans="1:6" hidden="1" outlineLevel="1" x14ac:dyDescent="0.2">
      <c r="A395" s="138" t="s">
        <v>1086</v>
      </c>
      <c r="B395" s="138"/>
      <c r="C395" s="138"/>
      <c r="D395" s="138"/>
      <c r="E395" s="138"/>
      <c r="F395" s="138"/>
    </row>
    <row r="396" spans="1:6" hidden="1" outlineLevel="1" x14ac:dyDescent="0.2">
      <c r="A396" s="137" t="s">
        <v>1087</v>
      </c>
      <c r="B396" s="137"/>
      <c r="C396" s="137"/>
      <c r="D396" s="137"/>
      <c r="E396" s="137"/>
      <c r="F396" s="137"/>
    </row>
    <row r="397" spans="1:6" hidden="1" outlineLevel="1" x14ac:dyDescent="0.2">
      <c r="A397" s="137" t="s">
        <v>1088</v>
      </c>
      <c r="B397" s="137"/>
      <c r="C397" s="137"/>
      <c r="D397" s="137"/>
      <c r="E397" s="137"/>
      <c r="F397" s="137"/>
    </row>
    <row r="398" spans="1:6" hidden="1" outlineLevel="1" x14ac:dyDescent="0.2">
      <c r="A398" s="59"/>
      <c r="B398" s="59"/>
      <c r="C398" s="59"/>
      <c r="D398" s="59"/>
      <c r="E398" s="59"/>
      <c r="F398" s="59"/>
    </row>
    <row r="399" spans="1:6" hidden="1" outlineLevel="1" x14ac:dyDescent="0.2">
      <c r="A399" s="59"/>
      <c r="B399" s="59"/>
      <c r="C399" s="59"/>
      <c r="D399" s="59"/>
      <c r="E399" s="59"/>
      <c r="F399" s="59"/>
    </row>
    <row r="400" spans="1:6" ht="26.1" customHeight="1" collapsed="1" x14ac:dyDescent="0.2">
      <c r="A400" s="145" t="s">
        <v>1089</v>
      </c>
      <c r="B400" s="146"/>
      <c r="C400" s="146"/>
      <c r="D400" s="146"/>
      <c r="E400" s="146"/>
      <c r="F400" s="147"/>
    </row>
    <row r="401" spans="1:6" hidden="1" outlineLevel="1" x14ac:dyDescent="0.2">
      <c r="A401" s="137" t="s">
        <v>1090</v>
      </c>
      <c r="B401" s="137"/>
      <c r="C401" s="137"/>
      <c r="D401" s="137"/>
      <c r="E401" s="137"/>
      <c r="F401" s="137"/>
    </row>
    <row r="402" spans="1:6" ht="16.5" hidden="1" outlineLevel="1" x14ac:dyDescent="0.2">
      <c r="A402" s="142" t="s">
        <v>1091</v>
      </c>
      <c r="B402" s="142"/>
      <c r="C402" s="142"/>
      <c r="D402" s="142"/>
      <c r="E402" s="142"/>
      <c r="F402" s="142"/>
    </row>
    <row r="403" spans="1:6" hidden="1" outlineLevel="1" x14ac:dyDescent="0.2">
      <c r="A403" s="137" t="s">
        <v>1092</v>
      </c>
      <c r="B403" s="137"/>
      <c r="C403" s="137"/>
      <c r="D403" s="137"/>
      <c r="E403" s="137"/>
      <c r="F403" s="137"/>
    </row>
    <row r="404" spans="1:6" hidden="1" outlineLevel="1" x14ac:dyDescent="0.2">
      <c r="A404" s="137" t="s">
        <v>1093</v>
      </c>
      <c r="B404" s="137"/>
      <c r="C404" s="137"/>
      <c r="D404" s="137"/>
      <c r="E404" s="137"/>
      <c r="F404" s="137"/>
    </row>
    <row r="405" spans="1:6" hidden="1" outlineLevel="1" x14ac:dyDescent="0.2">
      <c r="A405" s="137" t="s">
        <v>1094</v>
      </c>
      <c r="B405" s="137"/>
      <c r="C405" s="137"/>
      <c r="D405" s="137"/>
      <c r="E405" s="137"/>
      <c r="F405" s="137"/>
    </row>
    <row r="406" spans="1:6" hidden="1" outlineLevel="1" x14ac:dyDescent="0.2">
      <c r="A406" s="137" t="s">
        <v>1095</v>
      </c>
      <c r="B406" s="137"/>
      <c r="C406" s="137"/>
      <c r="D406" s="137"/>
      <c r="E406" s="137"/>
      <c r="F406" s="137"/>
    </row>
    <row r="407" spans="1:6" hidden="1" outlineLevel="1" x14ac:dyDescent="0.2">
      <c r="A407" s="137" t="s">
        <v>1096</v>
      </c>
      <c r="B407" s="137"/>
      <c r="C407" s="137"/>
      <c r="D407" s="137"/>
      <c r="E407" s="137"/>
      <c r="F407" s="137"/>
    </row>
    <row r="408" spans="1:6" hidden="1" outlineLevel="1" x14ac:dyDescent="0.2">
      <c r="A408" s="138" t="s">
        <v>1097</v>
      </c>
      <c r="B408" s="138"/>
      <c r="C408" s="138"/>
      <c r="D408" s="138"/>
      <c r="E408" s="138"/>
      <c r="F408" s="138"/>
    </row>
    <row r="409" spans="1:6" hidden="1" outlineLevel="1" x14ac:dyDescent="0.2">
      <c r="A409" s="138" t="s">
        <v>1098</v>
      </c>
      <c r="B409" s="138"/>
      <c r="C409" s="138"/>
      <c r="D409" s="138"/>
      <c r="E409" s="138"/>
      <c r="F409" s="138"/>
    </row>
    <row r="410" spans="1:6" ht="16.5" hidden="1" outlineLevel="1" x14ac:dyDescent="0.2">
      <c r="A410" s="142" t="s">
        <v>1099</v>
      </c>
      <c r="B410" s="142"/>
      <c r="C410" s="142"/>
      <c r="D410" s="142"/>
      <c r="E410" s="142"/>
      <c r="F410" s="142"/>
    </row>
    <row r="411" spans="1:6" hidden="1" outlineLevel="1" x14ac:dyDescent="0.2">
      <c r="A411" s="137" t="s">
        <v>1100</v>
      </c>
      <c r="B411" s="137"/>
      <c r="C411" s="137"/>
      <c r="D411" s="137"/>
      <c r="E411" s="137"/>
      <c r="F411" s="137"/>
    </row>
    <row r="412" spans="1:6" hidden="1" outlineLevel="1" x14ac:dyDescent="0.2">
      <c r="A412" s="137" t="s">
        <v>1101</v>
      </c>
      <c r="B412" s="137"/>
      <c r="C412" s="137"/>
      <c r="D412" s="137"/>
      <c r="E412" s="137"/>
      <c r="F412" s="137"/>
    </row>
    <row r="413" spans="1:6" ht="42" hidden="1" customHeight="1" outlineLevel="1" x14ac:dyDescent="0.2">
      <c r="A413" s="143"/>
      <c r="B413" s="143"/>
      <c r="C413" s="143"/>
      <c r="D413" s="143"/>
      <c r="E413" s="143"/>
      <c r="F413" s="143"/>
    </row>
    <row r="414" spans="1:6" hidden="1" outlineLevel="1" x14ac:dyDescent="0.2">
      <c r="A414" s="137" t="s">
        <v>1102</v>
      </c>
      <c r="B414" s="137"/>
      <c r="C414" s="137"/>
      <c r="D414" s="137"/>
      <c r="E414" s="137"/>
      <c r="F414" s="137"/>
    </row>
    <row r="415" spans="1:6" hidden="1" outlineLevel="1" x14ac:dyDescent="0.2">
      <c r="A415" s="137" t="s">
        <v>1103</v>
      </c>
      <c r="B415" s="137"/>
      <c r="C415" s="137"/>
      <c r="D415" s="137"/>
      <c r="E415" s="137"/>
      <c r="F415" s="137"/>
    </row>
    <row r="416" spans="1:6" ht="66" hidden="1" customHeight="1" outlineLevel="1" x14ac:dyDescent="0.2">
      <c r="A416" s="143"/>
      <c r="B416" s="143"/>
      <c r="C416" s="143"/>
      <c r="D416" s="143"/>
      <c r="E416" s="143"/>
      <c r="F416" s="143"/>
    </row>
    <row r="417" spans="1:6" hidden="1" outlineLevel="1" x14ac:dyDescent="0.2">
      <c r="A417" s="137" t="s">
        <v>1104</v>
      </c>
      <c r="B417" s="137"/>
      <c r="C417" s="137"/>
      <c r="D417" s="137"/>
      <c r="E417" s="137"/>
      <c r="F417" s="137"/>
    </row>
    <row r="418" spans="1:6" ht="42" hidden="1" customHeight="1" outlineLevel="1" x14ac:dyDescent="0.2">
      <c r="A418" s="143"/>
      <c r="B418" s="143"/>
      <c r="C418" s="143"/>
      <c r="D418" s="143"/>
      <c r="E418" s="143"/>
      <c r="F418" s="143"/>
    </row>
    <row r="419" spans="1:6" hidden="1" outlineLevel="1" x14ac:dyDescent="0.2">
      <c r="A419" s="137" t="s">
        <v>1105</v>
      </c>
      <c r="B419" s="137"/>
      <c r="C419" s="137"/>
      <c r="D419" s="137"/>
      <c r="E419" s="137"/>
      <c r="F419" s="137"/>
    </row>
    <row r="420" spans="1:6" ht="66" hidden="1" customHeight="1" outlineLevel="1" x14ac:dyDescent="0.2">
      <c r="A420" s="143"/>
      <c r="B420" s="143"/>
      <c r="C420" s="143"/>
      <c r="D420" s="143"/>
      <c r="E420" s="143"/>
      <c r="F420" s="143"/>
    </row>
    <row r="421" spans="1:6" hidden="1" outlineLevel="1" x14ac:dyDescent="0.2">
      <c r="A421" s="137" t="s">
        <v>1106</v>
      </c>
      <c r="B421" s="137"/>
      <c r="C421" s="137"/>
      <c r="D421" s="137"/>
      <c r="E421" s="137"/>
      <c r="F421" s="137"/>
    </row>
    <row r="422" spans="1:6" ht="66" hidden="1" customHeight="1" outlineLevel="1" x14ac:dyDescent="0.2">
      <c r="A422" s="143"/>
      <c r="B422" s="143"/>
      <c r="C422" s="143"/>
      <c r="D422" s="143"/>
      <c r="E422" s="143"/>
      <c r="F422" s="143"/>
    </row>
    <row r="423" spans="1:6" hidden="1" outlineLevel="1" x14ac:dyDescent="0.2">
      <c r="A423" s="137" t="s">
        <v>1107</v>
      </c>
      <c r="B423" s="137"/>
      <c r="C423" s="137"/>
      <c r="D423" s="137"/>
      <c r="E423" s="137"/>
      <c r="F423" s="137"/>
    </row>
    <row r="424" spans="1:6" hidden="1" outlineLevel="1" x14ac:dyDescent="0.2">
      <c r="A424" s="137" t="s">
        <v>1108</v>
      </c>
      <c r="B424" s="137"/>
      <c r="C424" s="137"/>
      <c r="D424" s="137"/>
      <c r="E424" s="137"/>
      <c r="F424" s="137"/>
    </row>
    <row r="425" spans="1:6" ht="16.5" hidden="1" outlineLevel="1" x14ac:dyDescent="0.2">
      <c r="A425" s="142" t="s">
        <v>1109</v>
      </c>
      <c r="B425" s="142"/>
      <c r="C425" s="142"/>
      <c r="D425" s="142"/>
      <c r="E425" s="142"/>
      <c r="F425" s="142"/>
    </row>
    <row r="426" spans="1:6" ht="42" hidden="1" customHeight="1" outlineLevel="1" x14ac:dyDescent="0.2">
      <c r="A426" s="143"/>
      <c r="B426" s="143"/>
      <c r="C426" s="143"/>
      <c r="D426" s="143"/>
      <c r="E426" s="143"/>
      <c r="F426" s="143"/>
    </row>
    <row r="427" spans="1:6" hidden="1" outlineLevel="1" x14ac:dyDescent="0.2">
      <c r="A427" s="137" t="s">
        <v>1110</v>
      </c>
      <c r="B427" s="137"/>
      <c r="C427" s="137"/>
      <c r="D427" s="137"/>
      <c r="E427" s="137"/>
      <c r="F427" s="137"/>
    </row>
    <row r="428" spans="1:6" hidden="1" outlineLevel="1" x14ac:dyDescent="0.2">
      <c r="A428" s="137" t="s">
        <v>1111</v>
      </c>
      <c r="B428" s="137"/>
      <c r="C428" s="137"/>
      <c r="D428" s="137"/>
      <c r="E428" s="137"/>
      <c r="F428" s="137"/>
    </row>
    <row r="429" spans="1:6" hidden="1" outlineLevel="1" x14ac:dyDescent="0.2">
      <c r="A429" s="137" t="s">
        <v>1112</v>
      </c>
      <c r="B429" s="137"/>
      <c r="C429" s="137"/>
      <c r="D429" s="137"/>
      <c r="E429" s="137"/>
      <c r="F429" s="137"/>
    </row>
    <row r="430" spans="1:6" ht="66" hidden="1" customHeight="1" outlineLevel="1" x14ac:dyDescent="0.2">
      <c r="A430" s="143"/>
      <c r="B430" s="143"/>
      <c r="C430" s="143"/>
      <c r="D430" s="143"/>
      <c r="E430" s="143"/>
      <c r="F430" s="143"/>
    </row>
    <row r="431" spans="1:6" hidden="1" outlineLevel="1" x14ac:dyDescent="0.2">
      <c r="A431" s="137" t="s">
        <v>1113</v>
      </c>
      <c r="B431" s="137"/>
      <c r="C431" s="137"/>
      <c r="D431" s="137"/>
      <c r="E431" s="137"/>
      <c r="F431" s="137"/>
    </row>
    <row r="432" spans="1:6" ht="66" hidden="1" customHeight="1" outlineLevel="1" x14ac:dyDescent="0.2">
      <c r="A432" s="143"/>
      <c r="B432" s="143"/>
      <c r="C432" s="143"/>
      <c r="D432" s="143"/>
      <c r="E432" s="143"/>
      <c r="F432" s="143"/>
    </row>
    <row r="433" spans="1:6" hidden="1" outlineLevel="1" x14ac:dyDescent="0.2">
      <c r="A433" s="137" t="s">
        <v>1114</v>
      </c>
      <c r="B433" s="137"/>
      <c r="C433" s="137"/>
      <c r="D433" s="137"/>
      <c r="E433" s="137"/>
      <c r="F433" s="137"/>
    </row>
    <row r="434" spans="1:6" hidden="1" outlineLevel="1" x14ac:dyDescent="0.2">
      <c r="A434" s="137" t="s">
        <v>1115</v>
      </c>
      <c r="B434" s="137"/>
      <c r="C434" s="137"/>
      <c r="D434" s="137"/>
      <c r="E434" s="137"/>
      <c r="F434" s="137"/>
    </row>
    <row r="435" spans="1:6" hidden="1" outlineLevel="1" x14ac:dyDescent="0.2">
      <c r="A435" s="137" t="s">
        <v>1116</v>
      </c>
      <c r="B435" s="137"/>
      <c r="C435" s="137"/>
      <c r="D435" s="137"/>
      <c r="E435" s="137"/>
      <c r="F435" s="137"/>
    </row>
    <row r="436" spans="1:6" hidden="1" outlineLevel="1" x14ac:dyDescent="0.2">
      <c r="A436" s="137" t="s">
        <v>1117</v>
      </c>
      <c r="B436" s="137"/>
      <c r="C436" s="137"/>
      <c r="D436" s="137"/>
      <c r="E436" s="137"/>
      <c r="F436" s="137"/>
    </row>
    <row r="437" spans="1:6" hidden="1" outlineLevel="1" x14ac:dyDescent="0.2">
      <c r="A437" s="137" t="s">
        <v>1118</v>
      </c>
      <c r="B437" s="137"/>
      <c r="C437" s="137"/>
      <c r="D437" s="137"/>
      <c r="E437" s="137"/>
      <c r="F437" s="137"/>
    </row>
    <row r="438" spans="1:6" ht="16.5" hidden="1" outlineLevel="1" x14ac:dyDescent="0.2">
      <c r="A438" s="142" t="s">
        <v>1119</v>
      </c>
      <c r="B438" s="142"/>
      <c r="C438" s="142"/>
      <c r="D438" s="142"/>
      <c r="E438" s="142"/>
      <c r="F438" s="142"/>
    </row>
    <row r="439" spans="1:6" ht="66" hidden="1" customHeight="1" outlineLevel="1" x14ac:dyDescent="0.2">
      <c r="A439" s="143"/>
      <c r="B439" s="143"/>
      <c r="C439" s="143"/>
      <c r="D439" s="143"/>
      <c r="E439" s="143"/>
      <c r="F439" s="143"/>
    </row>
    <row r="440" spans="1:6" hidden="1" outlineLevel="1" x14ac:dyDescent="0.2">
      <c r="A440" s="137" t="s">
        <v>1120</v>
      </c>
      <c r="B440" s="137"/>
      <c r="C440" s="137"/>
      <c r="D440" s="137"/>
      <c r="E440" s="137"/>
      <c r="F440" s="137"/>
    </row>
    <row r="441" spans="1:6" hidden="1" outlineLevel="1" x14ac:dyDescent="0.2">
      <c r="A441" s="137" t="s">
        <v>1121</v>
      </c>
      <c r="B441" s="137"/>
      <c r="C441" s="137"/>
      <c r="D441" s="137"/>
      <c r="E441" s="137"/>
      <c r="F441" s="137"/>
    </row>
    <row r="442" spans="1:6" hidden="1" outlineLevel="1" x14ac:dyDescent="0.2">
      <c r="A442" s="137" t="s">
        <v>1122</v>
      </c>
      <c r="B442" s="137"/>
      <c r="C442" s="137"/>
      <c r="D442" s="137"/>
      <c r="E442" s="137"/>
      <c r="F442" s="137"/>
    </row>
    <row r="443" spans="1:6" ht="42" hidden="1" customHeight="1" outlineLevel="1" x14ac:dyDescent="0.2">
      <c r="A443" s="143"/>
      <c r="B443" s="143"/>
      <c r="C443" s="143"/>
      <c r="D443" s="143"/>
      <c r="E443" s="143"/>
      <c r="F443" s="143"/>
    </row>
    <row r="444" spans="1:6" hidden="1" outlineLevel="1" x14ac:dyDescent="0.2">
      <c r="A444" s="137" t="s">
        <v>1123</v>
      </c>
      <c r="B444" s="137"/>
      <c r="C444" s="137"/>
      <c r="D444" s="137"/>
      <c r="E444" s="137"/>
      <c r="F444" s="137"/>
    </row>
    <row r="445" spans="1:6" ht="16.5" hidden="1" outlineLevel="1" x14ac:dyDescent="0.2">
      <c r="A445" s="142" t="s">
        <v>1124</v>
      </c>
      <c r="B445" s="142"/>
      <c r="C445" s="142"/>
      <c r="D445" s="142"/>
      <c r="E445" s="142"/>
      <c r="F445" s="142"/>
    </row>
    <row r="446" spans="1:6" ht="66" hidden="1" customHeight="1" outlineLevel="1" x14ac:dyDescent="0.2">
      <c r="A446" s="143"/>
      <c r="B446" s="143"/>
      <c r="C446" s="143"/>
      <c r="D446" s="143"/>
      <c r="E446" s="143"/>
      <c r="F446" s="143"/>
    </row>
    <row r="447" spans="1:6" hidden="1" outlineLevel="1" x14ac:dyDescent="0.2">
      <c r="A447" s="137" t="s">
        <v>1125</v>
      </c>
      <c r="B447" s="137"/>
      <c r="C447" s="137"/>
      <c r="D447" s="137"/>
      <c r="E447" s="137"/>
      <c r="F447" s="137"/>
    </row>
    <row r="448" spans="1:6" hidden="1" outlineLevel="1" x14ac:dyDescent="0.2">
      <c r="A448" s="137" t="s">
        <v>1126</v>
      </c>
      <c r="B448" s="137"/>
      <c r="C448" s="137"/>
      <c r="D448" s="137"/>
      <c r="E448" s="137"/>
      <c r="F448" s="137"/>
    </row>
    <row r="449" spans="1:6" ht="66" hidden="1" customHeight="1" outlineLevel="1" x14ac:dyDescent="0.2">
      <c r="A449" s="143"/>
      <c r="B449" s="143"/>
      <c r="C449" s="143"/>
      <c r="D449" s="143"/>
      <c r="E449" s="143"/>
      <c r="F449" s="143"/>
    </row>
    <row r="450" spans="1:6" hidden="1" outlineLevel="1" x14ac:dyDescent="0.2">
      <c r="A450" s="137" t="s">
        <v>1127</v>
      </c>
      <c r="B450" s="137"/>
      <c r="C450" s="137"/>
      <c r="D450" s="137"/>
      <c r="E450" s="137"/>
      <c r="F450" s="137"/>
    </row>
    <row r="451" spans="1:6" ht="66" hidden="1" customHeight="1" outlineLevel="1" x14ac:dyDescent="0.2">
      <c r="A451" s="143"/>
      <c r="B451" s="143"/>
      <c r="C451" s="143"/>
      <c r="D451" s="143"/>
      <c r="E451" s="143"/>
      <c r="F451" s="143"/>
    </row>
    <row r="452" spans="1:6" hidden="1" outlineLevel="1" x14ac:dyDescent="0.2">
      <c r="A452" s="137" t="s">
        <v>1128</v>
      </c>
      <c r="B452" s="137"/>
      <c r="C452" s="137"/>
      <c r="D452" s="137"/>
      <c r="E452" s="137"/>
      <c r="F452" s="137"/>
    </row>
    <row r="453" spans="1:6" ht="42" hidden="1" customHeight="1" outlineLevel="1" x14ac:dyDescent="0.2">
      <c r="A453" s="143"/>
      <c r="B453" s="143"/>
      <c r="C453" s="143"/>
      <c r="D453" s="143"/>
      <c r="E453" s="143"/>
      <c r="F453" s="143"/>
    </row>
    <row r="454" spans="1:6" hidden="1" outlineLevel="1" x14ac:dyDescent="0.2">
      <c r="A454" s="137" t="s">
        <v>1129</v>
      </c>
      <c r="B454" s="137"/>
      <c r="C454" s="137"/>
      <c r="D454" s="137"/>
      <c r="E454" s="137"/>
      <c r="F454" s="137"/>
    </row>
    <row r="455" spans="1:6" ht="66" hidden="1" customHeight="1" outlineLevel="1" x14ac:dyDescent="0.2">
      <c r="A455" s="143"/>
      <c r="B455" s="143"/>
      <c r="C455" s="143"/>
      <c r="D455" s="143"/>
      <c r="E455" s="143"/>
      <c r="F455" s="143"/>
    </row>
    <row r="456" spans="1:6" hidden="1" outlineLevel="1" x14ac:dyDescent="0.2">
      <c r="A456" s="137" t="s">
        <v>1130</v>
      </c>
      <c r="B456" s="137"/>
      <c r="C456" s="137"/>
      <c r="D456" s="137"/>
      <c r="E456" s="137"/>
      <c r="F456" s="137"/>
    </row>
    <row r="457" spans="1:6" ht="66" hidden="1" customHeight="1" outlineLevel="1" x14ac:dyDescent="0.2">
      <c r="A457" s="143"/>
      <c r="B457" s="143"/>
      <c r="C457" s="143"/>
      <c r="D457" s="143"/>
      <c r="E457" s="143"/>
      <c r="F457" s="143"/>
    </row>
    <row r="458" spans="1:6" hidden="1" outlineLevel="1" x14ac:dyDescent="0.2">
      <c r="A458" s="137" t="s">
        <v>1131</v>
      </c>
      <c r="B458" s="137"/>
      <c r="C458" s="137"/>
      <c r="D458" s="137"/>
      <c r="E458" s="137"/>
      <c r="F458" s="137"/>
    </row>
    <row r="459" spans="1:6" hidden="1" outlineLevel="1" x14ac:dyDescent="0.2">
      <c r="A459" s="137" t="s">
        <v>1132</v>
      </c>
      <c r="B459" s="137"/>
      <c r="C459" s="137"/>
      <c r="D459" s="137"/>
      <c r="E459" s="137"/>
      <c r="F459" s="137"/>
    </row>
    <row r="460" spans="1:6" ht="42" hidden="1" customHeight="1" outlineLevel="1" x14ac:dyDescent="0.2">
      <c r="A460" s="143"/>
      <c r="B460" s="143"/>
      <c r="C460" s="143"/>
      <c r="D460" s="143"/>
      <c r="E460" s="143"/>
      <c r="F460" s="143"/>
    </row>
    <row r="461" spans="1:6" hidden="1" outlineLevel="1" x14ac:dyDescent="0.2">
      <c r="A461" s="137" t="s">
        <v>1133</v>
      </c>
      <c r="B461" s="137"/>
      <c r="C461" s="137"/>
      <c r="D461" s="137"/>
      <c r="E461" s="137"/>
      <c r="F461" s="137"/>
    </row>
    <row r="462" spans="1:6" ht="16.5" hidden="1" outlineLevel="1" x14ac:dyDescent="0.2">
      <c r="A462" s="142" t="s">
        <v>1134</v>
      </c>
      <c r="B462" s="142"/>
      <c r="C462" s="142"/>
      <c r="D462" s="142"/>
      <c r="E462" s="142"/>
      <c r="F462" s="142"/>
    </row>
    <row r="463" spans="1:6" hidden="1" outlineLevel="1" x14ac:dyDescent="0.2">
      <c r="A463" s="137" t="s">
        <v>1135</v>
      </c>
      <c r="B463" s="137"/>
      <c r="C463" s="137"/>
      <c r="D463" s="137"/>
      <c r="E463" s="137"/>
      <c r="F463" s="137"/>
    </row>
    <row r="464" spans="1:6" ht="66" hidden="1" customHeight="1" outlineLevel="1" x14ac:dyDescent="0.2">
      <c r="A464" s="143"/>
      <c r="B464" s="143"/>
      <c r="C464" s="143"/>
      <c r="D464" s="143"/>
      <c r="E464" s="143"/>
      <c r="F464" s="143"/>
    </row>
    <row r="465" spans="1:6" hidden="1" outlineLevel="1" x14ac:dyDescent="0.2">
      <c r="A465" s="137" t="s">
        <v>1136</v>
      </c>
      <c r="B465" s="137"/>
      <c r="C465" s="137"/>
      <c r="D465" s="137"/>
      <c r="E465" s="137"/>
      <c r="F465" s="137"/>
    </row>
    <row r="466" spans="1:6" hidden="1" outlineLevel="1" x14ac:dyDescent="0.2">
      <c r="A466" s="137" t="s">
        <v>1137</v>
      </c>
      <c r="B466" s="137"/>
      <c r="C466" s="137"/>
      <c r="D466" s="137"/>
      <c r="E466" s="137"/>
      <c r="F466" s="137"/>
    </row>
    <row r="467" spans="1:6" ht="66" hidden="1" customHeight="1" outlineLevel="1" x14ac:dyDescent="0.2">
      <c r="A467" s="143"/>
      <c r="B467" s="143"/>
      <c r="C467" s="143"/>
      <c r="D467" s="143"/>
      <c r="E467" s="143"/>
      <c r="F467" s="143"/>
    </row>
    <row r="468" spans="1:6" hidden="1" outlineLevel="1" x14ac:dyDescent="0.2">
      <c r="A468" s="137" t="s">
        <v>1138</v>
      </c>
      <c r="B468" s="137"/>
      <c r="C468" s="137"/>
      <c r="D468" s="137"/>
      <c r="E468" s="137"/>
      <c r="F468" s="137"/>
    </row>
    <row r="469" spans="1:6" ht="66" hidden="1" customHeight="1" outlineLevel="1" x14ac:dyDescent="0.2">
      <c r="A469" s="143"/>
      <c r="B469" s="143"/>
      <c r="C469" s="143"/>
      <c r="D469" s="143"/>
      <c r="E469" s="143"/>
      <c r="F469" s="143"/>
    </row>
    <row r="470" spans="1:6" hidden="1" outlineLevel="1" x14ac:dyDescent="0.2">
      <c r="A470" s="137" t="s">
        <v>1139</v>
      </c>
      <c r="B470" s="137"/>
      <c r="C470" s="137"/>
      <c r="D470" s="137"/>
      <c r="E470" s="137"/>
      <c r="F470" s="137"/>
    </row>
    <row r="471" spans="1:6" ht="66" hidden="1" customHeight="1" outlineLevel="1" x14ac:dyDescent="0.2">
      <c r="A471" s="143"/>
      <c r="B471" s="143"/>
      <c r="C471" s="143"/>
      <c r="D471" s="143"/>
      <c r="E471" s="143"/>
      <c r="F471" s="143"/>
    </row>
    <row r="472" spans="1:6" hidden="1" outlineLevel="1" x14ac:dyDescent="0.2">
      <c r="A472" s="137" t="s">
        <v>1140</v>
      </c>
      <c r="B472" s="137"/>
      <c r="C472" s="137"/>
      <c r="D472" s="137"/>
      <c r="E472" s="137"/>
      <c r="F472" s="137"/>
    </row>
    <row r="473" spans="1:6" ht="66" hidden="1" customHeight="1" outlineLevel="1" x14ac:dyDescent="0.2">
      <c r="A473" s="143"/>
      <c r="B473" s="143"/>
      <c r="C473" s="143"/>
      <c r="D473" s="143"/>
      <c r="E473" s="143"/>
      <c r="F473" s="143"/>
    </row>
    <row r="474" spans="1:6" hidden="1" outlineLevel="1" x14ac:dyDescent="0.2">
      <c r="A474" s="137" t="s">
        <v>1141</v>
      </c>
      <c r="B474" s="137"/>
      <c r="C474" s="137"/>
      <c r="D474" s="137"/>
      <c r="E474" s="137"/>
      <c r="F474" s="137"/>
    </row>
    <row r="475" spans="1:6" ht="66" hidden="1" customHeight="1" outlineLevel="1" x14ac:dyDescent="0.2">
      <c r="A475" s="143"/>
      <c r="B475" s="143"/>
      <c r="C475" s="143"/>
      <c r="D475" s="143"/>
      <c r="E475" s="143"/>
      <c r="F475" s="143"/>
    </row>
    <row r="476" spans="1:6" hidden="1" outlineLevel="1" x14ac:dyDescent="0.2">
      <c r="A476" s="137" t="s">
        <v>1142</v>
      </c>
      <c r="B476" s="137"/>
      <c r="C476" s="137"/>
      <c r="D476" s="137"/>
      <c r="E476" s="137"/>
      <c r="F476" s="137"/>
    </row>
    <row r="477" spans="1:6" hidden="1" outlineLevel="1" x14ac:dyDescent="0.2">
      <c r="A477" s="137" t="s">
        <v>1143</v>
      </c>
      <c r="B477" s="137"/>
      <c r="C477" s="137"/>
      <c r="D477" s="137"/>
      <c r="E477" s="137"/>
      <c r="F477" s="137"/>
    </row>
    <row r="478" spans="1:6" ht="16.5" hidden="1" outlineLevel="1" x14ac:dyDescent="0.2">
      <c r="A478" s="142" t="s">
        <v>1144</v>
      </c>
      <c r="B478" s="142"/>
      <c r="C478" s="142"/>
      <c r="D478" s="142"/>
      <c r="E478" s="142"/>
      <c r="F478" s="142"/>
    </row>
    <row r="479" spans="1:6" hidden="1" outlineLevel="1" x14ac:dyDescent="0.2">
      <c r="A479" s="137" t="s">
        <v>1145</v>
      </c>
      <c r="B479" s="137"/>
      <c r="C479" s="137"/>
      <c r="D479" s="137"/>
      <c r="E479" s="137"/>
      <c r="F479" s="137"/>
    </row>
    <row r="480" spans="1:6" ht="66" hidden="1" customHeight="1" outlineLevel="1" x14ac:dyDescent="0.2">
      <c r="A480" s="143"/>
      <c r="B480" s="143"/>
      <c r="C480" s="143"/>
      <c r="D480" s="143"/>
      <c r="E480" s="143"/>
      <c r="F480" s="143"/>
    </row>
    <row r="481" spans="1:6" hidden="1" outlineLevel="1" x14ac:dyDescent="0.2">
      <c r="A481" s="137" t="s">
        <v>1146</v>
      </c>
      <c r="B481" s="137"/>
      <c r="C481" s="137"/>
      <c r="D481" s="137"/>
      <c r="E481" s="137"/>
      <c r="F481" s="137"/>
    </row>
    <row r="482" spans="1:6" ht="66" hidden="1" customHeight="1" outlineLevel="1" x14ac:dyDescent="0.2">
      <c r="A482" s="143"/>
      <c r="B482" s="143"/>
      <c r="C482" s="143"/>
      <c r="D482" s="143"/>
      <c r="E482" s="143"/>
      <c r="F482" s="143"/>
    </row>
    <row r="483" spans="1:6" hidden="1" outlineLevel="1" x14ac:dyDescent="0.2">
      <c r="A483" s="137" t="s">
        <v>1147</v>
      </c>
      <c r="B483" s="137"/>
      <c r="C483" s="137"/>
      <c r="D483" s="137"/>
      <c r="E483" s="137"/>
      <c r="F483" s="137"/>
    </row>
    <row r="484" spans="1:6" ht="66" hidden="1" customHeight="1" outlineLevel="1" x14ac:dyDescent="0.2">
      <c r="A484" s="143"/>
      <c r="B484" s="143"/>
      <c r="C484" s="143"/>
      <c r="D484" s="143"/>
      <c r="E484" s="143"/>
      <c r="F484" s="143"/>
    </row>
    <row r="485" spans="1:6" hidden="1" outlineLevel="1" x14ac:dyDescent="0.2">
      <c r="A485" s="137" t="s">
        <v>1148</v>
      </c>
      <c r="B485" s="137"/>
      <c r="C485" s="137"/>
      <c r="D485" s="137"/>
      <c r="E485" s="137"/>
      <c r="F485" s="137"/>
    </row>
    <row r="486" spans="1:6" ht="42" hidden="1" customHeight="1" outlineLevel="1" x14ac:dyDescent="0.2">
      <c r="A486" s="143"/>
      <c r="B486" s="143"/>
      <c r="C486" s="143"/>
      <c r="D486" s="143"/>
      <c r="E486" s="143"/>
      <c r="F486" s="143"/>
    </row>
    <row r="487" spans="1:6" hidden="1" outlineLevel="1" x14ac:dyDescent="0.2">
      <c r="A487" s="137" t="s">
        <v>1149</v>
      </c>
      <c r="B487" s="137"/>
      <c r="C487" s="137"/>
      <c r="D487" s="137"/>
      <c r="E487" s="137"/>
      <c r="F487" s="137"/>
    </row>
    <row r="488" spans="1:6" hidden="1" outlineLevel="1" x14ac:dyDescent="0.2">
      <c r="A488" s="137" t="s">
        <v>1150</v>
      </c>
      <c r="B488" s="137"/>
      <c r="C488" s="137"/>
      <c r="D488" s="137"/>
      <c r="E488" s="137"/>
      <c r="F488" s="137"/>
    </row>
    <row r="489" spans="1:6" hidden="1" outlineLevel="1" x14ac:dyDescent="0.2">
      <c r="A489" s="137" t="s">
        <v>1151</v>
      </c>
      <c r="B489" s="137"/>
      <c r="C489" s="137"/>
      <c r="D489" s="137"/>
      <c r="E489" s="137"/>
      <c r="F489" s="137"/>
    </row>
    <row r="490" spans="1:6" ht="66" hidden="1" customHeight="1" outlineLevel="1" x14ac:dyDescent="0.2">
      <c r="A490" s="143"/>
      <c r="B490" s="143"/>
      <c r="C490" s="143"/>
      <c r="D490" s="143"/>
      <c r="E490" s="143"/>
      <c r="F490" s="143"/>
    </row>
    <row r="491" spans="1:6" hidden="1" outlineLevel="1" x14ac:dyDescent="0.2">
      <c r="A491" s="137" t="s">
        <v>1152</v>
      </c>
      <c r="B491" s="137"/>
      <c r="C491" s="137"/>
      <c r="D491" s="137"/>
      <c r="E491" s="137"/>
      <c r="F491" s="137"/>
    </row>
    <row r="492" spans="1:6" ht="16.5" hidden="1" outlineLevel="1" x14ac:dyDescent="0.2">
      <c r="A492" s="142" t="s">
        <v>1153</v>
      </c>
      <c r="B492" s="142"/>
      <c r="C492" s="142"/>
      <c r="D492" s="142"/>
      <c r="E492" s="142"/>
      <c r="F492" s="142"/>
    </row>
    <row r="493" spans="1:6" hidden="1" outlineLevel="1" x14ac:dyDescent="0.2">
      <c r="A493" s="137" t="s">
        <v>1154</v>
      </c>
      <c r="B493" s="137"/>
      <c r="C493" s="137"/>
      <c r="D493" s="137"/>
      <c r="E493" s="137"/>
      <c r="F493" s="137"/>
    </row>
    <row r="494" spans="1:6" hidden="1" outlineLevel="1" x14ac:dyDescent="0.2">
      <c r="A494" s="137" t="s">
        <v>1155</v>
      </c>
      <c r="B494" s="137"/>
      <c r="C494" s="137"/>
      <c r="D494" s="137"/>
      <c r="E494" s="137"/>
      <c r="F494" s="137"/>
    </row>
    <row r="495" spans="1:6" hidden="1" outlineLevel="1" x14ac:dyDescent="0.2">
      <c r="A495" s="137" t="s">
        <v>1156</v>
      </c>
      <c r="B495" s="137"/>
      <c r="C495" s="137"/>
      <c r="D495" s="137"/>
      <c r="E495" s="137"/>
      <c r="F495" s="137"/>
    </row>
    <row r="496" spans="1:6" hidden="1" outlineLevel="1" x14ac:dyDescent="0.2">
      <c r="A496" s="59"/>
      <c r="B496" s="59"/>
      <c r="C496" s="59"/>
      <c r="D496" s="59"/>
      <c r="E496" s="59"/>
      <c r="F496" s="59"/>
    </row>
    <row r="497" spans="1:6" hidden="1" outlineLevel="1" x14ac:dyDescent="0.2">
      <c r="A497" s="59"/>
      <c r="B497" s="59"/>
      <c r="C497" s="59"/>
      <c r="D497" s="59"/>
      <c r="E497" s="59"/>
      <c r="F497" s="59"/>
    </row>
    <row r="498" spans="1:6" ht="26.1" customHeight="1" collapsed="1" x14ac:dyDescent="0.2">
      <c r="A498" s="145" t="s">
        <v>1824</v>
      </c>
      <c r="B498" s="146"/>
      <c r="C498" s="146"/>
      <c r="D498" s="146"/>
      <c r="E498" s="146"/>
      <c r="F498" s="147"/>
    </row>
    <row r="499" spans="1:6" hidden="1" outlineLevel="1" x14ac:dyDescent="0.2">
      <c r="A499" s="138" t="s">
        <v>1825</v>
      </c>
      <c r="B499" s="138"/>
      <c r="C499" s="138"/>
      <c r="D499" s="138"/>
      <c r="E499" s="138"/>
      <c r="F499" s="138"/>
    </row>
    <row r="500" spans="1:6" hidden="1" outlineLevel="1" x14ac:dyDescent="0.2">
      <c r="A500" s="137" t="s">
        <v>1826</v>
      </c>
      <c r="B500" s="137"/>
      <c r="C500" s="137"/>
      <c r="D500" s="137"/>
      <c r="E500" s="137"/>
      <c r="F500" s="137"/>
    </row>
    <row r="501" spans="1:6" hidden="1" outlineLevel="1" x14ac:dyDescent="0.2">
      <c r="A501" s="137" t="s">
        <v>1827</v>
      </c>
      <c r="B501" s="137"/>
      <c r="C501" s="137"/>
      <c r="D501" s="137"/>
      <c r="E501" s="137"/>
      <c r="F501" s="137"/>
    </row>
    <row r="502" spans="1:6" hidden="1" outlineLevel="1" x14ac:dyDescent="0.2">
      <c r="A502" s="137" t="s">
        <v>1828</v>
      </c>
      <c r="B502" s="137"/>
      <c r="C502" s="137"/>
      <c r="D502" s="137"/>
      <c r="E502" s="137"/>
      <c r="F502" s="137"/>
    </row>
    <row r="503" spans="1:6" hidden="1" outlineLevel="1" x14ac:dyDescent="0.2">
      <c r="A503" s="59"/>
      <c r="B503" s="59"/>
      <c r="C503" s="59"/>
      <c r="D503" s="59"/>
      <c r="E503" s="59"/>
      <c r="F503" s="59"/>
    </row>
    <row r="504" spans="1:6" ht="16.5" hidden="1" outlineLevel="1" x14ac:dyDescent="0.2">
      <c r="A504" s="142" t="s">
        <v>1829</v>
      </c>
      <c r="B504" s="142"/>
      <c r="C504" s="142"/>
      <c r="D504" s="142"/>
      <c r="E504" s="142"/>
      <c r="F504" s="142"/>
    </row>
    <row r="505" spans="1:6" hidden="1" outlineLevel="1" x14ac:dyDescent="0.2">
      <c r="A505" s="137" t="s">
        <v>1830</v>
      </c>
      <c r="B505" s="137"/>
      <c r="C505" s="137"/>
      <c r="D505" s="137"/>
      <c r="E505" s="137"/>
      <c r="F505" s="137"/>
    </row>
    <row r="506" spans="1:6" hidden="1" outlineLevel="1" x14ac:dyDescent="0.2">
      <c r="A506" s="137" t="s">
        <v>1831</v>
      </c>
      <c r="B506" s="137"/>
      <c r="C506" s="137"/>
      <c r="D506" s="137"/>
      <c r="E506" s="137"/>
      <c r="F506" s="137"/>
    </row>
    <row r="507" spans="1:6" hidden="1" outlineLevel="1" x14ac:dyDescent="0.2">
      <c r="A507" s="137" t="s">
        <v>1832</v>
      </c>
      <c r="B507" s="137"/>
      <c r="C507" s="137"/>
      <c r="D507" s="137"/>
      <c r="E507" s="137"/>
      <c r="F507" s="137"/>
    </row>
    <row r="508" spans="1:6" hidden="1" outlineLevel="1" x14ac:dyDescent="0.2">
      <c r="A508" s="137" t="s">
        <v>1833</v>
      </c>
      <c r="B508" s="137"/>
      <c r="C508" s="137"/>
      <c r="D508" s="137"/>
      <c r="E508" s="137"/>
      <c r="F508" s="137"/>
    </row>
    <row r="509" spans="1:6" hidden="1" outlineLevel="1" x14ac:dyDescent="0.2">
      <c r="A509" s="137" t="s">
        <v>1834</v>
      </c>
      <c r="B509" s="137"/>
      <c r="C509" s="137"/>
      <c r="D509" s="137"/>
      <c r="E509" s="137"/>
      <c r="F509" s="137"/>
    </row>
    <row r="510" spans="1:6" hidden="1" outlineLevel="1" x14ac:dyDescent="0.2">
      <c r="A510" s="137" t="s">
        <v>1835</v>
      </c>
      <c r="B510" s="137"/>
      <c r="C510" s="137"/>
      <c r="D510" s="137"/>
      <c r="E510" s="137"/>
      <c r="F510" s="137"/>
    </row>
    <row r="511" spans="1:6" hidden="1" outlineLevel="1" x14ac:dyDescent="0.2">
      <c r="A511" s="137" t="s">
        <v>1836</v>
      </c>
      <c r="B511" s="137"/>
      <c r="C511" s="137"/>
      <c r="D511" s="137"/>
      <c r="E511" s="137"/>
      <c r="F511" s="137"/>
    </row>
    <row r="512" spans="1:6" hidden="1" outlineLevel="1" x14ac:dyDescent="0.2">
      <c r="A512" s="137" t="s">
        <v>1837</v>
      </c>
      <c r="B512" s="137"/>
      <c r="C512" s="137"/>
      <c r="D512" s="137"/>
      <c r="E512" s="137"/>
      <c r="F512" s="137"/>
    </row>
    <row r="513" spans="1:6" hidden="1" outlineLevel="1" x14ac:dyDescent="0.2">
      <c r="A513" s="137" t="s">
        <v>1838</v>
      </c>
      <c r="B513" s="137"/>
      <c r="C513" s="137"/>
      <c r="D513" s="137"/>
      <c r="E513" s="137"/>
      <c r="F513" s="137"/>
    </row>
    <row r="514" spans="1:6" hidden="1" outlineLevel="1" x14ac:dyDescent="0.2">
      <c r="A514" s="137" t="s">
        <v>1839</v>
      </c>
      <c r="B514" s="137"/>
      <c r="C514" s="137"/>
      <c r="D514" s="137"/>
      <c r="E514" s="137"/>
      <c r="F514" s="137"/>
    </row>
    <row r="515" spans="1:6" hidden="1" outlineLevel="1" x14ac:dyDescent="0.2">
      <c r="A515" s="59"/>
      <c r="B515" s="59"/>
      <c r="C515" s="59"/>
      <c r="D515" s="59"/>
      <c r="E515" s="59"/>
      <c r="F515" s="59"/>
    </row>
    <row r="516" spans="1:6" ht="16.5" hidden="1" outlineLevel="1" x14ac:dyDescent="0.2">
      <c r="A516" s="142" t="s">
        <v>1840</v>
      </c>
      <c r="B516" s="142"/>
      <c r="C516" s="142"/>
      <c r="D516" s="142"/>
      <c r="E516" s="142"/>
      <c r="F516" s="142"/>
    </row>
    <row r="517" spans="1:6" hidden="1" outlineLevel="1" x14ac:dyDescent="0.2">
      <c r="A517" s="137" t="s">
        <v>1841</v>
      </c>
      <c r="B517" s="137"/>
      <c r="C517" s="137"/>
      <c r="D517" s="137"/>
      <c r="E517" s="137"/>
      <c r="F517" s="137"/>
    </row>
    <row r="518" spans="1:6" hidden="1" outlineLevel="1" x14ac:dyDescent="0.2">
      <c r="A518" s="137" t="s">
        <v>1842</v>
      </c>
      <c r="B518" s="137"/>
      <c r="C518" s="137"/>
      <c r="D518" s="137"/>
      <c r="E518" s="137"/>
      <c r="F518" s="137"/>
    </row>
    <row r="519" spans="1:6" hidden="1" outlineLevel="1" x14ac:dyDescent="0.2">
      <c r="A519" s="137" t="s">
        <v>1843</v>
      </c>
      <c r="B519" s="137"/>
      <c r="C519" s="137"/>
      <c r="D519" s="137"/>
      <c r="E519" s="137"/>
      <c r="F519" s="137"/>
    </row>
    <row r="520" spans="1:6" hidden="1" outlineLevel="1" x14ac:dyDescent="0.2">
      <c r="A520" s="137" t="s">
        <v>1844</v>
      </c>
      <c r="B520" s="137"/>
      <c r="C520" s="137"/>
      <c r="D520" s="137"/>
      <c r="E520" s="137"/>
      <c r="F520" s="137"/>
    </row>
    <row r="521" spans="1:6" hidden="1" outlineLevel="1" x14ac:dyDescent="0.2">
      <c r="A521" s="137" t="s">
        <v>1845</v>
      </c>
      <c r="B521" s="137"/>
      <c r="C521" s="137"/>
      <c r="D521" s="137"/>
      <c r="E521" s="137"/>
      <c r="F521" s="137"/>
    </row>
    <row r="522" spans="1:6" hidden="1" outlineLevel="1" x14ac:dyDescent="0.2">
      <c r="A522" s="137" t="s">
        <v>1846</v>
      </c>
      <c r="B522" s="137"/>
      <c r="C522" s="137"/>
      <c r="D522" s="137"/>
      <c r="E522" s="137"/>
      <c r="F522" s="137"/>
    </row>
    <row r="523" spans="1:6" hidden="1" outlineLevel="1" x14ac:dyDescent="0.2">
      <c r="A523" s="137" t="s">
        <v>1847</v>
      </c>
      <c r="B523" s="137"/>
      <c r="C523" s="137"/>
      <c r="D523" s="137"/>
      <c r="E523" s="137"/>
      <c r="F523" s="137"/>
    </row>
    <row r="524" spans="1:6" hidden="1" outlineLevel="1" x14ac:dyDescent="0.2">
      <c r="A524" s="137" t="s">
        <v>1848</v>
      </c>
      <c r="B524" s="137"/>
      <c r="C524" s="137"/>
      <c r="D524" s="137"/>
      <c r="E524" s="137"/>
      <c r="F524" s="137"/>
    </row>
    <row r="525" spans="1:6" hidden="1" outlineLevel="1" x14ac:dyDescent="0.2">
      <c r="A525" s="137" t="s">
        <v>1849</v>
      </c>
      <c r="B525" s="137"/>
      <c r="C525" s="137"/>
      <c r="D525" s="137"/>
      <c r="E525" s="137"/>
      <c r="F525" s="137"/>
    </row>
    <row r="526" spans="1:6" hidden="1" outlineLevel="1" x14ac:dyDescent="0.2">
      <c r="A526" s="59"/>
      <c r="B526" s="59"/>
      <c r="C526" s="59"/>
      <c r="D526" s="59"/>
      <c r="E526" s="59"/>
      <c r="F526" s="59"/>
    </row>
    <row r="527" spans="1:6" ht="16.5" hidden="1" outlineLevel="1" x14ac:dyDescent="0.2">
      <c r="A527" s="142" t="s">
        <v>1850</v>
      </c>
      <c r="B527" s="142"/>
      <c r="C527" s="142"/>
      <c r="D527" s="142"/>
      <c r="E527" s="142"/>
      <c r="F527" s="142"/>
    </row>
    <row r="528" spans="1:6" hidden="1" outlineLevel="1" x14ac:dyDescent="0.2">
      <c r="A528" s="137" t="s">
        <v>1851</v>
      </c>
      <c r="B528" s="137"/>
      <c r="C528" s="137"/>
      <c r="D528" s="137"/>
      <c r="E528" s="137"/>
      <c r="F528" s="137"/>
    </row>
    <row r="529" spans="1:6" hidden="1" outlineLevel="1" x14ac:dyDescent="0.2">
      <c r="A529" s="137" t="s">
        <v>1852</v>
      </c>
      <c r="B529" s="137"/>
      <c r="C529" s="137"/>
      <c r="D529" s="137"/>
      <c r="E529" s="137"/>
      <c r="F529" s="137"/>
    </row>
    <row r="530" spans="1:6" hidden="1" outlineLevel="1" x14ac:dyDescent="0.2">
      <c r="A530" s="137" t="s">
        <v>1853</v>
      </c>
      <c r="B530" s="137"/>
      <c r="C530" s="137"/>
      <c r="D530" s="137"/>
      <c r="E530" s="137"/>
      <c r="F530" s="137"/>
    </row>
    <row r="531" spans="1:6" hidden="1" outlineLevel="1" x14ac:dyDescent="0.2">
      <c r="A531" s="137" t="s">
        <v>1854</v>
      </c>
      <c r="B531" s="137"/>
      <c r="C531" s="137"/>
      <c r="D531" s="137"/>
      <c r="E531" s="137"/>
      <c r="F531" s="137"/>
    </row>
    <row r="532" spans="1:6" hidden="1" outlineLevel="1" x14ac:dyDescent="0.2">
      <c r="A532" s="137" t="s">
        <v>1855</v>
      </c>
      <c r="B532" s="137"/>
      <c r="C532" s="137"/>
      <c r="D532" s="137"/>
      <c r="E532" s="137"/>
      <c r="F532" s="137"/>
    </row>
    <row r="533" spans="1:6" hidden="1" outlineLevel="1" x14ac:dyDescent="0.2">
      <c r="A533" s="137" t="s">
        <v>1856</v>
      </c>
      <c r="B533" s="137"/>
      <c r="C533" s="137"/>
      <c r="D533" s="137"/>
      <c r="E533" s="137"/>
      <c r="F533" s="137"/>
    </row>
    <row r="534" spans="1:6" hidden="1" outlineLevel="1" x14ac:dyDescent="0.2">
      <c r="A534" s="137" t="s">
        <v>1857</v>
      </c>
      <c r="B534" s="137"/>
      <c r="C534" s="137"/>
      <c r="D534" s="137"/>
      <c r="E534" s="137"/>
      <c r="F534" s="137"/>
    </row>
    <row r="535" spans="1:6" hidden="1" outlineLevel="1" x14ac:dyDescent="0.2">
      <c r="A535" s="59"/>
      <c r="B535" s="59"/>
      <c r="C535" s="59"/>
      <c r="D535" s="59"/>
      <c r="E535" s="59"/>
      <c r="F535" s="59"/>
    </row>
    <row r="536" spans="1:6" ht="16.5" hidden="1" outlineLevel="1" x14ac:dyDescent="0.2">
      <c r="A536" s="142" t="s">
        <v>1858</v>
      </c>
      <c r="B536" s="142"/>
      <c r="C536" s="142"/>
      <c r="D536" s="142"/>
      <c r="E536" s="142"/>
      <c r="F536" s="142"/>
    </row>
    <row r="537" spans="1:6" hidden="1" outlineLevel="1" x14ac:dyDescent="0.2">
      <c r="A537" s="137" t="s">
        <v>1859</v>
      </c>
      <c r="B537" s="137"/>
      <c r="C537" s="137"/>
      <c r="D537" s="137"/>
      <c r="E537" s="137"/>
      <c r="F537" s="137"/>
    </row>
    <row r="538" spans="1:6" ht="66" hidden="1" customHeight="1" outlineLevel="1" x14ac:dyDescent="0.2">
      <c r="A538" s="143"/>
      <c r="B538" s="143"/>
      <c r="C538" s="143"/>
      <c r="D538" s="143"/>
      <c r="E538" s="143"/>
      <c r="F538" s="143"/>
    </row>
    <row r="539" spans="1:6" hidden="1" outlineLevel="1" x14ac:dyDescent="0.2">
      <c r="A539" s="137" t="s">
        <v>1860</v>
      </c>
      <c r="B539" s="137"/>
      <c r="C539" s="137"/>
      <c r="D539" s="137"/>
      <c r="E539" s="137"/>
      <c r="F539" s="137"/>
    </row>
    <row r="540" spans="1:6" hidden="1" outlineLevel="1" x14ac:dyDescent="0.2">
      <c r="A540" s="137" t="s">
        <v>1861</v>
      </c>
      <c r="B540" s="137"/>
      <c r="C540" s="137"/>
      <c r="D540" s="137"/>
      <c r="E540" s="137"/>
      <c r="F540" s="137"/>
    </row>
    <row r="541" spans="1:6" hidden="1" outlineLevel="1" x14ac:dyDescent="0.2">
      <c r="A541" s="137" t="s">
        <v>1862</v>
      </c>
      <c r="B541" s="137"/>
      <c r="C541" s="137"/>
      <c r="D541" s="137"/>
      <c r="E541" s="137"/>
      <c r="F541" s="137"/>
    </row>
    <row r="542" spans="1:6" hidden="1" outlineLevel="1" x14ac:dyDescent="0.2">
      <c r="A542" s="137" t="s">
        <v>1863</v>
      </c>
      <c r="B542" s="137"/>
      <c r="C542" s="137"/>
      <c r="D542" s="137"/>
      <c r="E542" s="137"/>
      <c r="F542" s="137"/>
    </row>
    <row r="543" spans="1:6" hidden="1" outlineLevel="1" x14ac:dyDescent="0.2">
      <c r="A543" s="137" t="s">
        <v>1864</v>
      </c>
      <c r="B543" s="137"/>
      <c r="C543" s="137"/>
      <c r="D543" s="137"/>
      <c r="E543" s="137"/>
      <c r="F543" s="137"/>
    </row>
    <row r="544" spans="1:6" hidden="1" outlineLevel="1" x14ac:dyDescent="0.2">
      <c r="A544" s="59"/>
      <c r="B544" s="59"/>
      <c r="C544" s="59"/>
      <c r="D544" s="59"/>
      <c r="E544" s="59"/>
      <c r="F544" s="59"/>
    </row>
    <row r="545" spans="1:6" ht="16.5" hidden="1" outlineLevel="1" x14ac:dyDescent="0.2">
      <c r="A545" s="142" t="s">
        <v>1865</v>
      </c>
      <c r="B545" s="142"/>
      <c r="C545" s="142"/>
      <c r="D545" s="142"/>
      <c r="E545" s="142"/>
      <c r="F545" s="142"/>
    </row>
    <row r="546" spans="1:6" hidden="1" outlineLevel="1" x14ac:dyDescent="0.2">
      <c r="A546" s="137" t="s">
        <v>1866</v>
      </c>
      <c r="B546" s="137"/>
      <c r="C546" s="137"/>
      <c r="D546" s="137"/>
      <c r="E546" s="137"/>
      <c r="F546" s="137"/>
    </row>
    <row r="547" spans="1:6" ht="66" hidden="1" customHeight="1" outlineLevel="1" x14ac:dyDescent="0.2">
      <c r="A547" s="143"/>
      <c r="B547" s="143"/>
      <c r="C547" s="143"/>
      <c r="D547" s="143"/>
      <c r="E547" s="143"/>
      <c r="F547" s="143"/>
    </row>
    <row r="548" spans="1:6" hidden="1" outlineLevel="1" x14ac:dyDescent="0.2">
      <c r="A548" s="137" t="s">
        <v>1867</v>
      </c>
      <c r="B548" s="137"/>
      <c r="C548" s="137"/>
      <c r="D548" s="137"/>
      <c r="E548" s="137"/>
      <c r="F548" s="137"/>
    </row>
    <row r="549" spans="1:6" hidden="1" outlineLevel="1" x14ac:dyDescent="0.2">
      <c r="A549" s="137" t="s">
        <v>1868</v>
      </c>
      <c r="B549" s="137"/>
      <c r="C549" s="137"/>
      <c r="D549" s="137"/>
      <c r="E549" s="137"/>
      <c r="F549" s="137"/>
    </row>
    <row r="550" spans="1:6" hidden="1" outlineLevel="1" x14ac:dyDescent="0.2">
      <c r="A550" s="137" t="s">
        <v>1869</v>
      </c>
      <c r="B550" s="137"/>
      <c r="C550" s="137"/>
      <c r="D550" s="137"/>
      <c r="E550" s="137"/>
      <c r="F550" s="137"/>
    </row>
    <row r="551" spans="1:6" hidden="1" outlineLevel="1" x14ac:dyDescent="0.2">
      <c r="A551" s="137" t="s">
        <v>1870</v>
      </c>
      <c r="B551" s="137"/>
      <c r="C551" s="137"/>
      <c r="D551" s="137"/>
      <c r="E551" s="137"/>
      <c r="F551" s="137"/>
    </row>
    <row r="552" spans="1:6" hidden="1" outlineLevel="1" x14ac:dyDescent="0.2">
      <c r="A552" s="137" t="s">
        <v>1871</v>
      </c>
      <c r="B552" s="137"/>
      <c r="C552" s="137"/>
      <c r="D552" s="137"/>
      <c r="E552" s="137"/>
      <c r="F552" s="137"/>
    </row>
    <row r="553" spans="1:6" hidden="1" outlineLevel="1" x14ac:dyDescent="0.2">
      <c r="A553" s="59"/>
      <c r="B553" s="59"/>
      <c r="C553" s="59"/>
      <c r="D553" s="59"/>
      <c r="E553" s="59"/>
      <c r="F553" s="59"/>
    </row>
    <row r="554" spans="1:6" ht="16.5" hidden="1" outlineLevel="1" x14ac:dyDescent="0.2">
      <c r="A554" s="142" t="s">
        <v>1872</v>
      </c>
      <c r="B554" s="142"/>
      <c r="C554" s="142"/>
      <c r="D554" s="142"/>
      <c r="E554" s="142"/>
      <c r="F554" s="142"/>
    </row>
    <row r="555" spans="1:6" hidden="1" outlineLevel="1" x14ac:dyDescent="0.2">
      <c r="A555" s="137" t="s">
        <v>1873</v>
      </c>
      <c r="B555" s="137"/>
      <c r="C555" s="137"/>
      <c r="D555" s="137"/>
      <c r="E555" s="137"/>
      <c r="F555" s="137"/>
    </row>
    <row r="556" spans="1:6" hidden="1" outlineLevel="1" x14ac:dyDescent="0.2">
      <c r="A556" s="137" t="s">
        <v>1874</v>
      </c>
      <c r="B556" s="137"/>
      <c r="C556" s="137"/>
      <c r="D556" s="137"/>
      <c r="E556" s="137"/>
      <c r="F556" s="137"/>
    </row>
    <row r="557" spans="1:6" hidden="1" outlineLevel="1" x14ac:dyDescent="0.2">
      <c r="A557" s="138" t="s">
        <v>1875</v>
      </c>
      <c r="B557" s="138"/>
      <c r="C557" s="138"/>
      <c r="D557" s="138"/>
      <c r="E557" s="138"/>
      <c r="F557" s="138"/>
    </row>
    <row r="558" spans="1:6" hidden="1" outlineLevel="1" x14ac:dyDescent="0.2">
      <c r="A558" s="138" t="s">
        <v>1876</v>
      </c>
      <c r="B558" s="138"/>
      <c r="C558" s="138"/>
      <c r="D558" s="138"/>
      <c r="E558" s="138"/>
      <c r="F558" s="138"/>
    </row>
    <row r="559" spans="1:6" hidden="1" outlineLevel="1" x14ac:dyDescent="0.2">
      <c r="A559" s="59"/>
      <c r="B559" s="59"/>
      <c r="C559" s="59"/>
      <c r="D559" s="59"/>
      <c r="E559" s="59"/>
      <c r="F559" s="59"/>
    </row>
    <row r="560" spans="1:6" hidden="1" outlineLevel="1" x14ac:dyDescent="0.2">
      <c r="A560" s="59"/>
      <c r="B560" s="59"/>
      <c r="C560" s="59"/>
      <c r="D560" s="59"/>
      <c r="E560" s="59"/>
      <c r="F560" s="59"/>
    </row>
    <row r="561" spans="1:6" ht="26.1" customHeight="1" collapsed="1" x14ac:dyDescent="0.2">
      <c r="A561" s="139" t="s">
        <v>1878</v>
      </c>
      <c r="B561" s="140"/>
      <c r="C561" s="140"/>
      <c r="D561" s="140"/>
      <c r="E561" s="140"/>
      <c r="F561" s="141"/>
    </row>
    <row r="562" spans="1:6" ht="30.95" hidden="1" customHeight="1" outlineLevel="1" x14ac:dyDescent="0.2">
      <c r="A562" s="135" t="s">
        <v>1879</v>
      </c>
      <c r="B562" s="135"/>
      <c r="C562" s="135"/>
      <c r="D562" s="135"/>
      <c r="E562" s="135"/>
      <c r="F562" s="135"/>
    </row>
    <row r="563" spans="1:6" ht="30.95" hidden="1" customHeight="1" outlineLevel="1" x14ac:dyDescent="0.2">
      <c r="A563" s="135" t="s">
        <v>1880</v>
      </c>
      <c r="B563" s="135"/>
      <c r="C563" s="135"/>
      <c r="D563" s="135"/>
      <c r="E563" s="135"/>
      <c r="F563" s="135"/>
    </row>
    <row r="564" spans="1:6" ht="21" hidden="1" customHeight="1" outlineLevel="1" x14ac:dyDescent="0.2">
      <c r="A564" s="136" t="s">
        <v>1881</v>
      </c>
      <c r="B564" s="136"/>
      <c r="C564" s="136"/>
      <c r="D564" s="136"/>
      <c r="E564" s="136"/>
      <c r="F564" s="136"/>
    </row>
    <row r="565" spans="1:6" ht="30.95" hidden="1" customHeight="1" outlineLevel="1" x14ac:dyDescent="0.2">
      <c r="A565" s="135" t="s">
        <v>1882</v>
      </c>
      <c r="B565" s="135"/>
      <c r="C565" s="135"/>
      <c r="D565" s="135"/>
      <c r="E565" s="135"/>
      <c r="F565" s="135"/>
    </row>
    <row r="566" spans="1:6" ht="30.95" hidden="1" customHeight="1" outlineLevel="1" x14ac:dyDescent="0.2">
      <c r="A566" s="135" t="s">
        <v>1883</v>
      </c>
      <c r="B566" s="135"/>
      <c r="C566" s="135"/>
      <c r="D566" s="135"/>
      <c r="E566" s="135"/>
      <c r="F566" s="135"/>
    </row>
    <row r="567" spans="1:6" ht="21" hidden="1" customHeight="1" outlineLevel="1" x14ac:dyDescent="0.2">
      <c r="A567" s="136" t="s">
        <v>1884</v>
      </c>
      <c r="B567" s="136"/>
      <c r="C567" s="136"/>
      <c r="D567" s="136"/>
      <c r="E567" s="136"/>
      <c r="F567" s="136"/>
    </row>
    <row r="568" spans="1:6" ht="30.95" hidden="1" customHeight="1" outlineLevel="1" x14ac:dyDescent="0.2">
      <c r="A568" s="135" t="s">
        <v>1885</v>
      </c>
      <c r="B568" s="135"/>
      <c r="C568" s="135"/>
      <c r="D568" s="135"/>
      <c r="E568" s="135"/>
      <c r="F568" s="135"/>
    </row>
    <row r="569" spans="1:6" ht="30.95" hidden="1" customHeight="1" outlineLevel="1" x14ac:dyDescent="0.2">
      <c r="A569" s="135" t="s">
        <v>1886</v>
      </c>
      <c r="B569" s="135"/>
      <c r="C569" s="135"/>
      <c r="D569" s="135"/>
      <c r="E569" s="135"/>
      <c r="F569" s="135"/>
    </row>
    <row r="570" spans="1:6" ht="30.95" hidden="1" customHeight="1" outlineLevel="1" x14ac:dyDescent="0.2">
      <c r="A570" s="135" t="s">
        <v>1887</v>
      </c>
      <c r="B570" s="135"/>
      <c r="C570" s="135"/>
      <c r="D570" s="135"/>
      <c r="E570" s="135"/>
      <c r="F570" s="135"/>
    </row>
    <row r="571" spans="1:6" ht="21" hidden="1" customHeight="1" outlineLevel="1" x14ac:dyDescent="0.2">
      <c r="A571" s="136" t="s">
        <v>1888</v>
      </c>
      <c r="B571" s="136"/>
      <c r="C571" s="136"/>
      <c r="D571" s="136"/>
      <c r="E571" s="136"/>
      <c r="F571" s="136"/>
    </row>
    <row r="572" spans="1:6" ht="30.95" hidden="1" customHeight="1" outlineLevel="1" x14ac:dyDescent="0.2">
      <c r="A572" s="135" t="s">
        <v>1889</v>
      </c>
      <c r="B572" s="135"/>
      <c r="C572" s="135"/>
      <c r="D572" s="135"/>
      <c r="E572" s="135"/>
      <c r="F572" s="135"/>
    </row>
    <row r="573" spans="1:6" ht="44.1" hidden="1" customHeight="1" outlineLevel="1" x14ac:dyDescent="0.2">
      <c r="A573" s="135" t="s">
        <v>1890</v>
      </c>
      <c r="B573" s="135"/>
      <c r="C573" s="135"/>
      <c r="D573" s="135"/>
      <c r="E573" s="135"/>
      <c r="F573" s="135"/>
    </row>
    <row r="574" spans="1:6" ht="21" hidden="1" customHeight="1" outlineLevel="1" x14ac:dyDescent="0.2">
      <c r="A574" s="136" t="s">
        <v>1891</v>
      </c>
      <c r="B574" s="136"/>
      <c r="C574" s="136"/>
      <c r="D574" s="136"/>
      <c r="E574" s="136"/>
      <c r="F574" s="136"/>
    </row>
    <row r="575" spans="1:6" ht="30.95" hidden="1" customHeight="1" outlineLevel="1" x14ac:dyDescent="0.2">
      <c r="A575" s="135" t="s">
        <v>1892</v>
      </c>
      <c r="B575" s="135"/>
      <c r="C575" s="135"/>
      <c r="D575" s="135"/>
      <c r="E575" s="135"/>
      <c r="F575" s="135"/>
    </row>
    <row r="576" spans="1:6" ht="30.95" hidden="1" customHeight="1" outlineLevel="1" x14ac:dyDescent="0.2">
      <c r="A576" s="135" t="s">
        <v>1893</v>
      </c>
      <c r="B576" s="135"/>
      <c r="C576" s="135"/>
      <c r="D576" s="135"/>
      <c r="E576" s="135"/>
      <c r="F576" s="135"/>
    </row>
    <row r="577" spans="1:6" ht="21" hidden="1" customHeight="1" outlineLevel="1" x14ac:dyDescent="0.2">
      <c r="A577" s="136" t="s">
        <v>1894</v>
      </c>
      <c r="B577" s="136"/>
      <c r="C577" s="136"/>
      <c r="D577" s="136"/>
      <c r="E577" s="136"/>
      <c r="F577" s="136"/>
    </row>
    <row r="578" spans="1:6" ht="30.95" hidden="1" customHeight="1" outlineLevel="1" x14ac:dyDescent="0.2">
      <c r="A578" s="135" t="s">
        <v>1895</v>
      </c>
      <c r="B578" s="135"/>
      <c r="C578" s="135"/>
      <c r="D578" s="135"/>
      <c r="E578" s="135"/>
      <c r="F578" s="135"/>
    </row>
    <row r="579" spans="1:6" ht="30.95" hidden="1" customHeight="1" outlineLevel="1" x14ac:dyDescent="0.2">
      <c r="A579" s="135" t="s">
        <v>1896</v>
      </c>
      <c r="B579" s="135"/>
      <c r="C579" s="135"/>
      <c r="D579" s="135"/>
      <c r="E579" s="135"/>
      <c r="F579" s="135"/>
    </row>
    <row r="580" spans="1:6" ht="21" hidden="1" customHeight="1" outlineLevel="1" x14ac:dyDescent="0.2">
      <c r="A580" s="136" t="s">
        <v>1897</v>
      </c>
      <c r="B580" s="136"/>
      <c r="C580" s="136"/>
      <c r="D580" s="136"/>
      <c r="E580" s="136"/>
      <c r="F580" s="136"/>
    </row>
    <row r="581" spans="1:6" ht="30.95" hidden="1" customHeight="1" outlineLevel="1" x14ac:dyDescent="0.2">
      <c r="A581" s="135" t="s">
        <v>1898</v>
      </c>
      <c r="B581" s="135"/>
      <c r="C581" s="135"/>
      <c r="D581" s="135"/>
      <c r="E581" s="135"/>
      <c r="F581" s="135"/>
    </row>
    <row r="582" spans="1:6" ht="18" hidden="1" customHeight="1" outlineLevel="1" x14ac:dyDescent="0.2">
      <c r="A582" s="135" t="s">
        <v>1899</v>
      </c>
      <c r="B582" s="135"/>
      <c r="C582" s="135"/>
      <c r="D582" s="135"/>
      <c r="E582" s="135"/>
      <c r="F582" s="135"/>
    </row>
    <row r="583" spans="1:6" ht="21" hidden="1" customHeight="1" outlineLevel="1" x14ac:dyDescent="0.2">
      <c r="A583" s="136" t="s">
        <v>1900</v>
      </c>
      <c r="B583" s="136"/>
      <c r="C583" s="136"/>
      <c r="D583" s="136"/>
      <c r="E583" s="136"/>
      <c r="F583" s="136"/>
    </row>
    <row r="584" spans="1:6" ht="30.95" hidden="1" customHeight="1" outlineLevel="1" x14ac:dyDescent="0.2">
      <c r="A584" s="135" t="s">
        <v>1901</v>
      </c>
      <c r="B584" s="135"/>
      <c r="C584" s="135"/>
      <c r="D584" s="135"/>
      <c r="E584" s="135"/>
      <c r="F584" s="135"/>
    </row>
    <row r="585" spans="1:6" ht="30.95" hidden="1" customHeight="1" outlineLevel="1" x14ac:dyDescent="0.2">
      <c r="A585" s="135" t="s">
        <v>1902</v>
      </c>
      <c r="B585" s="135"/>
      <c r="C585" s="135"/>
      <c r="D585" s="135"/>
      <c r="E585" s="135"/>
      <c r="F585" s="135"/>
    </row>
    <row r="586" spans="1:6" ht="21" hidden="1" customHeight="1" outlineLevel="1" x14ac:dyDescent="0.2">
      <c r="A586" s="136" t="s">
        <v>1903</v>
      </c>
      <c r="B586" s="136"/>
      <c r="C586" s="136"/>
      <c r="D586" s="136"/>
      <c r="E586" s="136"/>
      <c r="F586" s="136"/>
    </row>
    <row r="587" spans="1:6" ht="30.95" hidden="1" customHeight="1" outlineLevel="1" x14ac:dyDescent="0.2">
      <c r="A587" s="135" t="s">
        <v>1904</v>
      </c>
      <c r="B587" s="135"/>
      <c r="C587" s="135"/>
      <c r="D587" s="135"/>
      <c r="E587" s="135"/>
      <c r="F587" s="135"/>
    </row>
    <row r="588" spans="1:6" ht="26.1" customHeight="1" x14ac:dyDescent="0.2">
      <c r="A588" s="145" t="s">
        <v>1157</v>
      </c>
      <c r="B588" s="146"/>
      <c r="C588" s="146"/>
      <c r="D588" s="146"/>
      <c r="E588" s="146"/>
      <c r="F588" s="147"/>
    </row>
    <row r="589" spans="1:6" outlineLevel="1" x14ac:dyDescent="0.2">
      <c r="A589" s="63" t="s">
        <v>1158</v>
      </c>
      <c r="B589" s="59"/>
      <c r="C589" s="59"/>
      <c r="D589" s="59"/>
      <c r="E589" s="59"/>
      <c r="F589" s="59"/>
    </row>
    <row r="590" spans="1:6" outlineLevel="1" x14ac:dyDescent="0.2">
      <c r="A590" s="59" t="s">
        <v>1159</v>
      </c>
      <c r="B590" s="59" t="s">
        <v>1160</v>
      </c>
      <c r="C590" s="59"/>
      <c r="D590" s="59"/>
      <c r="E590" s="59"/>
      <c r="F590" s="59"/>
    </row>
    <row r="591" spans="1:6" outlineLevel="1" x14ac:dyDescent="0.2">
      <c r="A591" s="59" t="s">
        <v>1161</v>
      </c>
      <c r="B591" s="59" t="s">
        <v>1162</v>
      </c>
      <c r="C591" s="59"/>
      <c r="D591" s="59"/>
      <c r="E591" s="59"/>
      <c r="F591" s="59"/>
    </row>
    <row r="592" spans="1:6" outlineLevel="1" x14ac:dyDescent="0.2">
      <c r="A592" s="59" t="s">
        <v>1163</v>
      </c>
      <c r="B592" s="59" t="s">
        <v>1164</v>
      </c>
      <c r="C592" s="59"/>
      <c r="D592" s="59"/>
      <c r="E592" s="59"/>
      <c r="F592" s="59"/>
    </row>
    <row r="593" spans="1:6" outlineLevel="1" x14ac:dyDescent="0.2">
      <c r="A593" s="59"/>
      <c r="B593" s="59"/>
      <c r="C593" s="59"/>
      <c r="D593" s="59"/>
      <c r="E593" s="59"/>
      <c r="F593" s="59"/>
    </row>
    <row r="594" spans="1:6" ht="25.5" outlineLevel="1" x14ac:dyDescent="0.2">
      <c r="A594" s="60" t="s">
        <v>1165</v>
      </c>
      <c r="B594" s="61"/>
      <c r="C594" s="59"/>
      <c r="D594" s="59"/>
      <c r="E594" s="59"/>
      <c r="F594" s="59"/>
    </row>
    <row r="595" spans="1:6" ht="25.5" outlineLevel="1" x14ac:dyDescent="0.2">
      <c r="A595" s="59" t="s">
        <v>1166</v>
      </c>
      <c r="B595" s="59" t="s">
        <v>1167</v>
      </c>
      <c r="C595" s="59"/>
      <c r="D595" s="59"/>
      <c r="E595" s="59"/>
      <c r="F595" s="59"/>
    </row>
    <row r="596" spans="1:6" ht="38.25" outlineLevel="1" x14ac:dyDescent="0.2">
      <c r="A596" s="59" t="s">
        <v>1168</v>
      </c>
      <c r="B596" s="59" t="s">
        <v>1169</v>
      </c>
      <c r="C596" s="59"/>
      <c r="D596" s="59"/>
      <c r="E596" s="59"/>
      <c r="F596" s="59"/>
    </row>
    <row r="597" spans="1:6" ht="51" outlineLevel="1" x14ac:dyDescent="0.2">
      <c r="A597" s="59" t="s">
        <v>1170</v>
      </c>
      <c r="B597" s="59" t="s">
        <v>1171</v>
      </c>
      <c r="C597" s="59"/>
      <c r="D597" s="59"/>
      <c r="E597" s="59"/>
      <c r="F597" s="59"/>
    </row>
    <row r="598" spans="1:6" ht="25.5" outlineLevel="1" x14ac:dyDescent="0.2">
      <c r="A598" s="59" t="s">
        <v>1172</v>
      </c>
      <c r="B598" s="59" t="s">
        <v>1173</v>
      </c>
      <c r="C598" s="59"/>
      <c r="D598" s="59"/>
      <c r="E598" s="59"/>
      <c r="F598" s="59"/>
    </row>
    <row r="599" spans="1:6" ht="38.25" outlineLevel="1" x14ac:dyDescent="0.2">
      <c r="A599" s="59" t="s">
        <v>1174</v>
      </c>
      <c r="B599" s="59" t="s">
        <v>1175</v>
      </c>
      <c r="C599" s="59"/>
      <c r="D599" s="59"/>
      <c r="E599" s="59"/>
      <c r="F599" s="59"/>
    </row>
    <row r="600" spans="1:6" ht="25.5" outlineLevel="1" x14ac:dyDescent="0.2">
      <c r="A600" s="59" t="s">
        <v>1176</v>
      </c>
      <c r="B600" s="59" t="s">
        <v>1177</v>
      </c>
      <c r="C600" s="59"/>
      <c r="D600" s="59"/>
      <c r="E600" s="59"/>
      <c r="F600" s="59"/>
    </row>
    <row r="601" spans="1:6" ht="38.25" outlineLevel="1" x14ac:dyDescent="0.2">
      <c r="A601" s="59" t="s">
        <v>1178</v>
      </c>
      <c r="B601" s="59" t="s">
        <v>1179</v>
      </c>
      <c r="C601" s="59"/>
      <c r="D601" s="59"/>
      <c r="E601" s="59"/>
      <c r="F601" s="59"/>
    </row>
    <row r="602" spans="1:6" outlineLevel="1" x14ac:dyDescent="0.2">
      <c r="A602" s="59"/>
      <c r="B602" s="59"/>
      <c r="C602" s="59"/>
      <c r="D602" s="59"/>
      <c r="E602" s="59"/>
      <c r="F602" s="59"/>
    </row>
    <row r="603" spans="1:6" outlineLevel="1" x14ac:dyDescent="0.2">
      <c r="A603" s="59"/>
      <c r="B603" s="59"/>
      <c r="C603" s="59"/>
      <c r="D603" s="59"/>
      <c r="E603" s="59"/>
      <c r="F603" s="59"/>
    </row>
    <row r="604" spans="1:6" ht="12.75" customHeight="1" outlineLevel="1" x14ac:dyDescent="0.2">
      <c r="A604" s="144" t="s">
        <v>713</v>
      </c>
      <c r="B604" s="144"/>
      <c r="C604" s="144"/>
      <c r="D604" s="144"/>
      <c r="E604" s="144"/>
      <c r="F604" s="144"/>
    </row>
    <row r="605" spans="1:6" ht="25.5" outlineLevel="1" x14ac:dyDescent="0.2">
      <c r="A605" s="64">
        <v>1</v>
      </c>
      <c r="B605" s="65" t="s">
        <v>1180</v>
      </c>
      <c r="C605" s="59"/>
      <c r="D605" s="59"/>
      <c r="E605" s="59"/>
      <c r="F605" s="59"/>
    </row>
    <row r="606" spans="1:6" ht="25.5" outlineLevel="1" x14ac:dyDescent="0.2">
      <c r="A606" s="64">
        <v>2</v>
      </c>
      <c r="B606" s="65" t="s">
        <v>1181</v>
      </c>
      <c r="C606" s="59"/>
      <c r="D606" s="59"/>
      <c r="E606" s="59"/>
      <c r="F606" s="59"/>
    </row>
    <row r="607" spans="1:6" ht="25.5" outlineLevel="1" x14ac:dyDescent="0.2">
      <c r="A607" s="64">
        <v>3</v>
      </c>
      <c r="B607" s="65" t="s">
        <v>1182</v>
      </c>
      <c r="C607" s="59"/>
      <c r="D607" s="59"/>
      <c r="E607" s="59"/>
      <c r="F607" s="59"/>
    </row>
    <row r="608" spans="1:6" ht="25.5" outlineLevel="1" x14ac:dyDescent="0.2">
      <c r="A608" s="64">
        <v>4</v>
      </c>
      <c r="B608" s="65" t="s">
        <v>1183</v>
      </c>
      <c r="C608" s="59"/>
      <c r="D608" s="59"/>
      <c r="E608" s="59"/>
      <c r="F608" s="59"/>
    </row>
    <row r="609" spans="1:6" ht="25.5" outlineLevel="1" x14ac:dyDescent="0.2">
      <c r="A609" s="64">
        <v>5</v>
      </c>
      <c r="B609" s="65" t="s">
        <v>1184</v>
      </c>
      <c r="C609" s="59"/>
      <c r="D609" s="59"/>
      <c r="E609" s="59"/>
      <c r="F609" s="59"/>
    </row>
    <row r="610" spans="1:6" ht="25.5" outlineLevel="1" x14ac:dyDescent="0.2">
      <c r="A610" s="64">
        <v>6</v>
      </c>
      <c r="B610" s="65" t="s">
        <v>1185</v>
      </c>
      <c r="C610" s="59"/>
      <c r="D610" s="59"/>
      <c r="E610" s="59"/>
      <c r="F610" s="59"/>
    </row>
    <row r="611" spans="1:6" ht="38.25" outlineLevel="1" x14ac:dyDescent="0.2">
      <c r="A611" s="64">
        <v>7</v>
      </c>
      <c r="B611" s="65" t="s">
        <v>1186</v>
      </c>
      <c r="C611" s="59"/>
      <c r="D611" s="59"/>
      <c r="E611" s="59"/>
      <c r="F611" s="59"/>
    </row>
    <row r="612" spans="1:6" ht="38.25" outlineLevel="1" x14ac:dyDescent="0.2">
      <c r="A612" s="64">
        <v>8</v>
      </c>
      <c r="B612" s="65" t="s">
        <v>1187</v>
      </c>
      <c r="C612" s="59"/>
      <c r="D612" s="59"/>
      <c r="E612" s="59"/>
      <c r="F612" s="59"/>
    </row>
    <row r="613" spans="1:6" ht="25.5" outlineLevel="1" x14ac:dyDescent="0.2">
      <c r="A613" s="64">
        <v>9</v>
      </c>
      <c r="B613" s="65" t="s">
        <v>1188</v>
      </c>
      <c r="C613" s="59"/>
      <c r="D613" s="59"/>
      <c r="E613" s="59"/>
      <c r="F613" s="59"/>
    </row>
    <row r="614" spans="1:6" outlineLevel="1" x14ac:dyDescent="0.2">
      <c r="A614" s="59"/>
      <c r="B614" s="59"/>
      <c r="C614" s="59"/>
      <c r="D614" s="59"/>
      <c r="E614" s="59"/>
      <c r="F614" s="59"/>
    </row>
    <row r="615" spans="1:6" ht="12.75" customHeight="1" outlineLevel="1" x14ac:dyDescent="0.2">
      <c r="A615" s="144" t="s">
        <v>716</v>
      </c>
      <c r="B615" s="144"/>
      <c r="C615" s="144"/>
      <c r="D615" s="144"/>
      <c r="E615" s="144"/>
      <c r="F615" s="144"/>
    </row>
    <row r="616" spans="1:6" ht="38.25" outlineLevel="1" x14ac:dyDescent="0.2">
      <c r="A616" s="64">
        <v>1</v>
      </c>
      <c r="B616" s="65" t="s">
        <v>1189</v>
      </c>
      <c r="C616" s="59"/>
      <c r="D616" s="59"/>
      <c r="E616" s="59"/>
      <c r="F616" s="59"/>
    </row>
    <row r="617" spans="1:6" ht="38.25" outlineLevel="1" x14ac:dyDescent="0.2">
      <c r="A617" s="64">
        <v>2</v>
      </c>
      <c r="B617" s="65" t="s">
        <v>1190</v>
      </c>
      <c r="C617" s="59"/>
      <c r="D617" s="59"/>
      <c r="E617" s="59"/>
      <c r="F617" s="59"/>
    </row>
    <row r="618" spans="1:6" ht="38.25" outlineLevel="1" x14ac:dyDescent="0.2">
      <c r="A618" s="64">
        <v>3</v>
      </c>
      <c r="B618" s="65" t="s">
        <v>1191</v>
      </c>
      <c r="C618" s="59"/>
      <c r="D618" s="59"/>
      <c r="E618" s="59"/>
      <c r="F618" s="59"/>
    </row>
    <row r="619" spans="1:6" ht="25.5" outlineLevel="1" x14ac:dyDescent="0.2">
      <c r="A619" s="64">
        <v>4</v>
      </c>
      <c r="B619" s="65" t="s">
        <v>1192</v>
      </c>
      <c r="C619" s="59"/>
      <c r="D619" s="59"/>
      <c r="E619" s="59"/>
      <c r="F619" s="59"/>
    </row>
    <row r="620" spans="1:6" ht="25.5" outlineLevel="1" x14ac:dyDescent="0.2">
      <c r="A620" s="64">
        <v>5</v>
      </c>
      <c r="B620" s="65" t="s">
        <v>1193</v>
      </c>
      <c r="C620" s="59"/>
      <c r="D620" s="59"/>
      <c r="E620" s="59"/>
      <c r="F620" s="59"/>
    </row>
    <row r="621" spans="1:6" ht="25.5" outlineLevel="1" x14ac:dyDescent="0.2">
      <c r="A621" s="64">
        <v>6</v>
      </c>
      <c r="B621" s="65" t="s">
        <v>1194</v>
      </c>
      <c r="C621" s="59"/>
      <c r="D621" s="59"/>
      <c r="E621" s="59"/>
      <c r="F621" s="59"/>
    </row>
    <row r="622" spans="1:6" outlineLevel="1" x14ac:dyDescent="0.2">
      <c r="A622" s="59"/>
      <c r="B622" s="59"/>
      <c r="C622" s="59"/>
      <c r="D622" s="59"/>
      <c r="E622" s="59"/>
      <c r="F622" s="59"/>
    </row>
    <row r="623" spans="1:6" ht="12.75" customHeight="1" outlineLevel="1" x14ac:dyDescent="0.2">
      <c r="A623" s="144" t="s">
        <v>714</v>
      </c>
      <c r="B623" s="144"/>
      <c r="C623" s="144"/>
      <c r="D623" s="144"/>
      <c r="E623" s="144"/>
      <c r="F623" s="144"/>
    </row>
    <row r="624" spans="1:6" ht="38.25" outlineLevel="1" x14ac:dyDescent="0.2">
      <c r="A624" s="64">
        <v>1</v>
      </c>
      <c r="B624" s="65" t="s">
        <v>1195</v>
      </c>
      <c r="C624" s="59"/>
      <c r="D624" s="59"/>
      <c r="E624" s="59"/>
      <c r="F624" s="59"/>
    </row>
    <row r="625" spans="1:6" ht="25.5" outlineLevel="1" x14ac:dyDescent="0.2">
      <c r="A625" s="64">
        <v>2</v>
      </c>
      <c r="B625" s="65" t="s">
        <v>1196</v>
      </c>
      <c r="C625" s="59"/>
      <c r="D625" s="59"/>
      <c r="E625" s="59"/>
      <c r="F625" s="59"/>
    </row>
    <row r="626" spans="1:6" ht="51" outlineLevel="1" x14ac:dyDescent="0.2">
      <c r="A626" s="64">
        <v>3</v>
      </c>
      <c r="B626" s="65" t="s">
        <v>1197</v>
      </c>
      <c r="C626" s="59"/>
      <c r="D626" s="59"/>
      <c r="E626" s="59"/>
      <c r="F626" s="59"/>
    </row>
    <row r="627" spans="1:6" ht="25.5" outlineLevel="1" x14ac:dyDescent="0.2">
      <c r="A627" s="64">
        <v>4</v>
      </c>
      <c r="B627" s="65" t="s">
        <v>1198</v>
      </c>
      <c r="C627" s="59"/>
      <c r="D627" s="59"/>
      <c r="E627" s="59"/>
      <c r="F627" s="59"/>
    </row>
    <row r="628" spans="1:6" ht="25.5" outlineLevel="1" x14ac:dyDescent="0.2">
      <c r="A628" s="64">
        <v>5</v>
      </c>
      <c r="B628" s="65" t="s">
        <v>1199</v>
      </c>
      <c r="C628" s="59"/>
      <c r="D628" s="59"/>
      <c r="E628" s="59"/>
      <c r="F628" s="59"/>
    </row>
    <row r="629" spans="1:6" ht="25.5" outlineLevel="1" x14ac:dyDescent="0.2">
      <c r="A629" s="64">
        <v>6</v>
      </c>
      <c r="B629" s="65" t="s">
        <v>1200</v>
      </c>
      <c r="C629" s="59"/>
      <c r="D629" s="59"/>
      <c r="E629" s="59"/>
      <c r="F629" s="59"/>
    </row>
    <row r="630" spans="1:6" ht="38.25" outlineLevel="1" x14ac:dyDescent="0.2">
      <c r="A630" s="64">
        <v>7</v>
      </c>
      <c r="B630" s="65" t="s">
        <v>1201</v>
      </c>
      <c r="C630" s="59"/>
      <c r="D630" s="59"/>
      <c r="E630" s="59"/>
      <c r="F630" s="59"/>
    </row>
    <row r="631" spans="1:6" ht="25.5" outlineLevel="1" x14ac:dyDescent="0.2">
      <c r="A631" s="64">
        <v>8</v>
      </c>
      <c r="B631" s="65" t="s">
        <v>1202</v>
      </c>
      <c r="C631" s="59"/>
      <c r="D631" s="59"/>
      <c r="E631" s="59"/>
      <c r="F631" s="59"/>
    </row>
    <row r="632" spans="1:6" ht="38.25" outlineLevel="1" x14ac:dyDescent="0.2">
      <c r="A632" s="64">
        <v>9</v>
      </c>
      <c r="B632" s="65" t="s">
        <v>1203</v>
      </c>
      <c r="C632" s="59"/>
      <c r="D632" s="59"/>
      <c r="E632" s="59"/>
      <c r="F632" s="59"/>
    </row>
    <row r="633" spans="1:6" ht="25.5" outlineLevel="1" x14ac:dyDescent="0.2">
      <c r="A633" s="64">
        <v>10</v>
      </c>
      <c r="B633" s="65" t="s">
        <v>1204</v>
      </c>
      <c r="C633" s="59"/>
      <c r="D633" s="59"/>
      <c r="E633" s="59"/>
      <c r="F633" s="59"/>
    </row>
    <row r="634" spans="1:6" ht="38.25" outlineLevel="1" x14ac:dyDescent="0.2">
      <c r="A634" s="64">
        <v>11</v>
      </c>
      <c r="B634" s="65" t="s">
        <v>1205</v>
      </c>
      <c r="C634" s="59"/>
      <c r="D634" s="59"/>
      <c r="E634" s="59"/>
      <c r="F634" s="59"/>
    </row>
    <row r="635" spans="1:6" ht="38.25" outlineLevel="1" x14ac:dyDescent="0.2">
      <c r="A635" s="64">
        <v>12</v>
      </c>
      <c r="B635" s="65" t="s">
        <v>1206</v>
      </c>
      <c r="C635" s="59"/>
      <c r="D635" s="59"/>
      <c r="E635" s="59"/>
      <c r="F635" s="59"/>
    </row>
    <row r="636" spans="1:6" ht="38.25" outlineLevel="1" x14ac:dyDescent="0.2">
      <c r="A636" s="64">
        <v>13</v>
      </c>
      <c r="B636" s="65" t="s">
        <v>1207</v>
      </c>
      <c r="C636" s="59"/>
      <c r="D636" s="59"/>
      <c r="E636" s="59"/>
      <c r="F636" s="59"/>
    </row>
    <row r="637" spans="1:6" ht="25.5" outlineLevel="1" x14ac:dyDescent="0.2">
      <c r="A637" s="64">
        <v>14</v>
      </c>
      <c r="B637" s="65" t="s">
        <v>1208</v>
      </c>
      <c r="C637" s="59"/>
      <c r="D637" s="59"/>
      <c r="E637" s="59"/>
      <c r="F637" s="59"/>
    </row>
    <row r="638" spans="1:6" outlineLevel="1" x14ac:dyDescent="0.2">
      <c r="A638" s="59"/>
      <c r="B638" s="59"/>
      <c r="C638" s="59"/>
      <c r="D638" s="59"/>
      <c r="E638" s="59"/>
      <c r="F638" s="59"/>
    </row>
    <row r="639" spans="1:6" outlineLevel="1" x14ac:dyDescent="0.2">
      <c r="A639" s="59"/>
      <c r="B639" s="60" t="s">
        <v>1209</v>
      </c>
      <c r="C639" s="59"/>
      <c r="D639" s="59"/>
      <c r="E639" s="59"/>
      <c r="F639" s="59"/>
    </row>
    <row r="640" spans="1:6" ht="25.5" outlineLevel="1" x14ac:dyDescent="0.2">
      <c r="A640" s="59"/>
      <c r="B640" s="62" t="s">
        <v>1210</v>
      </c>
      <c r="C640" s="62" t="s">
        <v>1211</v>
      </c>
      <c r="D640" s="62" t="s">
        <v>1212</v>
      </c>
      <c r="E640" s="62" t="s">
        <v>1213</v>
      </c>
      <c r="F640" s="62" t="s">
        <v>1214</v>
      </c>
    </row>
    <row r="641" spans="1:6" ht="38.25" outlineLevel="1" x14ac:dyDescent="0.2">
      <c r="A641" s="59"/>
      <c r="B641" s="59" t="s">
        <v>533</v>
      </c>
      <c r="C641" s="59" t="s">
        <v>1215</v>
      </c>
      <c r="D641" s="59" t="s">
        <v>1216</v>
      </c>
      <c r="E641" s="59" t="s">
        <v>1217</v>
      </c>
      <c r="F641" s="59" t="s">
        <v>1218</v>
      </c>
    </row>
    <row r="642" spans="1:6" ht="25.5" outlineLevel="1" x14ac:dyDescent="0.2">
      <c r="A642" s="59"/>
      <c r="B642" s="59" t="s">
        <v>1219</v>
      </c>
      <c r="C642" s="59" t="s">
        <v>1220</v>
      </c>
      <c r="D642" s="59" t="s">
        <v>1221</v>
      </c>
      <c r="E642" s="59" t="s">
        <v>1222</v>
      </c>
      <c r="F642" s="59" t="s">
        <v>1223</v>
      </c>
    </row>
    <row r="643" spans="1:6" ht="25.5" outlineLevel="1" x14ac:dyDescent="0.2">
      <c r="A643" s="59"/>
      <c r="B643" s="59" t="s">
        <v>1224</v>
      </c>
      <c r="C643" s="59" t="s">
        <v>1225</v>
      </c>
      <c r="D643" s="59" t="s">
        <v>1226</v>
      </c>
      <c r="E643" s="59" t="s">
        <v>1227</v>
      </c>
      <c r="F643" s="59" t="s">
        <v>1228</v>
      </c>
    </row>
    <row r="644" spans="1:6" ht="38.25" outlineLevel="1" x14ac:dyDescent="0.2">
      <c r="A644" s="59"/>
      <c r="B644" s="59" t="s">
        <v>1229</v>
      </c>
      <c r="C644" s="59" t="s">
        <v>1230</v>
      </c>
      <c r="D644" s="59" t="s">
        <v>1231</v>
      </c>
      <c r="E644" s="59" t="s">
        <v>1232</v>
      </c>
      <c r="F644" s="59" t="s">
        <v>1233</v>
      </c>
    </row>
    <row r="645" spans="1:6" ht="25.5" outlineLevel="1" x14ac:dyDescent="0.2">
      <c r="A645" s="59"/>
      <c r="B645" s="59" t="s">
        <v>1234</v>
      </c>
      <c r="C645" s="59" t="s">
        <v>1235</v>
      </c>
      <c r="D645" s="59" t="s">
        <v>1236</v>
      </c>
      <c r="E645" s="59" t="s">
        <v>1237</v>
      </c>
      <c r="F645" s="59" t="s">
        <v>1238</v>
      </c>
    </row>
    <row r="646" spans="1:6" ht="38.25" outlineLevel="1" x14ac:dyDescent="0.2">
      <c r="A646" s="59"/>
      <c r="B646" s="59" t="s">
        <v>1239</v>
      </c>
      <c r="C646" s="59" t="s">
        <v>1240</v>
      </c>
      <c r="D646" s="59" t="s">
        <v>1241</v>
      </c>
      <c r="E646" s="59" t="s">
        <v>1217</v>
      </c>
      <c r="F646" s="59" t="s">
        <v>1218</v>
      </c>
    </row>
    <row r="647" spans="1:6" outlineLevel="1" x14ac:dyDescent="0.2">
      <c r="A647" s="59"/>
      <c r="B647" s="59"/>
      <c r="C647" s="59"/>
      <c r="D647" s="59"/>
      <c r="E647" s="59"/>
      <c r="F647" s="59"/>
    </row>
    <row r="648" spans="1:6" outlineLevel="1" x14ac:dyDescent="0.2">
      <c r="A648" s="59"/>
      <c r="B648" s="59"/>
      <c r="C648" s="59"/>
      <c r="D648" s="59"/>
      <c r="E648" s="59"/>
      <c r="F648" s="59"/>
    </row>
    <row r="649" spans="1:6" ht="12.75" customHeight="1" outlineLevel="1" x14ac:dyDescent="0.2">
      <c r="A649" s="144" t="s">
        <v>715</v>
      </c>
      <c r="B649" s="144"/>
      <c r="C649" s="144"/>
      <c r="D649" s="144"/>
      <c r="E649" s="144"/>
      <c r="F649" s="144"/>
    </row>
    <row r="650" spans="1:6" ht="25.5" outlineLevel="1" x14ac:dyDescent="0.2">
      <c r="A650" s="64">
        <v>1</v>
      </c>
      <c r="B650" s="65" t="s">
        <v>1242</v>
      </c>
      <c r="C650" s="59"/>
      <c r="D650" s="59"/>
      <c r="E650" s="59"/>
      <c r="F650" s="59"/>
    </row>
    <row r="651" spans="1:6" ht="38.25" outlineLevel="1" x14ac:dyDescent="0.2">
      <c r="A651" s="64">
        <v>2</v>
      </c>
      <c r="B651" s="65" t="s">
        <v>1243</v>
      </c>
      <c r="C651" s="59"/>
      <c r="D651" s="59"/>
      <c r="E651" s="59"/>
      <c r="F651" s="59"/>
    </row>
    <row r="652" spans="1:6" ht="25.5" outlineLevel="1" x14ac:dyDescent="0.2">
      <c r="A652" s="64">
        <v>3</v>
      </c>
      <c r="B652" s="65" t="s">
        <v>1244</v>
      </c>
      <c r="C652" s="59"/>
      <c r="D652" s="59"/>
      <c r="E652" s="59"/>
      <c r="F652" s="59"/>
    </row>
    <row r="653" spans="1:6" ht="25.5" outlineLevel="1" x14ac:dyDescent="0.2">
      <c r="A653" s="64">
        <v>4</v>
      </c>
      <c r="B653" s="65" t="s">
        <v>1245</v>
      </c>
      <c r="C653" s="59"/>
      <c r="D653" s="59"/>
      <c r="E653" s="59"/>
      <c r="F653" s="59"/>
    </row>
    <row r="654" spans="1:6" ht="25.5" outlineLevel="1" x14ac:dyDescent="0.2">
      <c r="A654" s="64">
        <v>5</v>
      </c>
      <c r="B654" s="65" t="s">
        <v>1246</v>
      </c>
      <c r="C654" s="59"/>
      <c r="D654" s="59"/>
      <c r="E654" s="59"/>
      <c r="F654" s="59"/>
    </row>
    <row r="655" spans="1:6" outlineLevel="1" x14ac:dyDescent="0.2">
      <c r="A655" s="59"/>
      <c r="B655" s="59"/>
      <c r="C655" s="59"/>
      <c r="D655" s="59"/>
      <c r="E655" s="59"/>
      <c r="F655" s="59"/>
    </row>
    <row r="656" spans="1:6" ht="12.75" customHeight="1" outlineLevel="1" x14ac:dyDescent="0.2">
      <c r="A656" s="144" t="s">
        <v>1247</v>
      </c>
      <c r="B656" s="144"/>
      <c r="C656" s="144"/>
      <c r="D656" s="144"/>
      <c r="E656" s="144"/>
      <c r="F656" s="144"/>
    </row>
    <row r="657" spans="1:6" ht="25.5" outlineLevel="1" x14ac:dyDescent="0.2">
      <c r="A657" s="64">
        <v>1</v>
      </c>
      <c r="B657" s="65" t="s">
        <v>1248</v>
      </c>
      <c r="C657" s="59"/>
      <c r="D657" s="59"/>
      <c r="E657" s="59"/>
      <c r="F657" s="59"/>
    </row>
    <row r="658" spans="1:6" ht="25.5" outlineLevel="1" x14ac:dyDescent="0.2">
      <c r="A658" s="64">
        <v>2</v>
      </c>
      <c r="B658" s="65" t="s">
        <v>1249</v>
      </c>
      <c r="C658" s="59"/>
      <c r="D658" s="59"/>
      <c r="E658" s="59"/>
      <c r="F658" s="59"/>
    </row>
    <row r="659" spans="1:6" ht="25.5" outlineLevel="1" x14ac:dyDescent="0.2">
      <c r="A659" s="64">
        <v>3</v>
      </c>
      <c r="B659" s="65" t="s">
        <v>1250</v>
      </c>
      <c r="C659" s="59"/>
      <c r="D659" s="59"/>
      <c r="E659" s="59"/>
      <c r="F659" s="59"/>
    </row>
    <row r="660" spans="1:6" ht="25.5" outlineLevel="1" x14ac:dyDescent="0.2">
      <c r="A660" s="64">
        <v>4</v>
      </c>
      <c r="B660" s="65" t="s">
        <v>1251</v>
      </c>
      <c r="C660" s="59"/>
      <c r="D660" s="59"/>
      <c r="E660" s="59"/>
      <c r="F660" s="59"/>
    </row>
    <row r="661" spans="1:6" ht="25.5" outlineLevel="1" x14ac:dyDescent="0.2">
      <c r="A661" s="64">
        <v>5</v>
      </c>
      <c r="B661" s="65" t="s">
        <v>1252</v>
      </c>
      <c r="C661" s="59"/>
      <c r="D661" s="59"/>
      <c r="E661" s="59"/>
      <c r="F661" s="59"/>
    </row>
    <row r="662" spans="1:6" ht="25.5" outlineLevel="1" x14ac:dyDescent="0.2">
      <c r="A662" s="64">
        <v>6</v>
      </c>
      <c r="B662" s="65" t="s">
        <v>1253</v>
      </c>
      <c r="C662" s="59"/>
      <c r="D662" s="59"/>
      <c r="E662" s="59"/>
      <c r="F662" s="59"/>
    </row>
    <row r="663" spans="1:6" outlineLevel="1" x14ac:dyDescent="0.2">
      <c r="A663" s="59"/>
      <c r="B663" s="59"/>
      <c r="C663" s="59"/>
      <c r="D663" s="59"/>
      <c r="E663" s="59"/>
      <c r="F663" s="59"/>
    </row>
    <row r="664" spans="1:6" ht="12.75" customHeight="1" outlineLevel="1" x14ac:dyDescent="0.2">
      <c r="A664" s="144" t="s">
        <v>1254</v>
      </c>
      <c r="B664" s="144"/>
      <c r="C664" s="144"/>
      <c r="D664" s="144"/>
      <c r="E664" s="144"/>
      <c r="F664" s="144"/>
    </row>
    <row r="665" spans="1:6" ht="25.5" outlineLevel="1" x14ac:dyDescent="0.2">
      <c r="A665" s="64">
        <v>1</v>
      </c>
      <c r="B665" s="65" t="s">
        <v>1255</v>
      </c>
      <c r="C665" s="59"/>
      <c r="D665" s="59"/>
      <c r="E665" s="59"/>
      <c r="F665" s="59"/>
    </row>
    <row r="666" spans="1:6" ht="25.5" outlineLevel="1" x14ac:dyDescent="0.2">
      <c r="A666" s="64">
        <v>2</v>
      </c>
      <c r="B666" s="65" t="s">
        <v>1256</v>
      </c>
      <c r="C666" s="59"/>
      <c r="D666" s="59"/>
      <c r="E666" s="59"/>
      <c r="F666" s="59"/>
    </row>
    <row r="667" spans="1:6" ht="25.5" outlineLevel="1" x14ac:dyDescent="0.2">
      <c r="A667" s="64">
        <v>3</v>
      </c>
      <c r="B667" s="65" t="s">
        <v>1257</v>
      </c>
      <c r="C667" s="59"/>
      <c r="D667" s="59"/>
      <c r="E667" s="59"/>
      <c r="F667" s="59"/>
    </row>
    <row r="668" spans="1:6" outlineLevel="1" x14ac:dyDescent="0.2">
      <c r="A668" s="64">
        <v>4</v>
      </c>
      <c r="B668" s="65" t="s">
        <v>1258</v>
      </c>
      <c r="C668" s="59"/>
      <c r="D668" s="59"/>
      <c r="E668" s="59"/>
      <c r="F668" s="59"/>
    </row>
    <row r="669" spans="1:6" ht="38.25" outlineLevel="1" x14ac:dyDescent="0.2">
      <c r="A669" s="64">
        <v>5</v>
      </c>
      <c r="B669" s="65" t="s">
        <v>1259</v>
      </c>
      <c r="C669" s="59"/>
      <c r="D669" s="59"/>
      <c r="E669" s="59"/>
      <c r="F669" s="59"/>
    </row>
    <row r="670" spans="1:6" ht="25.5" outlineLevel="1" x14ac:dyDescent="0.2">
      <c r="A670" s="64">
        <v>6</v>
      </c>
      <c r="B670" s="65" t="s">
        <v>1260</v>
      </c>
      <c r="C670" s="59"/>
      <c r="D670" s="59"/>
      <c r="E670" s="59"/>
      <c r="F670" s="59"/>
    </row>
    <row r="671" spans="1:6" ht="25.5" outlineLevel="1" x14ac:dyDescent="0.2">
      <c r="A671" s="64">
        <v>7</v>
      </c>
      <c r="B671" s="65" t="s">
        <v>1261</v>
      </c>
      <c r="C671" s="59"/>
      <c r="D671" s="59"/>
      <c r="E671" s="59"/>
      <c r="F671" s="59"/>
    </row>
    <row r="672" spans="1:6" outlineLevel="1" x14ac:dyDescent="0.2">
      <c r="A672" s="59"/>
      <c r="B672" s="59"/>
      <c r="C672" s="59"/>
      <c r="D672" s="59"/>
      <c r="E672" s="59"/>
      <c r="F672" s="59"/>
    </row>
    <row r="673" spans="1:6" ht="12.75" customHeight="1" outlineLevel="1" x14ac:dyDescent="0.2">
      <c r="A673" s="144" t="s">
        <v>1262</v>
      </c>
      <c r="B673" s="144"/>
      <c r="C673" s="144"/>
      <c r="D673" s="144"/>
      <c r="E673" s="144"/>
      <c r="F673" s="144"/>
    </row>
    <row r="674" spans="1:6" ht="25.5" outlineLevel="1" x14ac:dyDescent="0.2">
      <c r="A674" s="64">
        <v>1</v>
      </c>
      <c r="B674" s="65" t="s">
        <v>1263</v>
      </c>
      <c r="C674" s="59"/>
      <c r="D674" s="59"/>
      <c r="E674" s="59"/>
      <c r="F674" s="59"/>
    </row>
    <row r="675" spans="1:6" ht="25.5" outlineLevel="1" x14ac:dyDescent="0.2">
      <c r="A675" s="64">
        <v>2</v>
      </c>
      <c r="B675" s="65" t="s">
        <v>1264</v>
      </c>
      <c r="C675" s="59"/>
      <c r="D675" s="59"/>
      <c r="E675" s="59"/>
      <c r="F675" s="59"/>
    </row>
    <row r="676" spans="1:6" ht="25.5" outlineLevel="1" x14ac:dyDescent="0.2">
      <c r="A676" s="64">
        <v>3</v>
      </c>
      <c r="B676" s="65" t="s">
        <v>1265</v>
      </c>
      <c r="C676" s="59"/>
      <c r="D676" s="59"/>
      <c r="E676" s="59"/>
      <c r="F676" s="59"/>
    </row>
    <row r="677" spans="1:6" outlineLevel="1" x14ac:dyDescent="0.2">
      <c r="A677" s="64">
        <v>4</v>
      </c>
      <c r="B677" s="65" t="s">
        <v>1266</v>
      </c>
      <c r="C677" s="59"/>
      <c r="D677" s="59"/>
      <c r="E677" s="59"/>
      <c r="F677" s="59"/>
    </row>
    <row r="678" spans="1:6" ht="38.25" outlineLevel="1" x14ac:dyDescent="0.2">
      <c r="A678" s="64">
        <v>5</v>
      </c>
      <c r="B678" s="65" t="s">
        <v>1267</v>
      </c>
      <c r="C678" s="59"/>
      <c r="D678" s="59"/>
      <c r="E678" s="59"/>
      <c r="F678" s="59"/>
    </row>
    <row r="679" spans="1:6" ht="25.5" outlineLevel="1" x14ac:dyDescent="0.2">
      <c r="A679" s="64">
        <v>6</v>
      </c>
      <c r="B679" s="65" t="s">
        <v>1268</v>
      </c>
      <c r="C679" s="59"/>
      <c r="D679" s="59"/>
      <c r="E679" s="59"/>
      <c r="F679" s="59"/>
    </row>
    <row r="680" spans="1:6" outlineLevel="1" x14ac:dyDescent="0.2">
      <c r="A680" s="59"/>
      <c r="B680" s="59"/>
      <c r="C680" s="59"/>
      <c r="D680" s="59"/>
      <c r="E680" s="59"/>
      <c r="F680" s="59"/>
    </row>
    <row r="681" spans="1:6" ht="12.75" customHeight="1" outlineLevel="1" x14ac:dyDescent="0.2">
      <c r="A681" s="144" t="s">
        <v>740</v>
      </c>
      <c r="B681" s="144"/>
      <c r="C681" s="144"/>
      <c r="D681" s="144"/>
      <c r="E681" s="144"/>
      <c r="F681" s="144"/>
    </row>
    <row r="682" spans="1:6" ht="25.5" outlineLevel="1" x14ac:dyDescent="0.2">
      <c r="A682" s="64">
        <v>1</v>
      </c>
      <c r="B682" s="65" t="s">
        <v>1269</v>
      </c>
      <c r="C682" s="59"/>
      <c r="D682" s="59"/>
      <c r="E682" s="59"/>
      <c r="F682" s="59"/>
    </row>
    <row r="683" spans="1:6" outlineLevel="1" x14ac:dyDescent="0.2">
      <c r="A683" s="64">
        <v>2</v>
      </c>
      <c r="B683" s="65" t="s">
        <v>1270</v>
      </c>
      <c r="C683" s="59"/>
      <c r="D683" s="59"/>
      <c r="E683" s="59"/>
      <c r="F683" s="59"/>
    </row>
    <row r="684" spans="1:6" ht="38.25" outlineLevel="1" x14ac:dyDescent="0.2">
      <c r="A684" s="64">
        <v>3</v>
      </c>
      <c r="B684" s="65" t="s">
        <v>1271</v>
      </c>
      <c r="C684" s="59"/>
      <c r="D684" s="59"/>
      <c r="E684" s="59"/>
      <c r="F684" s="59"/>
    </row>
    <row r="685" spans="1:6" ht="38.25" outlineLevel="1" x14ac:dyDescent="0.2">
      <c r="A685" s="64">
        <v>4</v>
      </c>
      <c r="B685" s="65" t="s">
        <v>1272</v>
      </c>
      <c r="C685" s="59"/>
      <c r="D685" s="59"/>
      <c r="E685" s="59"/>
      <c r="F685" s="59"/>
    </row>
    <row r="686" spans="1:6" ht="25.5" outlineLevel="1" x14ac:dyDescent="0.2">
      <c r="A686" s="64">
        <v>5</v>
      </c>
      <c r="B686" s="65" t="s">
        <v>1273</v>
      </c>
      <c r="C686" s="59"/>
      <c r="D686" s="59"/>
      <c r="E686" s="59"/>
      <c r="F686" s="59"/>
    </row>
    <row r="687" spans="1:6" ht="25.5" outlineLevel="1" x14ac:dyDescent="0.2">
      <c r="A687" s="64">
        <v>6</v>
      </c>
      <c r="B687" s="65" t="s">
        <v>1274</v>
      </c>
      <c r="C687" s="59"/>
      <c r="D687" s="59"/>
      <c r="E687" s="59"/>
      <c r="F687" s="59"/>
    </row>
    <row r="688" spans="1:6" ht="25.5" outlineLevel="1" x14ac:dyDescent="0.2">
      <c r="A688" s="64">
        <v>7</v>
      </c>
      <c r="B688" s="65" t="s">
        <v>1275</v>
      </c>
      <c r="C688" s="59"/>
      <c r="D688" s="59"/>
      <c r="E688" s="59"/>
      <c r="F688" s="59"/>
    </row>
    <row r="689" spans="1:6" ht="25.5" outlineLevel="1" x14ac:dyDescent="0.2">
      <c r="A689" s="64">
        <v>8</v>
      </c>
      <c r="B689" s="65" t="s">
        <v>1276</v>
      </c>
      <c r="C689" s="59"/>
      <c r="D689" s="59"/>
      <c r="E689" s="59"/>
      <c r="F689" s="59"/>
    </row>
    <row r="690" spans="1:6" ht="38.25" outlineLevel="1" x14ac:dyDescent="0.2">
      <c r="A690" s="64">
        <v>9</v>
      </c>
      <c r="B690" s="65" t="s">
        <v>1277</v>
      </c>
      <c r="C690" s="59"/>
      <c r="D690" s="59"/>
      <c r="E690" s="59"/>
      <c r="F690" s="59"/>
    </row>
    <row r="691" spans="1:6" ht="38.25" outlineLevel="1" x14ac:dyDescent="0.2">
      <c r="A691" s="64">
        <v>10</v>
      </c>
      <c r="B691" s="65" t="s">
        <v>1278</v>
      </c>
      <c r="C691" s="59"/>
      <c r="D691" s="59"/>
      <c r="E691" s="59"/>
      <c r="F691" s="59"/>
    </row>
    <row r="692" spans="1:6" ht="38.25" outlineLevel="1" x14ac:dyDescent="0.2">
      <c r="A692" s="64">
        <v>11</v>
      </c>
      <c r="B692" s="65" t="s">
        <v>1279</v>
      </c>
      <c r="C692" s="59"/>
      <c r="D692" s="59"/>
      <c r="E692" s="59"/>
      <c r="F692" s="59"/>
    </row>
    <row r="693" spans="1:6" ht="25.5" outlineLevel="1" x14ac:dyDescent="0.2">
      <c r="A693" s="64">
        <v>12</v>
      </c>
      <c r="B693" s="65" t="s">
        <v>1280</v>
      </c>
      <c r="C693" s="59"/>
      <c r="D693" s="59"/>
      <c r="E693" s="59"/>
      <c r="F693" s="59"/>
    </row>
    <row r="694" spans="1:6" outlineLevel="1" x14ac:dyDescent="0.2">
      <c r="A694" s="59"/>
      <c r="B694" s="59"/>
      <c r="C694" s="59"/>
      <c r="D694" s="59"/>
      <c r="E694" s="59"/>
      <c r="F694" s="59"/>
    </row>
    <row r="695" spans="1:6" ht="12.75" customHeight="1" outlineLevel="1" x14ac:dyDescent="0.2">
      <c r="A695" s="144" t="s">
        <v>739</v>
      </c>
      <c r="B695" s="144"/>
      <c r="C695" s="144"/>
      <c r="D695" s="144"/>
      <c r="E695" s="144"/>
      <c r="F695" s="144"/>
    </row>
    <row r="696" spans="1:6" ht="25.5" outlineLevel="1" x14ac:dyDescent="0.2">
      <c r="A696" s="64">
        <v>1</v>
      </c>
      <c r="B696" s="65" t="s">
        <v>1281</v>
      </c>
      <c r="C696" s="59"/>
      <c r="D696" s="59"/>
      <c r="E696" s="59"/>
      <c r="F696" s="59"/>
    </row>
    <row r="697" spans="1:6" ht="25.5" outlineLevel="1" x14ac:dyDescent="0.2">
      <c r="A697" s="64">
        <v>2</v>
      </c>
      <c r="B697" s="65" t="s">
        <v>1282</v>
      </c>
      <c r="C697" s="59"/>
      <c r="D697" s="59"/>
      <c r="E697" s="59"/>
      <c r="F697" s="59"/>
    </row>
    <row r="698" spans="1:6" ht="25.5" outlineLevel="1" x14ac:dyDescent="0.2">
      <c r="A698" s="64">
        <v>3</v>
      </c>
      <c r="B698" s="65" t="s">
        <v>1283</v>
      </c>
      <c r="C698" s="59"/>
      <c r="D698" s="59"/>
      <c r="E698" s="59"/>
      <c r="F698" s="59"/>
    </row>
    <row r="699" spans="1:6" ht="25.5" outlineLevel="1" x14ac:dyDescent="0.2">
      <c r="A699" s="64">
        <v>4</v>
      </c>
      <c r="B699" s="65" t="s">
        <v>1284</v>
      </c>
      <c r="C699" s="59"/>
      <c r="D699" s="59"/>
      <c r="E699" s="59"/>
      <c r="F699" s="59"/>
    </row>
    <row r="700" spans="1:6" outlineLevel="1" x14ac:dyDescent="0.2">
      <c r="A700" s="59"/>
      <c r="B700" s="59"/>
      <c r="C700" s="59"/>
      <c r="D700" s="59"/>
      <c r="E700" s="59"/>
      <c r="F700" s="59"/>
    </row>
    <row r="701" spans="1:6" ht="12.75" customHeight="1" outlineLevel="1" x14ac:dyDescent="0.2">
      <c r="A701" s="144" t="s">
        <v>741</v>
      </c>
      <c r="B701" s="144"/>
      <c r="C701" s="144"/>
      <c r="D701" s="144"/>
      <c r="E701" s="144"/>
      <c r="F701" s="144"/>
    </row>
    <row r="702" spans="1:6" ht="38.25" outlineLevel="1" x14ac:dyDescent="0.2">
      <c r="A702" s="64">
        <v>1</v>
      </c>
      <c r="B702" s="65" t="s">
        <v>1285</v>
      </c>
      <c r="C702" s="59"/>
      <c r="D702" s="59"/>
      <c r="E702" s="59"/>
      <c r="F702" s="59"/>
    </row>
    <row r="703" spans="1:6" ht="25.5" outlineLevel="1" x14ac:dyDescent="0.2">
      <c r="A703" s="64">
        <v>2</v>
      </c>
      <c r="B703" s="65" t="s">
        <v>1286</v>
      </c>
      <c r="C703" s="59"/>
      <c r="D703" s="59"/>
      <c r="E703" s="59"/>
      <c r="F703" s="59"/>
    </row>
    <row r="704" spans="1:6" ht="38.25" outlineLevel="1" x14ac:dyDescent="0.2">
      <c r="A704" s="64">
        <v>3</v>
      </c>
      <c r="B704" s="65" t="s">
        <v>1287</v>
      </c>
      <c r="C704" s="59"/>
      <c r="D704" s="59"/>
      <c r="E704" s="59"/>
      <c r="F704" s="59"/>
    </row>
    <row r="705" spans="1:6" ht="38.25" outlineLevel="1" x14ac:dyDescent="0.2">
      <c r="A705" s="64">
        <v>4</v>
      </c>
      <c r="B705" s="65" t="s">
        <v>1288</v>
      </c>
      <c r="C705" s="59"/>
      <c r="D705" s="59"/>
      <c r="E705" s="59"/>
      <c r="F705" s="59"/>
    </row>
    <row r="706" spans="1:6" ht="38.25" outlineLevel="1" x14ac:dyDescent="0.2">
      <c r="A706" s="64">
        <v>5</v>
      </c>
      <c r="B706" s="65" t="s">
        <v>1289</v>
      </c>
      <c r="C706" s="59"/>
      <c r="D706" s="59"/>
      <c r="E706" s="59"/>
      <c r="F706" s="59"/>
    </row>
    <row r="707" spans="1:6" ht="25.5" outlineLevel="1" x14ac:dyDescent="0.2">
      <c r="A707" s="64">
        <v>6</v>
      </c>
      <c r="B707" s="65" t="s">
        <v>1290</v>
      </c>
      <c r="C707" s="59"/>
      <c r="D707" s="59"/>
      <c r="E707" s="59"/>
      <c r="F707" s="59"/>
    </row>
    <row r="708" spans="1:6" ht="25.5" outlineLevel="1" x14ac:dyDescent="0.2">
      <c r="A708" s="64">
        <v>7</v>
      </c>
      <c r="B708" s="65" t="s">
        <v>1291</v>
      </c>
      <c r="C708" s="59"/>
      <c r="D708" s="59"/>
      <c r="E708" s="59"/>
      <c r="F708" s="59"/>
    </row>
    <row r="709" spans="1:6" outlineLevel="1" x14ac:dyDescent="0.2">
      <c r="A709" s="59"/>
      <c r="B709" s="59"/>
      <c r="C709" s="59"/>
      <c r="D709" s="59"/>
      <c r="E709" s="59"/>
      <c r="F709" s="59"/>
    </row>
    <row r="710" spans="1:6" ht="12.75" customHeight="1" outlineLevel="1" x14ac:dyDescent="0.2">
      <c r="A710" s="144" t="s">
        <v>1292</v>
      </c>
      <c r="B710" s="144"/>
      <c r="C710" s="144"/>
      <c r="D710" s="144"/>
      <c r="E710" s="144"/>
      <c r="F710" s="144"/>
    </row>
    <row r="711" spans="1:6" ht="51" outlineLevel="1" x14ac:dyDescent="0.2">
      <c r="A711" s="64">
        <v>1</v>
      </c>
      <c r="B711" s="65" t="s">
        <v>1293</v>
      </c>
      <c r="C711" s="59"/>
      <c r="D711" s="59"/>
      <c r="E711" s="59"/>
      <c r="F711" s="59"/>
    </row>
    <row r="712" spans="1:6" ht="51" outlineLevel="1" x14ac:dyDescent="0.2">
      <c r="A712" s="64">
        <v>2</v>
      </c>
      <c r="B712" s="65" t="s">
        <v>1294</v>
      </c>
      <c r="C712" s="59"/>
      <c r="D712" s="59"/>
      <c r="E712" s="59"/>
      <c r="F712" s="59"/>
    </row>
    <row r="713" spans="1:6" ht="51" outlineLevel="1" x14ac:dyDescent="0.2">
      <c r="A713" s="64">
        <v>3</v>
      </c>
      <c r="B713" s="65" t="s">
        <v>1295</v>
      </c>
      <c r="C713" s="59"/>
      <c r="D713" s="59"/>
      <c r="E713" s="59"/>
      <c r="F713" s="59"/>
    </row>
    <row r="714" spans="1:6" ht="63.75" outlineLevel="1" x14ac:dyDescent="0.2">
      <c r="A714" s="64">
        <v>4</v>
      </c>
      <c r="B714" s="65" t="s">
        <v>1296</v>
      </c>
      <c r="C714" s="59"/>
      <c r="D714" s="59"/>
      <c r="E714" s="59"/>
      <c r="F714" s="59"/>
    </row>
    <row r="715" spans="1:6" ht="51" outlineLevel="1" x14ac:dyDescent="0.2">
      <c r="A715" s="64">
        <v>5</v>
      </c>
      <c r="B715" s="65" t="s">
        <v>1297</v>
      </c>
      <c r="C715" s="59"/>
      <c r="D715" s="59"/>
      <c r="E715" s="59"/>
      <c r="F715" s="59"/>
    </row>
    <row r="716" spans="1:6" ht="63.75" outlineLevel="1" x14ac:dyDescent="0.2">
      <c r="A716" s="64">
        <v>6</v>
      </c>
      <c r="B716" s="65" t="s">
        <v>1298</v>
      </c>
      <c r="C716" s="59"/>
      <c r="D716" s="59"/>
      <c r="E716" s="59"/>
      <c r="F716" s="59"/>
    </row>
    <row r="717" spans="1:6" ht="63.75" outlineLevel="1" x14ac:dyDescent="0.2">
      <c r="A717" s="64">
        <v>7</v>
      </c>
      <c r="B717" s="65" t="s">
        <v>1299</v>
      </c>
      <c r="C717" s="59"/>
      <c r="D717" s="59"/>
      <c r="E717" s="59"/>
      <c r="F717" s="59"/>
    </row>
    <row r="718" spans="1:6" ht="51" outlineLevel="1" x14ac:dyDescent="0.2">
      <c r="A718" s="64">
        <v>8</v>
      </c>
      <c r="B718" s="65" t="s">
        <v>1300</v>
      </c>
      <c r="C718" s="59"/>
      <c r="D718" s="59"/>
      <c r="E718" s="59"/>
      <c r="F718" s="59"/>
    </row>
    <row r="719" spans="1:6" outlineLevel="1" x14ac:dyDescent="0.2">
      <c r="A719" s="59"/>
      <c r="B719" s="59"/>
      <c r="C719" s="59"/>
      <c r="D719" s="59"/>
      <c r="E719" s="59"/>
      <c r="F719" s="59"/>
    </row>
    <row r="720" spans="1:6" ht="12.75" customHeight="1" outlineLevel="1" x14ac:dyDescent="0.2">
      <c r="A720" s="144" t="s">
        <v>742</v>
      </c>
      <c r="B720" s="144"/>
      <c r="C720" s="144"/>
      <c r="D720" s="144"/>
      <c r="E720" s="144"/>
      <c r="F720" s="144"/>
    </row>
    <row r="721" spans="1:6" ht="38.25" outlineLevel="1" x14ac:dyDescent="0.2">
      <c r="A721" s="64">
        <v>1</v>
      </c>
      <c r="B721" s="65" t="s">
        <v>1301</v>
      </c>
      <c r="C721" s="59"/>
      <c r="D721" s="59"/>
      <c r="E721" s="59"/>
      <c r="F721" s="59"/>
    </row>
    <row r="722" spans="1:6" ht="51" outlineLevel="1" x14ac:dyDescent="0.2">
      <c r="A722" s="64">
        <v>2</v>
      </c>
      <c r="B722" s="65" t="s">
        <v>1302</v>
      </c>
      <c r="C722" s="59"/>
      <c r="D722" s="59"/>
      <c r="E722" s="59"/>
      <c r="F722" s="59"/>
    </row>
    <row r="723" spans="1:6" ht="25.5" outlineLevel="1" x14ac:dyDescent="0.2">
      <c r="A723" s="64">
        <v>3</v>
      </c>
      <c r="B723" s="65" t="s">
        <v>1303</v>
      </c>
      <c r="C723" s="59"/>
      <c r="D723" s="59"/>
      <c r="E723" s="59"/>
      <c r="F723" s="59"/>
    </row>
    <row r="724" spans="1:6" ht="38.25" outlineLevel="1" x14ac:dyDescent="0.2">
      <c r="A724" s="64">
        <v>4</v>
      </c>
      <c r="B724" s="65" t="s">
        <v>1304</v>
      </c>
      <c r="C724" s="59"/>
      <c r="D724" s="59"/>
      <c r="E724" s="59"/>
      <c r="F724" s="59"/>
    </row>
    <row r="725" spans="1:6" ht="38.25" outlineLevel="1" x14ac:dyDescent="0.2">
      <c r="A725" s="64">
        <v>5</v>
      </c>
      <c r="B725" s="65" t="s">
        <v>1305</v>
      </c>
      <c r="C725" s="59"/>
      <c r="D725" s="59"/>
      <c r="E725" s="59"/>
      <c r="F725" s="59"/>
    </row>
    <row r="726" spans="1:6" ht="15" outlineLevel="1" x14ac:dyDescent="0.2">
      <c r="A726" s="64">
        <v>6</v>
      </c>
      <c r="B726" s="66" t="s">
        <v>1306</v>
      </c>
      <c r="C726" s="59"/>
      <c r="D726" s="59"/>
      <c r="E726" s="59"/>
      <c r="F726" s="59"/>
    </row>
    <row r="727" spans="1:6" outlineLevel="1" x14ac:dyDescent="0.2">
      <c r="A727" s="59"/>
      <c r="B727" s="59"/>
      <c r="C727" s="59"/>
      <c r="D727" s="59"/>
      <c r="E727" s="59"/>
      <c r="F727" s="59"/>
    </row>
    <row r="728" spans="1:6" ht="12.75" customHeight="1" outlineLevel="1" x14ac:dyDescent="0.2">
      <c r="A728" s="144" t="s">
        <v>744</v>
      </c>
      <c r="B728" s="144"/>
      <c r="C728" s="144"/>
      <c r="D728" s="144"/>
      <c r="E728" s="144"/>
      <c r="F728" s="144"/>
    </row>
    <row r="729" spans="1:6" ht="51" outlineLevel="1" x14ac:dyDescent="0.2">
      <c r="A729" s="64">
        <v>1</v>
      </c>
      <c r="B729" s="65" t="s">
        <v>1307</v>
      </c>
      <c r="C729" s="59"/>
      <c r="D729" s="59"/>
      <c r="E729" s="59"/>
      <c r="F729" s="59"/>
    </row>
    <row r="730" spans="1:6" ht="38.25" outlineLevel="1" x14ac:dyDescent="0.2">
      <c r="A730" s="64">
        <v>2</v>
      </c>
      <c r="B730" s="65" t="s">
        <v>1308</v>
      </c>
      <c r="C730" s="59"/>
      <c r="D730" s="59"/>
      <c r="E730" s="59"/>
      <c r="F730" s="59"/>
    </row>
    <row r="731" spans="1:6" ht="51" outlineLevel="1" x14ac:dyDescent="0.2">
      <c r="A731" s="64">
        <v>3</v>
      </c>
      <c r="B731" s="65" t="s">
        <v>1309</v>
      </c>
      <c r="C731" s="59"/>
      <c r="D731" s="59"/>
      <c r="E731" s="59"/>
      <c r="F731" s="59"/>
    </row>
    <row r="732" spans="1:6" ht="51" outlineLevel="1" x14ac:dyDescent="0.2">
      <c r="A732" s="64">
        <v>4</v>
      </c>
      <c r="B732" s="65" t="s">
        <v>1310</v>
      </c>
      <c r="C732" s="59"/>
      <c r="D732" s="59"/>
      <c r="E732" s="59"/>
      <c r="F732" s="59"/>
    </row>
    <row r="733" spans="1:6" ht="15" outlineLevel="1" x14ac:dyDescent="0.2">
      <c r="A733" s="64">
        <v>5</v>
      </c>
      <c r="B733" s="66" t="s">
        <v>1306</v>
      </c>
      <c r="C733" s="59"/>
      <c r="D733" s="59"/>
      <c r="E733" s="59"/>
      <c r="F733" s="59"/>
    </row>
    <row r="734" spans="1:6" outlineLevel="1" x14ac:dyDescent="0.2">
      <c r="A734" s="59"/>
      <c r="B734" s="59"/>
      <c r="C734" s="59"/>
      <c r="D734" s="59"/>
      <c r="E734" s="59"/>
      <c r="F734" s="59"/>
    </row>
    <row r="735" spans="1:6" ht="12.75" customHeight="1" outlineLevel="1" x14ac:dyDescent="0.2">
      <c r="A735" s="144" t="s">
        <v>745</v>
      </c>
      <c r="B735" s="144"/>
      <c r="C735" s="144"/>
      <c r="D735" s="144"/>
      <c r="E735" s="144"/>
      <c r="F735" s="144"/>
    </row>
    <row r="736" spans="1:6" ht="51" outlineLevel="1" x14ac:dyDescent="0.2">
      <c r="A736" s="64">
        <v>1</v>
      </c>
      <c r="B736" s="65" t="s">
        <v>1311</v>
      </c>
      <c r="C736" s="59"/>
      <c r="D736" s="59"/>
      <c r="E736" s="59"/>
      <c r="F736" s="59"/>
    </row>
    <row r="737" spans="1:6" ht="51" outlineLevel="1" x14ac:dyDescent="0.2">
      <c r="A737" s="64">
        <v>2</v>
      </c>
      <c r="B737" s="65" t="s">
        <v>1312</v>
      </c>
      <c r="C737" s="59"/>
      <c r="D737" s="59"/>
      <c r="E737" s="59"/>
      <c r="F737" s="59"/>
    </row>
    <row r="738" spans="1:6" ht="51" outlineLevel="1" x14ac:dyDescent="0.2">
      <c r="A738" s="64">
        <v>3</v>
      </c>
      <c r="B738" s="65" t="s">
        <v>1313</v>
      </c>
      <c r="C738" s="59"/>
      <c r="D738" s="59"/>
      <c r="E738" s="59"/>
      <c r="F738" s="59"/>
    </row>
    <row r="739" spans="1:6" ht="63.75" outlineLevel="1" x14ac:dyDescent="0.2">
      <c r="A739" s="64">
        <v>4</v>
      </c>
      <c r="B739" s="65" t="s">
        <v>1314</v>
      </c>
      <c r="C739" s="59"/>
      <c r="D739" s="59"/>
      <c r="E739" s="59"/>
      <c r="F739" s="59"/>
    </row>
    <row r="740" spans="1:6" ht="15" outlineLevel="1" x14ac:dyDescent="0.2">
      <c r="A740" s="64">
        <v>5</v>
      </c>
      <c r="B740" s="66" t="s">
        <v>1306</v>
      </c>
      <c r="C740" s="59"/>
      <c r="D740" s="59"/>
      <c r="E740" s="59"/>
      <c r="F740" s="59"/>
    </row>
    <row r="741" spans="1:6" outlineLevel="1" x14ac:dyDescent="0.2">
      <c r="A741" s="59"/>
      <c r="B741" s="59"/>
      <c r="C741" s="59"/>
      <c r="D741" s="59"/>
      <c r="E741" s="59"/>
      <c r="F741" s="59"/>
    </row>
    <row r="742" spans="1:6" ht="12.75" customHeight="1" outlineLevel="1" x14ac:dyDescent="0.2">
      <c r="A742" s="144" t="s">
        <v>743</v>
      </c>
      <c r="B742" s="144"/>
      <c r="C742" s="144"/>
      <c r="D742" s="144"/>
      <c r="E742" s="144"/>
      <c r="F742" s="144"/>
    </row>
    <row r="743" spans="1:6" ht="38.25" outlineLevel="1" x14ac:dyDescent="0.2">
      <c r="A743" s="64">
        <v>1</v>
      </c>
      <c r="B743" s="65" t="s">
        <v>1315</v>
      </c>
      <c r="C743" s="59"/>
      <c r="D743" s="59"/>
      <c r="E743" s="59"/>
      <c r="F743" s="59"/>
    </row>
    <row r="744" spans="1:6" ht="38.25" outlineLevel="1" x14ac:dyDescent="0.2">
      <c r="A744" s="64">
        <v>2</v>
      </c>
      <c r="B744" s="65" t="s">
        <v>1316</v>
      </c>
      <c r="C744" s="59"/>
      <c r="D744" s="59"/>
      <c r="E744" s="59"/>
      <c r="F744" s="59"/>
    </row>
    <row r="745" spans="1:6" ht="25.5" outlineLevel="1" x14ac:dyDescent="0.2">
      <c r="A745" s="64">
        <v>3</v>
      </c>
      <c r="B745" s="65" t="s">
        <v>1317</v>
      </c>
      <c r="C745" s="59"/>
      <c r="D745" s="59"/>
      <c r="E745" s="59"/>
      <c r="F745" s="59"/>
    </row>
    <row r="746" spans="1:6" ht="38.25" outlineLevel="1" x14ac:dyDescent="0.2">
      <c r="A746" s="64">
        <v>4</v>
      </c>
      <c r="B746" s="65" t="s">
        <v>1318</v>
      </c>
      <c r="C746" s="59"/>
      <c r="D746" s="59"/>
      <c r="E746" s="59"/>
      <c r="F746" s="59"/>
    </row>
    <row r="747" spans="1:6" ht="38.25" outlineLevel="1" x14ac:dyDescent="0.2">
      <c r="A747" s="64">
        <v>5</v>
      </c>
      <c r="B747" s="65" t="s">
        <v>1319</v>
      </c>
      <c r="C747" s="59"/>
      <c r="D747" s="59"/>
      <c r="E747" s="59"/>
      <c r="F747" s="59"/>
    </row>
    <row r="748" spans="1:6" ht="15" outlineLevel="1" x14ac:dyDescent="0.2">
      <c r="A748" s="64">
        <v>6</v>
      </c>
      <c r="B748" s="66" t="s">
        <v>1306</v>
      </c>
      <c r="C748" s="59"/>
      <c r="D748" s="59"/>
      <c r="E748" s="59"/>
      <c r="F748" s="59"/>
    </row>
    <row r="749" spans="1:6" outlineLevel="1" x14ac:dyDescent="0.2">
      <c r="A749" s="59"/>
      <c r="B749" s="59"/>
      <c r="C749" s="59"/>
      <c r="D749" s="59"/>
      <c r="E749" s="59"/>
      <c r="F749" s="59"/>
    </row>
    <row r="750" spans="1:6" ht="12.75" customHeight="1" outlineLevel="1" x14ac:dyDescent="0.2">
      <c r="A750" s="144" t="s">
        <v>463</v>
      </c>
      <c r="B750" s="144"/>
      <c r="C750" s="144"/>
      <c r="D750" s="144"/>
      <c r="E750" s="144"/>
      <c r="F750" s="144"/>
    </row>
    <row r="751" spans="1:6" outlineLevel="1" x14ac:dyDescent="0.2">
      <c r="A751" s="64">
        <v>1</v>
      </c>
      <c r="B751" s="65" t="s">
        <v>1320</v>
      </c>
      <c r="C751" s="59"/>
      <c r="D751" s="59"/>
      <c r="E751" s="59"/>
      <c r="F751" s="59"/>
    </row>
    <row r="752" spans="1:6" outlineLevel="1" x14ac:dyDescent="0.2">
      <c r="A752" s="64">
        <v>2</v>
      </c>
      <c r="B752" s="65" t="s">
        <v>1321</v>
      </c>
      <c r="C752" s="59"/>
      <c r="D752" s="59"/>
      <c r="E752" s="59"/>
      <c r="F752" s="59"/>
    </row>
    <row r="753" spans="1:6" ht="25.5" outlineLevel="1" x14ac:dyDescent="0.2">
      <c r="A753" s="64">
        <v>3</v>
      </c>
      <c r="B753" s="65" t="s">
        <v>1322</v>
      </c>
      <c r="C753" s="59"/>
      <c r="D753" s="59"/>
      <c r="E753" s="59"/>
      <c r="F753" s="59"/>
    </row>
    <row r="754" spans="1:6" ht="25.5" outlineLevel="1" x14ac:dyDescent="0.2">
      <c r="A754" s="64">
        <v>4</v>
      </c>
      <c r="B754" s="65" t="s">
        <v>1323</v>
      </c>
      <c r="C754" s="59"/>
      <c r="D754" s="59"/>
      <c r="E754" s="59"/>
      <c r="F754" s="59"/>
    </row>
    <row r="755" spans="1:6" outlineLevel="1" x14ac:dyDescent="0.2">
      <c r="A755" s="64">
        <v>5</v>
      </c>
      <c r="B755" s="65" t="s">
        <v>1324</v>
      </c>
      <c r="C755" s="59"/>
      <c r="D755" s="59"/>
      <c r="E755" s="59"/>
      <c r="F755" s="59"/>
    </row>
    <row r="756" spans="1:6" ht="25.5" outlineLevel="1" x14ac:dyDescent="0.2">
      <c r="A756" s="64">
        <v>6</v>
      </c>
      <c r="B756" s="65" t="s">
        <v>1325</v>
      </c>
      <c r="C756" s="59"/>
      <c r="D756" s="59"/>
      <c r="E756" s="59"/>
      <c r="F756" s="59"/>
    </row>
    <row r="757" spans="1:6" outlineLevel="1" x14ac:dyDescent="0.2">
      <c r="A757" s="59"/>
      <c r="B757" s="59"/>
      <c r="C757" s="59"/>
      <c r="D757" s="59"/>
      <c r="E757" s="59"/>
      <c r="F757" s="59"/>
    </row>
    <row r="758" spans="1:6" ht="12.75" customHeight="1" outlineLevel="1" x14ac:dyDescent="0.2">
      <c r="A758" s="144" t="s">
        <v>466</v>
      </c>
      <c r="B758" s="144"/>
      <c r="C758" s="144"/>
      <c r="D758" s="144"/>
      <c r="E758" s="144"/>
      <c r="F758" s="144"/>
    </row>
    <row r="759" spans="1:6" ht="25.5" outlineLevel="1" x14ac:dyDescent="0.2">
      <c r="A759" s="64">
        <v>1</v>
      </c>
      <c r="B759" s="65" t="s">
        <v>1326</v>
      </c>
      <c r="C759" s="59"/>
      <c r="D759" s="59"/>
      <c r="E759" s="59"/>
      <c r="F759" s="59"/>
    </row>
    <row r="760" spans="1:6" outlineLevel="1" x14ac:dyDescent="0.2">
      <c r="A760" s="64">
        <v>2</v>
      </c>
      <c r="B760" s="65" t="s">
        <v>1327</v>
      </c>
      <c r="C760" s="59"/>
      <c r="D760" s="59"/>
      <c r="E760" s="59"/>
      <c r="F760" s="59"/>
    </row>
    <row r="761" spans="1:6" outlineLevel="1" x14ac:dyDescent="0.2">
      <c r="A761" s="64">
        <v>3</v>
      </c>
      <c r="B761" s="65" t="s">
        <v>1328</v>
      </c>
      <c r="C761" s="59"/>
      <c r="D761" s="59"/>
      <c r="E761" s="59"/>
      <c r="F761" s="59"/>
    </row>
    <row r="762" spans="1:6" ht="38.25" outlineLevel="1" x14ac:dyDescent="0.2">
      <c r="A762" s="64">
        <v>4</v>
      </c>
      <c r="B762" s="65" t="s">
        <v>1329</v>
      </c>
      <c r="C762" s="59"/>
      <c r="D762" s="59"/>
      <c r="E762" s="59"/>
      <c r="F762" s="59"/>
    </row>
    <row r="763" spans="1:6" outlineLevel="1" x14ac:dyDescent="0.2">
      <c r="A763" s="59"/>
      <c r="B763" s="59"/>
      <c r="C763" s="59"/>
      <c r="D763" s="59"/>
      <c r="E763" s="59"/>
      <c r="F763" s="59"/>
    </row>
    <row r="764" spans="1:6" ht="12.75" customHeight="1" outlineLevel="1" x14ac:dyDescent="0.2">
      <c r="A764" s="144" t="s">
        <v>470</v>
      </c>
      <c r="B764" s="144"/>
      <c r="C764" s="144"/>
      <c r="D764" s="144"/>
      <c r="E764" s="144"/>
      <c r="F764" s="144"/>
    </row>
    <row r="765" spans="1:6" ht="25.5" outlineLevel="1" x14ac:dyDescent="0.2">
      <c r="A765" s="64">
        <v>1</v>
      </c>
      <c r="B765" s="65" t="s">
        <v>1330</v>
      </c>
      <c r="C765" s="59"/>
      <c r="D765" s="59"/>
      <c r="E765" s="59"/>
      <c r="F765" s="59"/>
    </row>
    <row r="766" spans="1:6" ht="38.25" outlineLevel="1" x14ac:dyDescent="0.2">
      <c r="A766" s="64">
        <v>2</v>
      </c>
      <c r="B766" s="65" t="s">
        <v>1331</v>
      </c>
      <c r="C766" s="59"/>
      <c r="D766" s="59"/>
      <c r="E766" s="59"/>
      <c r="F766" s="59"/>
    </row>
    <row r="767" spans="1:6" ht="51" outlineLevel="1" x14ac:dyDescent="0.2">
      <c r="A767" s="64">
        <v>3</v>
      </c>
      <c r="B767" s="65" t="s">
        <v>1332</v>
      </c>
      <c r="C767" s="59"/>
      <c r="D767" s="59"/>
      <c r="E767" s="59"/>
      <c r="F767" s="59"/>
    </row>
    <row r="768" spans="1:6" ht="38.25" outlineLevel="1" x14ac:dyDescent="0.2">
      <c r="A768" s="64">
        <v>4</v>
      </c>
      <c r="B768" s="65" t="s">
        <v>1333</v>
      </c>
      <c r="C768" s="59"/>
      <c r="D768" s="59"/>
      <c r="E768" s="59"/>
      <c r="F768" s="59"/>
    </row>
    <row r="769" spans="1:6" ht="38.25" outlineLevel="1" x14ac:dyDescent="0.2">
      <c r="A769" s="64">
        <v>5</v>
      </c>
      <c r="B769" s="65" t="s">
        <v>1334</v>
      </c>
      <c r="C769" s="59"/>
      <c r="D769" s="59"/>
      <c r="E769" s="59"/>
      <c r="F769" s="59"/>
    </row>
    <row r="770" spans="1:6" ht="38.25" outlineLevel="1" x14ac:dyDescent="0.2">
      <c r="A770" s="64">
        <v>6</v>
      </c>
      <c r="B770" s="65" t="s">
        <v>1335</v>
      </c>
      <c r="C770" s="59"/>
      <c r="D770" s="59"/>
      <c r="E770" s="59"/>
      <c r="F770" s="59"/>
    </row>
    <row r="771" spans="1:6" ht="38.25" outlineLevel="1" x14ac:dyDescent="0.2">
      <c r="A771" s="64">
        <v>7</v>
      </c>
      <c r="B771" s="65" t="s">
        <v>1336</v>
      </c>
      <c r="C771" s="59"/>
      <c r="D771" s="59"/>
      <c r="E771" s="59"/>
      <c r="F771" s="59"/>
    </row>
    <row r="772" spans="1:6" ht="25.5" outlineLevel="1" x14ac:dyDescent="0.2">
      <c r="A772" s="64">
        <v>8</v>
      </c>
      <c r="B772" s="65" t="s">
        <v>1337</v>
      </c>
      <c r="C772" s="59"/>
      <c r="D772" s="59"/>
      <c r="E772" s="59"/>
      <c r="F772" s="59"/>
    </row>
    <row r="773" spans="1:6" outlineLevel="1" x14ac:dyDescent="0.2">
      <c r="A773" s="59"/>
      <c r="B773" s="59"/>
      <c r="C773" s="59"/>
      <c r="D773" s="59"/>
      <c r="E773" s="59"/>
      <c r="F773" s="59"/>
    </row>
    <row r="774" spans="1:6" ht="12.75" customHeight="1" outlineLevel="1" x14ac:dyDescent="0.2">
      <c r="A774" s="144" t="s">
        <v>472</v>
      </c>
      <c r="B774" s="144"/>
      <c r="C774" s="144"/>
      <c r="D774" s="144"/>
      <c r="E774" s="144"/>
      <c r="F774" s="144"/>
    </row>
    <row r="775" spans="1:6" ht="25.5" outlineLevel="1" x14ac:dyDescent="0.2">
      <c r="A775" s="64">
        <v>1</v>
      </c>
      <c r="B775" s="65" t="s">
        <v>1338</v>
      </c>
      <c r="C775" s="59"/>
      <c r="D775" s="59"/>
      <c r="E775" s="59"/>
      <c r="F775" s="59"/>
    </row>
    <row r="776" spans="1:6" ht="38.25" outlineLevel="1" x14ac:dyDescent="0.2">
      <c r="A776" s="64">
        <v>2</v>
      </c>
      <c r="B776" s="65" t="s">
        <v>1339</v>
      </c>
      <c r="C776" s="59"/>
      <c r="D776" s="59"/>
      <c r="E776" s="59"/>
      <c r="F776" s="59"/>
    </row>
    <row r="777" spans="1:6" ht="25.5" outlineLevel="1" x14ac:dyDescent="0.2">
      <c r="A777" s="64">
        <v>3</v>
      </c>
      <c r="B777" s="65" t="s">
        <v>1340</v>
      </c>
      <c r="C777" s="59"/>
      <c r="D777" s="59"/>
      <c r="E777" s="59"/>
      <c r="F777" s="59"/>
    </row>
    <row r="778" spans="1:6" ht="25.5" outlineLevel="1" x14ac:dyDescent="0.2">
      <c r="A778" s="64">
        <v>4</v>
      </c>
      <c r="B778" s="65" t="s">
        <v>1341</v>
      </c>
      <c r="C778" s="59"/>
      <c r="D778" s="59"/>
      <c r="E778" s="59"/>
      <c r="F778" s="59"/>
    </row>
    <row r="779" spans="1:6" ht="25.5" outlineLevel="1" x14ac:dyDescent="0.2">
      <c r="A779" s="64">
        <v>5</v>
      </c>
      <c r="B779" s="65" t="s">
        <v>1342</v>
      </c>
      <c r="C779" s="59"/>
      <c r="D779" s="59"/>
      <c r="E779" s="59"/>
      <c r="F779" s="59"/>
    </row>
    <row r="780" spans="1:6" outlineLevel="1" x14ac:dyDescent="0.2">
      <c r="A780" s="59"/>
      <c r="B780" s="59"/>
      <c r="C780" s="59"/>
      <c r="D780" s="59"/>
      <c r="E780" s="59"/>
      <c r="F780" s="59"/>
    </row>
    <row r="781" spans="1:6" ht="12.75" customHeight="1" outlineLevel="1" x14ac:dyDescent="0.2">
      <c r="A781" s="144" t="s">
        <v>476</v>
      </c>
      <c r="B781" s="144"/>
      <c r="C781" s="144"/>
      <c r="D781" s="144"/>
      <c r="E781" s="144"/>
      <c r="F781" s="144"/>
    </row>
    <row r="782" spans="1:6" ht="38.25" outlineLevel="1" x14ac:dyDescent="0.2">
      <c r="A782" s="64">
        <v>1</v>
      </c>
      <c r="B782" s="65" t="s">
        <v>1343</v>
      </c>
      <c r="C782" s="59"/>
      <c r="D782" s="59"/>
      <c r="E782" s="59"/>
      <c r="F782" s="59"/>
    </row>
    <row r="783" spans="1:6" ht="25.5" outlineLevel="1" x14ac:dyDescent="0.2">
      <c r="A783" s="64">
        <v>2</v>
      </c>
      <c r="B783" s="65" t="s">
        <v>1344</v>
      </c>
      <c r="C783" s="59"/>
      <c r="D783" s="59"/>
      <c r="E783" s="59"/>
      <c r="F783" s="59"/>
    </row>
    <row r="784" spans="1:6" ht="25.5" outlineLevel="1" x14ac:dyDescent="0.2">
      <c r="A784" s="64">
        <v>3</v>
      </c>
      <c r="B784" s="65" t="s">
        <v>1345</v>
      </c>
      <c r="C784" s="59"/>
      <c r="D784" s="59"/>
      <c r="E784" s="59"/>
      <c r="F784" s="59"/>
    </row>
    <row r="785" spans="1:6" ht="25.5" outlineLevel="1" x14ac:dyDescent="0.2">
      <c r="A785" s="64">
        <v>4</v>
      </c>
      <c r="B785" s="65" t="s">
        <v>1346</v>
      </c>
      <c r="C785" s="59"/>
      <c r="D785" s="59"/>
      <c r="E785" s="59"/>
      <c r="F785" s="59"/>
    </row>
    <row r="786" spans="1:6" ht="25.5" outlineLevel="1" x14ac:dyDescent="0.2">
      <c r="A786" s="64">
        <v>5</v>
      </c>
      <c r="B786" s="65" t="s">
        <v>1347</v>
      </c>
      <c r="C786" s="59"/>
      <c r="D786" s="59"/>
      <c r="E786" s="59"/>
      <c r="F786" s="59"/>
    </row>
    <row r="787" spans="1:6" ht="38.25" outlineLevel="1" x14ac:dyDescent="0.2">
      <c r="A787" s="64">
        <v>6</v>
      </c>
      <c r="B787" s="65" t="s">
        <v>1348</v>
      </c>
      <c r="C787" s="59"/>
      <c r="D787" s="59"/>
      <c r="E787" s="59"/>
      <c r="F787" s="59"/>
    </row>
    <row r="788" spans="1:6" outlineLevel="1" x14ac:dyDescent="0.2">
      <c r="A788" s="59"/>
      <c r="B788" s="59"/>
      <c r="C788" s="59"/>
      <c r="D788" s="59"/>
      <c r="E788" s="59"/>
      <c r="F788" s="59"/>
    </row>
    <row r="789" spans="1:6" ht="12.75" customHeight="1" outlineLevel="1" x14ac:dyDescent="0.2">
      <c r="A789" s="144" t="s">
        <v>478</v>
      </c>
      <c r="B789" s="144"/>
      <c r="C789" s="144"/>
      <c r="D789" s="144"/>
      <c r="E789" s="144"/>
      <c r="F789" s="144"/>
    </row>
    <row r="790" spans="1:6" ht="25.5" outlineLevel="1" x14ac:dyDescent="0.2">
      <c r="A790" s="64">
        <v>1</v>
      </c>
      <c r="B790" s="65" t="s">
        <v>1349</v>
      </c>
      <c r="C790" s="59"/>
      <c r="D790" s="59"/>
      <c r="E790" s="59"/>
      <c r="F790" s="59"/>
    </row>
    <row r="791" spans="1:6" outlineLevel="1" x14ac:dyDescent="0.2">
      <c r="A791" s="59"/>
      <c r="B791" s="59"/>
      <c r="C791" s="59"/>
      <c r="D791" s="59"/>
      <c r="E791" s="59"/>
      <c r="F791" s="59"/>
    </row>
    <row r="792" spans="1:6" ht="12.75" customHeight="1" outlineLevel="1" x14ac:dyDescent="0.2">
      <c r="A792" s="144" t="s">
        <v>480</v>
      </c>
      <c r="B792" s="144"/>
      <c r="C792" s="144"/>
      <c r="D792" s="144"/>
      <c r="E792" s="144"/>
      <c r="F792" s="144"/>
    </row>
    <row r="793" spans="1:6" ht="38.25" outlineLevel="1" x14ac:dyDescent="0.2">
      <c r="A793" s="64">
        <v>1</v>
      </c>
      <c r="B793" s="65" t="s">
        <v>1350</v>
      </c>
      <c r="C793" s="59"/>
      <c r="D793" s="59"/>
      <c r="E793" s="59"/>
      <c r="F793" s="59"/>
    </row>
    <row r="794" spans="1:6" ht="25.5" outlineLevel="1" x14ac:dyDescent="0.2">
      <c r="A794" s="64">
        <v>2</v>
      </c>
      <c r="B794" s="65" t="s">
        <v>1351</v>
      </c>
      <c r="C794" s="59"/>
      <c r="D794" s="59"/>
      <c r="E794" s="59"/>
      <c r="F794" s="59"/>
    </row>
    <row r="795" spans="1:6" outlineLevel="1" x14ac:dyDescent="0.2">
      <c r="A795" s="64">
        <v>3</v>
      </c>
      <c r="B795" s="65" t="s">
        <v>1352</v>
      </c>
      <c r="C795" s="59"/>
      <c r="D795" s="59"/>
      <c r="E795" s="59"/>
      <c r="F795" s="59"/>
    </row>
    <row r="796" spans="1:6" ht="25.5" outlineLevel="1" x14ac:dyDescent="0.2">
      <c r="A796" s="64">
        <v>4</v>
      </c>
      <c r="B796" s="65" t="s">
        <v>1353</v>
      </c>
      <c r="C796" s="59"/>
      <c r="D796" s="59"/>
      <c r="E796" s="59"/>
      <c r="F796" s="59"/>
    </row>
    <row r="797" spans="1:6" ht="25.5" outlineLevel="1" x14ac:dyDescent="0.2">
      <c r="A797" s="64">
        <v>5</v>
      </c>
      <c r="B797" s="65" t="s">
        <v>1354</v>
      </c>
      <c r="C797" s="59"/>
      <c r="D797" s="59"/>
      <c r="E797" s="59"/>
      <c r="F797" s="59"/>
    </row>
    <row r="798" spans="1:6" outlineLevel="1" x14ac:dyDescent="0.2">
      <c r="A798" s="64">
        <v>6</v>
      </c>
      <c r="B798" s="65" t="s">
        <v>1355</v>
      </c>
      <c r="C798" s="59"/>
      <c r="D798" s="59"/>
      <c r="E798" s="59"/>
      <c r="F798" s="59"/>
    </row>
    <row r="799" spans="1:6" ht="25.5" outlineLevel="1" x14ac:dyDescent="0.2">
      <c r="A799" s="64">
        <v>7</v>
      </c>
      <c r="B799" s="65" t="s">
        <v>1356</v>
      </c>
      <c r="C799" s="59"/>
      <c r="D799" s="59"/>
      <c r="E799" s="59"/>
      <c r="F799" s="59"/>
    </row>
    <row r="800" spans="1:6" outlineLevel="1" x14ac:dyDescent="0.2">
      <c r="A800" s="59"/>
      <c r="B800" s="59"/>
      <c r="C800" s="59"/>
      <c r="D800" s="59"/>
      <c r="E800" s="59"/>
      <c r="F800" s="59"/>
    </row>
    <row r="801" spans="1:6" ht="12.75" customHeight="1" outlineLevel="1" x14ac:dyDescent="0.2">
      <c r="A801" s="144" t="s">
        <v>483</v>
      </c>
      <c r="B801" s="144"/>
      <c r="C801" s="144"/>
      <c r="D801" s="144"/>
      <c r="E801" s="144"/>
      <c r="F801" s="144"/>
    </row>
    <row r="802" spans="1:6" ht="25.5" outlineLevel="1" x14ac:dyDescent="0.2">
      <c r="A802" s="64">
        <v>1</v>
      </c>
      <c r="B802" s="65" t="s">
        <v>1357</v>
      </c>
      <c r="C802" s="59"/>
      <c r="D802" s="59"/>
      <c r="E802" s="59"/>
      <c r="F802" s="59"/>
    </row>
    <row r="803" spans="1:6" ht="25.5" outlineLevel="1" x14ac:dyDescent="0.2">
      <c r="A803" s="64">
        <v>2</v>
      </c>
      <c r="B803" s="65" t="s">
        <v>1358</v>
      </c>
      <c r="C803" s="59"/>
      <c r="D803" s="59"/>
      <c r="E803" s="59"/>
      <c r="F803" s="59"/>
    </row>
    <row r="804" spans="1:6" ht="25.5" outlineLevel="1" x14ac:dyDescent="0.2">
      <c r="A804" s="64">
        <v>3</v>
      </c>
      <c r="B804" s="65" t="s">
        <v>1359</v>
      </c>
      <c r="C804" s="59"/>
      <c r="D804" s="59"/>
      <c r="E804" s="59"/>
      <c r="F804" s="59"/>
    </row>
    <row r="805" spans="1:6" outlineLevel="1" x14ac:dyDescent="0.2">
      <c r="A805" s="59"/>
      <c r="B805" s="59"/>
      <c r="C805" s="59"/>
      <c r="D805" s="59"/>
      <c r="E805" s="59"/>
      <c r="F805" s="59"/>
    </row>
    <row r="806" spans="1:6" ht="12.75" customHeight="1" outlineLevel="1" x14ac:dyDescent="0.2">
      <c r="A806" s="144" t="s">
        <v>486</v>
      </c>
      <c r="B806" s="144"/>
      <c r="C806" s="144"/>
      <c r="D806" s="144"/>
      <c r="E806" s="144"/>
      <c r="F806" s="144"/>
    </row>
    <row r="807" spans="1:6" outlineLevel="1" x14ac:dyDescent="0.2">
      <c r="A807" s="64">
        <v>1</v>
      </c>
      <c r="B807" s="65" t="s">
        <v>1360</v>
      </c>
      <c r="C807" s="59"/>
      <c r="D807" s="59"/>
      <c r="E807" s="59"/>
      <c r="F807" s="59"/>
    </row>
    <row r="808" spans="1:6" outlineLevel="1" x14ac:dyDescent="0.2">
      <c r="A808" s="64">
        <v>2</v>
      </c>
      <c r="B808" s="65" t="s">
        <v>1361</v>
      </c>
      <c r="C808" s="59"/>
      <c r="D808" s="59"/>
      <c r="E808" s="59"/>
      <c r="F808" s="59"/>
    </row>
    <row r="809" spans="1:6" ht="25.5" outlineLevel="1" x14ac:dyDescent="0.2">
      <c r="A809" s="64">
        <v>3</v>
      </c>
      <c r="B809" s="65" t="s">
        <v>1362</v>
      </c>
      <c r="C809" s="59"/>
      <c r="D809" s="59"/>
      <c r="E809" s="59"/>
      <c r="F809" s="59"/>
    </row>
    <row r="810" spans="1:6" outlineLevel="1" x14ac:dyDescent="0.2">
      <c r="A810" s="64">
        <v>4</v>
      </c>
      <c r="B810" s="65" t="s">
        <v>1363</v>
      </c>
      <c r="C810" s="59"/>
      <c r="D810" s="59"/>
      <c r="E810" s="59"/>
      <c r="F810" s="59"/>
    </row>
    <row r="811" spans="1:6" ht="25.5" outlineLevel="1" x14ac:dyDescent="0.2">
      <c r="A811" s="64">
        <v>5</v>
      </c>
      <c r="B811" s="65" t="s">
        <v>1364</v>
      </c>
      <c r="C811" s="59"/>
      <c r="D811" s="59"/>
      <c r="E811" s="59"/>
      <c r="F811" s="59"/>
    </row>
    <row r="812" spans="1:6" ht="25.5" outlineLevel="1" x14ac:dyDescent="0.2">
      <c r="A812" s="64">
        <v>6</v>
      </c>
      <c r="B812" s="65" t="s">
        <v>1365</v>
      </c>
      <c r="C812" s="59"/>
      <c r="D812" s="59"/>
      <c r="E812" s="59"/>
      <c r="F812" s="59"/>
    </row>
    <row r="813" spans="1:6" ht="25.5" outlineLevel="1" x14ac:dyDescent="0.2">
      <c r="A813" s="64">
        <v>7</v>
      </c>
      <c r="B813" s="65" t="s">
        <v>1366</v>
      </c>
      <c r="C813" s="59"/>
      <c r="D813" s="59"/>
      <c r="E813" s="59"/>
      <c r="F813" s="59"/>
    </row>
    <row r="814" spans="1:6" outlineLevel="1" x14ac:dyDescent="0.2">
      <c r="A814" s="59"/>
      <c r="B814" s="59"/>
      <c r="C814" s="59"/>
      <c r="D814" s="59"/>
      <c r="E814" s="59"/>
      <c r="F814" s="59"/>
    </row>
    <row r="815" spans="1:6" ht="12.75" customHeight="1" outlineLevel="1" x14ac:dyDescent="0.2">
      <c r="A815" s="144" t="s">
        <v>488</v>
      </c>
      <c r="B815" s="144"/>
      <c r="C815" s="144"/>
      <c r="D815" s="144"/>
      <c r="E815" s="144"/>
      <c r="F815" s="144"/>
    </row>
    <row r="816" spans="1:6" ht="25.5" outlineLevel="1" x14ac:dyDescent="0.2">
      <c r="A816" s="64">
        <v>1</v>
      </c>
      <c r="B816" s="65" t="s">
        <v>1367</v>
      </c>
      <c r="C816" s="59"/>
      <c r="D816" s="59"/>
      <c r="E816" s="59"/>
      <c r="F816" s="59"/>
    </row>
    <row r="817" spans="1:6" ht="25.5" outlineLevel="1" x14ac:dyDescent="0.2">
      <c r="A817" s="64">
        <v>2</v>
      </c>
      <c r="B817" s="65" t="s">
        <v>1368</v>
      </c>
      <c r="C817" s="59"/>
      <c r="D817" s="59"/>
      <c r="E817" s="59"/>
      <c r="F817" s="59"/>
    </row>
    <row r="818" spans="1:6" ht="25.5" outlineLevel="1" x14ac:dyDescent="0.2">
      <c r="A818" s="64">
        <v>3</v>
      </c>
      <c r="B818" s="65" t="s">
        <v>1369</v>
      </c>
      <c r="C818" s="59"/>
      <c r="D818" s="59"/>
      <c r="E818" s="59"/>
      <c r="F818" s="59"/>
    </row>
    <row r="819" spans="1:6" outlineLevel="1" x14ac:dyDescent="0.2">
      <c r="A819" s="59"/>
      <c r="B819" s="59"/>
      <c r="C819" s="59"/>
      <c r="D819" s="59"/>
      <c r="E819" s="59"/>
      <c r="F819" s="59"/>
    </row>
    <row r="820" spans="1:6" ht="12.75" customHeight="1" outlineLevel="1" x14ac:dyDescent="0.2">
      <c r="A820" s="144" t="s">
        <v>491</v>
      </c>
      <c r="B820" s="144"/>
      <c r="C820" s="144"/>
      <c r="D820" s="144"/>
      <c r="E820" s="144"/>
      <c r="F820" s="144"/>
    </row>
    <row r="821" spans="1:6" ht="25.5" outlineLevel="1" x14ac:dyDescent="0.2">
      <c r="A821" s="64">
        <v>1</v>
      </c>
      <c r="B821" s="65" t="s">
        <v>1370</v>
      </c>
      <c r="C821" s="59"/>
      <c r="D821" s="59"/>
      <c r="E821" s="59"/>
      <c r="F821" s="59"/>
    </row>
    <row r="822" spans="1:6" ht="38.25" outlineLevel="1" x14ac:dyDescent="0.2">
      <c r="A822" s="64">
        <v>2</v>
      </c>
      <c r="B822" s="65" t="s">
        <v>1371</v>
      </c>
      <c r="C822" s="59"/>
      <c r="D822" s="59"/>
      <c r="E822" s="59"/>
      <c r="F822" s="59"/>
    </row>
    <row r="823" spans="1:6" ht="38.25" outlineLevel="1" x14ac:dyDescent="0.2">
      <c r="A823" s="64">
        <v>3</v>
      </c>
      <c r="B823" s="65" t="s">
        <v>1372</v>
      </c>
      <c r="C823" s="59"/>
      <c r="D823" s="59"/>
      <c r="E823" s="59"/>
      <c r="F823" s="59"/>
    </row>
    <row r="824" spans="1:6" ht="25.5" outlineLevel="1" x14ac:dyDescent="0.2">
      <c r="A824" s="64">
        <v>4</v>
      </c>
      <c r="B824" s="65" t="s">
        <v>1373</v>
      </c>
      <c r="C824" s="59"/>
      <c r="D824" s="59"/>
      <c r="E824" s="59"/>
      <c r="F824" s="59"/>
    </row>
    <row r="825" spans="1:6" ht="38.25" outlineLevel="1" x14ac:dyDescent="0.2">
      <c r="A825" s="64">
        <v>5</v>
      </c>
      <c r="B825" s="65" t="s">
        <v>1374</v>
      </c>
      <c r="C825" s="59"/>
      <c r="D825" s="59"/>
      <c r="E825" s="59"/>
      <c r="F825" s="59"/>
    </row>
    <row r="826" spans="1:6" outlineLevel="1" x14ac:dyDescent="0.2">
      <c r="A826" s="59"/>
      <c r="B826" s="59"/>
      <c r="C826" s="59"/>
      <c r="D826" s="59"/>
      <c r="E826" s="59"/>
      <c r="F826" s="59"/>
    </row>
    <row r="827" spans="1:6" ht="12.75" customHeight="1" outlineLevel="1" x14ac:dyDescent="0.2">
      <c r="A827" s="144" t="s">
        <v>493</v>
      </c>
      <c r="B827" s="144"/>
      <c r="C827" s="144"/>
      <c r="D827" s="144"/>
      <c r="E827" s="144"/>
      <c r="F827" s="144"/>
    </row>
    <row r="828" spans="1:6" ht="25.5" outlineLevel="1" x14ac:dyDescent="0.2">
      <c r="A828" s="64">
        <v>1</v>
      </c>
      <c r="B828" s="65" t="s">
        <v>1375</v>
      </c>
      <c r="C828" s="59"/>
      <c r="D828" s="59"/>
      <c r="E828" s="59"/>
      <c r="F828" s="59"/>
    </row>
    <row r="829" spans="1:6" ht="38.25" outlineLevel="1" x14ac:dyDescent="0.2">
      <c r="A829" s="64">
        <v>2</v>
      </c>
      <c r="B829" s="65" t="s">
        <v>1376</v>
      </c>
      <c r="C829" s="59"/>
      <c r="D829" s="59"/>
      <c r="E829" s="59"/>
      <c r="F829" s="59"/>
    </row>
    <row r="830" spans="1:6" ht="38.25" outlineLevel="1" x14ac:dyDescent="0.2">
      <c r="A830" s="64">
        <v>3</v>
      </c>
      <c r="B830" s="65" t="s">
        <v>1377</v>
      </c>
      <c r="C830" s="59"/>
      <c r="D830" s="59"/>
      <c r="E830" s="59"/>
      <c r="F830" s="59"/>
    </row>
    <row r="831" spans="1:6" ht="38.25" outlineLevel="1" x14ac:dyDescent="0.2">
      <c r="A831" s="64">
        <v>4</v>
      </c>
      <c r="B831" s="65" t="s">
        <v>1378</v>
      </c>
      <c r="C831" s="59"/>
      <c r="D831" s="59"/>
      <c r="E831" s="59"/>
      <c r="F831" s="59"/>
    </row>
    <row r="832" spans="1:6" outlineLevel="1" x14ac:dyDescent="0.2">
      <c r="A832" s="59"/>
      <c r="B832" s="59"/>
      <c r="C832" s="59"/>
      <c r="D832" s="59"/>
      <c r="E832" s="59"/>
      <c r="F832" s="59"/>
    </row>
    <row r="833" spans="1:6" ht="12.75" customHeight="1" outlineLevel="1" x14ac:dyDescent="0.2">
      <c r="A833" s="144" t="s">
        <v>496</v>
      </c>
      <c r="B833" s="144"/>
      <c r="C833" s="144"/>
      <c r="D833" s="144"/>
      <c r="E833" s="144"/>
      <c r="F833" s="144"/>
    </row>
    <row r="834" spans="1:6" ht="25.5" outlineLevel="1" x14ac:dyDescent="0.2">
      <c r="A834" s="64">
        <v>1</v>
      </c>
      <c r="B834" s="65" t="s">
        <v>1379</v>
      </c>
      <c r="C834" s="59"/>
      <c r="D834" s="59"/>
      <c r="E834" s="59"/>
      <c r="F834" s="59"/>
    </row>
    <row r="835" spans="1:6" ht="25.5" outlineLevel="1" x14ac:dyDescent="0.2">
      <c r="A835" s="64">
        <v>2</v>
      </c>
      <c r="B835" s="65" t="s">
        <v>1380</v>
      </c>
      <c r="C835" s="59"/>
      <c r="D835" s="59"/>
      <c r="E835" s="59"/>
      <c r="F835" s="59"/>
    </row>
    <row r="836" spans="1:6" ht="51" outlineLevel="1" x14ac:dyDescent="0.2">
      <c r="A836" s="64">
        <v>3</v>
      </c>
      <c r="B836" s="65" t="s">
        <v>1381</v>
      </c>
      <c r="C836" s="59"/>
      <c r="D836" s="59"/>
      <c r="E836" s="59"/>
      <c r="F836" s="59"/>
    </row>
    <row r="837" spans="1:6" ht="38.25" outlineLevel="1" x14ac:dyDescent="0.2">
      <c r="A837" s="64">
        <v>4</v>
      </c>
      <c r="B837" s="65" t="s">
        <v>1382</v>
      </c>
      <c r="C837" s="59"/>
      <c r="D837" s="59"/>
      <c r="E837" s="59"/>
      <c r="F837" s="59"/>
    </row>
    <row r="838" spans="1:6" ht="38.25" outlineLevel="1" x14ac:dyDescent="0.2">
      <c r="A838" s="64">
        <v>5</v>
      </c>
      <c r="B838" s="65" t="s">
        <v>1383</v>
      </c>
      <c r="C838" s="59"/>
      <c r="D838" s="59"/>
      <c r="E838" s="59"/>
      <c r="F838" s="59"/>
    </row>
    <row r="839" spans="1:6" ht="25.5" outlineLevel="1" x14ac:dyDescent="0.2">
      <c r="A839" s="64">
        <v>6</v>
      </c>
      <c r="B839" s="65" t="s">
        <v>1384</v>
      </c>
      <c r="C839" s="59"/>
      <c r="D839" s="59"/>
      <c r="E839" s="59"/>
      <c r="F839" s="59"/>
    </row>
    <row r="840" spans="1:6" outlineLevel="1" x14ac:dyDescent="0.2">
      <c r="A840" s="59"/>
      <c r="B840" s="59"/>
      <c r="C840" s="59"/>
      <c r="D840" s="59"/>
      <c r="E840" s="59"/>
      <c r="F840" s="59"/>
    </row>
    <row r="841" spans="1:6" ht="12.75" customHeight="1" outlineLevel="1" x14ac:dyDescent="0.2">
      <c r="A841" s="144" t="s">
        <v>498</v>
      </c>
      <c r="B841" s="144"/>
      <c r="C841" s="144"/>
      <c r="D841" s="144"/>
      <c r="E841" s="144"/>
      <c r="F841" s="144"/>
    </row>
    <row r="842" spans="1:6" ht="38.25" outlineLevel="1" x14ac:dyDescent="0.2">
      <c r="A842" s="64">
        <v>1</v>
      </c>
      <c r="B842" s="65" t="s">
        <v>1385</v>
      </c>
      <c r="C842" s="59"/>
      <c r="D842" s="59"/>
      <c r="E842" s="59"/>
      <c r="F842" s="59"/>
    </row>
    <row r="843" spans="1:6" ht="38.25" outlineLevel="1" x14ac:dyDescent="0.2">
      <c r="A843" s="64">
        <v>2</v>
      </c>
      <c r="B843" s="65" t="s">
        <v>1386</v>
      </c>
      <c r="C843" s="59"/>
      <c r="D843" s="59"/>
      <c r="E843" s="59"/>
      <c r="F843" s="59"/>
    </row>
    <row r="844" spans="1:6" ht="25.5" outlineLevel="1" x14ac:dyDescent="0.2">
      <c r="A844" s="64">
        <v>3</v>
      </c>
      <c r="B844" s="65" t="s">
        <v>1387</v>
      </c>
      <c r="C844" s="59"/>
      <c r="D844" s="59"/>
      <c r="E844" s="59"/>
      <c r="F844" s="59"/>
    </row>
    <row r="845" spans="1:6" ht="25.5" outlineLevel="1" x14ac:dyDescent="0.2">
      <c r="A845" s="64">
        <v>4</v>
      </c>
      <c r="B845" s="65" t="s">
        <v>1388</v>
      </c>
      <c r="C845" s="59"/>
      <c r="D845" s="59"/>
      <c r="E845" s="59"/>
      <c r="F845" s="59"/>
    </row>
    <row r="846" spans="1:6" outlineLevel="1" x14ac:dyDescent="0.2">
      <c r="A846" s="59"/>
      <c r="B846" s="59"/>
      <c r="C846" s="59"/>
      <c r="D846" s="59"/>
      <c r="E846" s="59"/>
      <c r="F846" s="59"/>
    </row>
    <row r="847" spans="1:6" ht="12.75" customHeight="1" outlineLevel="1" x14ac:dyDescent="0.2">
      <c r="A847" s="144" t="s">
        <v>501</v>
      </c>
      <c r="B847" s="144"/>
      <c r="C847" s="144"/>
      <c r="D847" s="144"/>
      <c r="E847" s="144"/>
      <c r="F847" s="144"/>
    </row>
    <row r="848" spans="1:6" ht="25.5" outlineLevel="1" x14ac:dyDescent="0.2">
      <c r="A848" s="64">
        <v>1</v>
      </c>
      <c r="B848" s="65" t="s">
        <v>1389</v>
      </c>
      <c r="C848" s="59"/>
      <c r="D848" s="59"/>
      <c r="E848" s="59"/>
      <c r="F848" s="59"/>
    </row>
    <row r="849" spans="1:6" ht="25.5" outlineLevel="1" x14ac:dyDescent="0.2">
      <c r="A849" s="64">
        <v>2</v>
      </c>
      <c r="B849" s="65" t="s">
        <v>1390</v>
      </c>
      <c r="C849" s="59"/>
      <c r="D849" s="59"/>
      <c r="E849" s="59"/>
      <c r="F849" s="59"/>
    </row>
    <row r="850" spans="1:6" ht="25.5" outlineLevel="1" x14ac:dyDescent="0.2">
      <c r="A850" s="64">
        <v>3</v>
      </c>
      <c r="B850" s="65" t="s">
        <v>1391</v>
      </c>
      <c r="C850" s="59"/>
      <c r="D850" s="59"/>
      <c r="E850" s="59"/>
      <c r="F850" s="59"/>
    </row>
    <row r="851" spans="1:6" ht="25.5" outlineLevel="1" x14ac:dyDescent="0.2">
      <c r="A851" s="64">
        <v>4</v>
      </c>
      <c r="B851" s="65" t="s">
        <v>1392</v>
      </c>
      <c r="C851" s="59"/>
      <c r="D851" s="59"/>
      <c r="E851" s="59"/>
      <c r="F851" s="59"/>
    </row>
    <row r="852" spans="1:6" ht="25.5" outlineLevel="1" x14ac:dyDescent="0.2">
      <c r="A852" s="64">
        <v>5</v>
      </c>
      <c r="B852" s="65" t="s">
        <v>1393</v>
      </c>
      <c r="C852" s="59"/>
      <c r="D852" s="59"/>
      <c r="E852" s="59"/>
      <c r="F852" s="59"/>
    </row>
    <row r="853" spans="1:6" ht="25.5" outlineLevel="1" x14ac:dyDescent="0.2">
      <c r="A853" s="64">
        <v>6</v>
      </c>
      <c r="B853" s="65" t="s">
        <v>1394</v>
      </c>
      <c r="C853" s="59"/>
      <c r="D853" s="59"/>
      <c r="E853" s="59"/>
      <c r="F853" s="59"/>
    </row>
    <row r="854" spans="1:6" outlineLevel="1" x14ac:dyDescent="0.2">
      <c r="A854" s="59"/>
      <c r="B854" s="59"/>
      <c r="C854" s="59"/>
      <c r="D854" s="59"/>
      <c r="E854" s="59"/>
      <c r="F854" s="59"/>
    </row>
    <row r="855" spans="1:6" ht="12.75" customHeight="1" outlineLevel="1" x14ac:dyDescent="0.2">
      <c r="A855" s="144" t="s">
        <v>503</v>
      </c>
      <c r="B855" s="144"/>
      <c r="C855" s="144"/>
      <c r="D855" s="144"/>
      <c r="E855" s="144"/>
      <c r="F855" s="144"/>
    </row>
    <row r="856" spans="1:6" ht="25.5" outlineLevel="1" x14ac:dyDescent="0.2">
      <c r="A856" s="64">
        <v>1</v>
      </c>
      <c r="B856" s="65" t="s">
        <v>1395</v>
      </c>
      <c r="C856" s="59"/>
      <c r="D856" s="59"/>
      <c r="E856" s="59"/>
      <c r="F856" s="59"/>
    </row>
    <row r="857" spans="1:6" ht="25.5" outlineLevel="1" x14ac:dyDescent="0.2">
      <c r="A857" s="64">
        <v>2</v>
      </c>
      <c r="B857" s="65" t="s">
        <v>1396</v>
      </c>
      <c r="C857" s="59"/>
      <c r="D857" s="59"/>
      <c r="E857" s="59"/>
      <c r="F857" s="59"/>
    </row>
    <row r="858" spans="1:6" ht="38.25" outlineLevel="1" x14ac:dyDescent="0.2">
      <c r="A858" s="64">
        <v>3</v>
      </c>
      <c r="B858" s="65" t="s">
        <v>1397</v>
      </c>
      <c r="C858" s="59"/>
      <c r="D858" s="59"/>
      <c r="E858" s="59"/>
      <c r="F858" s="59"/>
    </row>
    <row r="859" spans="1:6" ht="38.25" outlineLevel="1" x14ac:dyDescent="0.2">
      <c r="A859" s="64">
        <v>4</v>
      </c>
      <c r="B859" s="65" t="s">
        <v>1398</v>
      </c>
      <c r="C859" s="59"/>
      <c r="D859" s="59"/>
      <c r="E859" s="59"/>
      <c r="F859" s="59"/>
    </row>
    <row r="860" spans="1:6" ht="38.25" outlineLevel="1" x14ac:dyDescent="0.2">
      <c r="A860" s="64">
        <v>5</v>
      </c>
      <c r="B860" s="65" t="s">
        <v>1399</v>
      </c>
      <c r="C860" s="59"/>
      <c r="D860" s="59"/>
      <c r="E860" s="59"/>
      <c r="F860" s="59"/>
    </row>
    <row r="861" spans="1:6" ht="38.25" outlineLevel="1" x14ac:dyDescent="0.2">
      <c r="A861" s="64">
        <v>6</v>
      </c>
      <c r="B861" s="65" t="s">
        <v>1400</v>
      </c>
      <c r="C861" s="59"/>
      <c r="D861" s="59"/>
      <c r="E861" s="59"/>
      <c r="F861" s="59"/>
    </row>
    <row r="862" spans="1:6" ht="38.25" outlineLevel="1" x14ac:dyDescent="0.2">
      <c r="A862" s="64">
        <v>7</v>
      </c>
      <c r="B862" s="65" t="s">
        <v>1401</v>
      </c>
      <c r="C862" s="59"/>
      <c r="D862" s="59"/>
      <c r="E862" s="59"/>
      <c r="F862" s="59"/>
    </row>
    <row r="863" spans="1:6" ht="25.5" outlineLevel="1" x14ac:dyDescent="0.2">
      <c r="A863" s="64">
        <v>8</v>
      </c>
      <c r="B863" s="65" t="s">
        <v>1402</v>
      </c>
      <c r="C863" s="59"/>
      <c r="D863" s="59"/>
      <c r="E863" s="59"/>
      <c r="F863" s="59"/>
    </row>
    <row r="864" spans="1:6" outlineLevel="1" x14ac:dyDescent="0.2">
      <c r="A864" s="59"/>
      <c r="B864" s="59"/>
      <c r="C864" s="59"/>
      <c r="D864" s="59"/>
      <c r="E864" s="59"/>
      <c r="F864" s="59"/>
    </row>
    <row r="865" spans="1:6" ht="12.75" customHeight="1" outlineLevel="1" x14ac:dyDescent="0.2">
      <c r="A865" s="144" t="s">
        <v>505</v>
      </c>
      <c r="B865" s="144"/>
      <c r="C865" s="144"/>
      <c r="D865" s="144"/>
      <c r="E865" s="144"/>
      <c r="F865" s="144"/>
    </row>
    <row r="866" spans="1:6" ht="25.5" outlineLevel="1" x14ac:dyDescent="0.2">
      <c r="A866" s="64">
        <v>1</v>
      </c>
      <c r="B866" s="65" t="s">
        <v>1403</v>
      </c>
      <c r="C866" s="59"/>
      <c r="D866" s="59"/>
      <c r="E866" s="59"/>
      <c r="F866" s="59"/>
    </row>
    <row r="867" spans="1:6" ht="38.25" outlineLevel="1" x14ac:dyDescent="0.2">
      <c r="A867" s="64">
        <v>2</v>
      </c>
      <c r="B867" s="65" t="s">
        <v>1404</v>
      </c>
      <c r="C867" s="59"/>
      <c r="D867" s="59"/>
      <c r="E867" s="59"/>
      <c r="F867" s="59"/>
    </row>
    <row r="868" spans="1:6" ht="25.5" outlineLevel="1" x14ac:dyDescent="0.2">
      <c r="A868" s="64">
        <v>3</v>
      </c>
      <c r="B868" s="65" t="s">
        <v>1405</v>
      </c>
      <c r="C868" s="59"/>
      <c r="D868" s="59"/>
      <c r="E868" s="59"/>
      <c r="F868" s="59"/>
    </row>
    <row r="869" spans="1:6" ht="25.5" outlineLevel="1" x14ac:dyDescent="0.2">
      <c r="A869" s="64">
        <v>4</v>
      </c>
      <c r="B869" s="65" t="s">
        <v>1406</v>
      </c>
      <c r="C869" s="59"/>
      <c r="D869" s="59"/>
      <c r="E869" s="59"/>
      <c r="F869" s="59"/>
    </row>
    <row r="870" spans="1:6" ht="38.25" outlineLevel="1" x14ac:dyDescent="0.2">
      <c r="A870" s="64">
        <v>5</v>
      </c>
      <c r="B870" s="65" t="s">
        <v>1407</v>
      </c>
      <c r="C870" s="59"/>
      <c r="D870" s="59"/>
      <c r="E870" s="59"/>
      <c r="F870" s="59"/>
    </row>
    <row r="871" spans="1:6" ht="25.5" outlineLevel="1" x14ac:dyDescent="0.2">
      <c r="A871" s="64">
        <v>6</v>
      </c>
      <c r="B871" s="65" t="s">
        <v>1408</v>
      </c>
      <c r="C871" s="59"/>
      <c r="D871" s="59"/>
      <c r="E871" s="59"/>
      <c r="F871" s="59"/>
    </row>
    <row r="872" spans="1:6" outlineLevel="1" x14ac:dyDescent="0.2">
      <c r="A872" s="59"/>
      <c r="B872" s="59"/>
      <c r="C872" s="59"/>
      <c r="D872" s="59"/>
      <c r="E872" s="59"/>
      <c r="F872" s="59"/>
    </row>
    <row r="873" spans="1:6" ht="12.75" customHeight="1" outlineLevel="1" x14ac:dyDescent="0.2">
      <c r="A873" s="144" t="s">
        <v>507</v>
      </c>
      <c r="B873" s="144"/>
      <c r="C873" s="144"/>
      <c r="D873" s="144"/>
      <c r="E873" s="144"/>
      <c r="F873" s="144"/>
    </row>
    <row r="874" spans="1:6" ht="25.5" outlineLevel="1" x14ac:dyDescent="0.2">
      <c r="A874" s="64">
        <v>1</v>
      </c>
      <c r="B874" s="65" t="s">
        <v>1409</v>
      </c>
      <c r="C874" s="59"/>
      <c r="D874" s="59"/>
      <c r="E874" s="59"/>
      <c r="F874" s="59"/>
    </row>
    <row r="875" spans="1:6" ht="25.5" outlineLevel="1" x14ac:dyDescent="0.2">
      <c r="A875" s="64">
        <v>2</v>
      </c>
      <c r="B875" s="65" t="s">
        <v>1410</v>
      </c>
      <c r="C875" s="59"/>
      <c r="D875" s="59"/>
      <c r="E875" s="59"/>
      <c r="F875" s="59"/>
    </row>
    <row r="876" spans="1:6" ht="25.5" outlineLevel="1" x14ac:dyDescent="0.2">
      <c r="A876" s="64">
        <v>3</v>
      </c>
      <c r="B876" s="65" t="s">
        <v>1411</v>
      </c>
      <c r="C876" s="59"/>
      <c r="D876" s="59"/>
      <c r="E876" s="59"/>
      <c r="F876" s="59"/>
    </row>
    <row r="877" spans="1:6" ht="25.5" outlineLevel="1" x14ac:dyDescent="0.2">
      <c r="A877" s="64">
        <v>4</v>
      </c>
      <c r="B877" s="65" t="s">
        <v>1412</v>
      </c>
      <c r="C877" s="59"/>
      <c r="D877" s="59"/>
      <c r="E877" s="59"/>
      <c r="F877" s="59"/>
    </row>
    <row r="878" spans="1:6" outlineLevel="1" x14ac:dyDescent="0.2">
      <c r="A878" s="59"/>
      <c r="B878" s="59"/>
      <c r="C878" s="59"/>
      <c r="D878" s="59"/>
      <c r="E878" s="59"/>
      <c r="F878" s="59"/>
    </row>
    <row r="879" spans="1:6" ht="12.75" customHeight="1" outlineLevel="1" x14ac:dyDescent="0.2">
      <c r="A879" s="144" t="s">
        <v>509</v>
      </c>
      <c r="B879" s="144"/>
      <c r="C879" s="144"/>
      <c r="D879" s="144"/>
      <c r="E879" s="144"/>
      <c r="F879" s="144"/>
    </row>
    <row r="880" spans="1:6" ht="25.5" outlineLevel="1" x14ac:dyDescent="0.2">
      <c r="A880" s="64">
        <v>1</v>
      </c>
      <c r="B880" s="65" t="s">
        <v>1413</v>
      </c>
      <c r="C880" s="59"/>
      <c r="D880" s="59"/>
      <c r="E880" s="59"/>
      <c r="F880" s="59"/>
    </row>
    <row r="881" spans="1:6" outlineLevel="1" x14ac:dyDescent="0.2">
      <c r="A881" s="59"/>
      <c r="B881" s="59"/>
      <c r="C881" s="59"/>
      <c r="D881" s="59"/>
      <c r="E881" s="59"/>
      <c r="F881" s="59"/>
    </row>
    <row r="882" spans="1:6" ht="12.75" customHeight="1" outlineLevel="1" x14ac:dyDescent="0.2">
      <c r="A882" s="144" t="s">
        <v>511</v>
      </c>
      <c r="B882" s="144"/>
      <c r="C882" s="144"/>
      <c r="D882" s="144"/>
      <c r="E882" s="144"/>
      <c r="F882" s="144"/>
    </row>
    <row r="883" spans="1:6" ht="25.5" outlineLevel="1" x14ac:dyDescent="0.2">
      <c r="A883" s="64">
        <v>1</v>
      </c>
      <c r="B883" s="65" t="s">
        <v>1414</v>
      </c>
      <c r="C883" s="59"/>
      <c r="D883" s="59"/>
      <c r="E883" s="59"/>
      <c r="F883" s="59"/>
    </row>
    <row r="884" spans="1:6" ht="25.5" outlineLevel="1" x14ac:dyDescent="0.2">
      <c r="A884" s="64">
        <v>2</v>
      </c>
      <c r="B884" s="65" t="s">
        <v>1415</v>
      </c>
      <c r="C884" s="59"/>
      <c r="D884" s="59"/>
      <c r="E884" s="59"/>
      <c r="F884" s="59"/>
    </row>
    <row r="885" spans="1:6" ht="25.5" outlineLevel="1" x14ac:dyDescent="0.2">
      <c r="A885" s="64">
        <v>3</v>
      </c>
      <c r="B885" s="65" t="s">
        <v>1416</v>
      </c>
      <c r="C885" s="59"/>
      <c r="D885" s="59"/>
      <c r="E885" s="59"/>
      <c r="F885" s="59"/>
    </row>
    <row r="886" spans="1:6" ht="25.5" outlineLevel="1" x14ac:dyDescent="0.2">
      <c r="A886" s="64">
        <v>4</v>
      </c>
      <c r="B886" s="65" t="s">
        <v>1417</v>
      </c>
      <c r="C886" s="59"/>
      <c r="D886" s="59"/>
      <c r="E886" s="59"/>
      <c r="F886" s="59"/>
    </row>
    <row r="887" spans="1:6" ht="25.5" outlineLevel="1" x14ac:dyDescent="0.2">
      <c r="A887" s="64">
        <v>5</v>
      </c>
      <c r="B887" s="65" t="s">
        <v>1418</v>
      </c>
      <c r="C887" s="59"/>
      <c r="D887" s="59"/>
      <c r="E887" s="59"/>
      <c r="F887" s="59"/>
    </row>
    <row r="888" spans="1:6" ht="25.5" outlineLevel="1" x14ac:dyDescent="0.2">
      <c r="A888" s="64">
        <v>6</v>
      </c>
      <c r="B888" s="65" t="s">
        <v>1419</v>
      </c>
      <c r="C888" s="59"/>
      <c r="D888" s="59"/>
      <c r="E888" s="59"/>
      <c r="F888" s="59"/>
    </row>
    <row r="889" spans="1:6" ht="25.5" outlineLevel="1" x14ac:dyDescent="0.2">
      <c r="A889" s="64">
        <v>7</v>
      </c>
      <c r="B889" s="65" t="s">
        <v>1420</v>
      </c>
      <c r="C889" s="59"/>
      <c r="D889" s="59"/>
      <c r="E889" s="59"/>
      <c r="F889" s="59"/>
    </row>
    <row r="890" spans="1:6" ht="38.25" outlineLevel="1" x14ac:dyDescent="0.2">
      <c r="A890" s="64">
        <v>8</v>
      </c>
      <c r="B890" s="65" t="s">
        <v>1421</v>
      </c>
      <c r="C890" s="59"/>
      <c r="D890" s="59"/>
      <c r="E890" s="59"/>
      <c r="F890" s="59"/>
    </row>
    <row r="891" spans="1:6" outlineLevel="1" x14ac:dyDescent="0.2">
      <c r="A891" s="64">
        <v>9</v>
      </c>
      <c r="B891" s="65" t="s">
        <v>1422</v>
      </c>
      <c r="C891" s="59"/>
      <c r="D891" s="59"/>
      <c r="E891" s="59"/>
      <c r="F891" s="59"/>
    </row>
    <row r="892" spans="1:6" outlineLevel="1" x14ac:dyDescent="0.2">
      <c r="A892" s="59"/>
      <c r="B892" s="59"/>
      <c r="C892" s="59"/>
      <c r="D892" s="59"/>
      <c r="E892" s="59"/>
      <c r="F892" s="59"/>
    </row>
    <row r="893" spans="1:6" ht="12.75" customHeight="1" outlineLevel="1" x14ac:dyDescent="0.2">
      <c r="A893" s="144" t="s">
        <v>516</v>
      </c>
      <c r="B893" s="144"/>
      <c r="C893" s="144"/>
      <c r="D893" s="144"/>
      <c r="E893" s="144"/>
      <c r="F893" s="144"/>
    </row>
    <row r="894" spans="1:6" outlineLevel="1" x14ac:dyDescent="0.2">
      <c r="A894" s="64">
        <v>1</v>
      </c>
      <c r="B894" s="65" t="s">
        <v>1423</v>
      </c>
      <c r="C894" s="59"/>
      <c r="D894" s="59"/>
      <c r="E894" s="59"/>
      <c r="F894" s="59"/>
    </row>
    <row r="895" spans="1:6" ht="25.5" outlineLevel="1" x14ac:dyDescent="0.2">
      <c r="A895" s="64">
        <v>2</v>
      </c>
      <c r="B895" s="65" t="s">
        <v>1424</v>
      </c>
      <c r="C895" s="59"/>
      <c r="D895" s="59"/>
      <c r="E895" s="59"/>
      <c r="F895" s="59"/>
    </row>
    <row r="896" spans="1:6" outlineLevel="1" x14ac:dyDescent="0.2">
      <c r="A896" s="64">
        <v>3</v>
      </c>
      <c r="B896" s="65" t="s">
        <v>1425</v>
      </c>
      <c r="C896" s="59"/>
      <c r="D896" s="59"/>
      <c r="E896" s="59"/>
      <c r="F896" s="59"/>
    </row>
    <row r="897" spans="1:6" ht="25.5" outlineLevel="1" x14ac:dyDescent="0.2">
      <c r="A897" s="64">
        <v>4</v>
      </c>
      <c r="B897" s="65" t="s">
        <v>1426</v>
      </c>
      <c r="C897" s="59"/>
      <c r="D897" s="59"/>
      <c r="E897" s="59"/>
      <c r="F897" s="59"/>
    </row>
    <row r="898" spans="1:6" outlineLevel="1" x14ac:dyDescent="0.2">
      <c r="A898" s="59"/>
      <c r="B898" s="59"/>
      <c r="C898" s="59"/>
      <c r="D898" s="59"/>
      <c r="E898" s="59"/>
      <c r="F898" s="59"/>
    </row>
    <row r="899" spans="1:6" ht="12.75" customHeight="1" outlineLevel="1" x14ac:dyDescent="0.2">
      <c r="A899" s="144" t="s">
        <v>518</v>
      </c>
      <c r="B899" s="144"/>
      <c r="C899" s="144"/>
      <c r="D899" s="144"/>
      <c r="E899" s="144"/>
      <c r="F899" s="144"/>
    </row>
    <row r="900" spans="1:6" outlineLevel="1" x14ac:dyDescent="0.2">
      <c r="A900" s="64">
        <v>1</v>
      </c>
      <c r="B900" s="65" t="s">
        <v>1427</v>
      </c>
      <c r="C900" s="59"/>
      <c r="D900" s="59"/>
      <c r="E900" s="59"/>
      <c r="F900" s="59"/>
    </row>
    <row r="901" spans="1:6" ht="25.5" outlineLevel="1" x14ac:dyDescent="0.2">
      <c r="A901" s="64">
        <v>2</v>
      </c>
      <c r="B901" s="65" t="s">
        <v>1428</v>
      </c>
      <c r="C901" s="59"/>
      <c r="D901" s="59"/>
      <c r="E901" s="59"/>
      <c r="F901" s="59"/>
    </row>
    <row r="902" spans="1:6" ht="25.5" outlineLevel="1" x14ac:dyDescent="0.2">
      <c r="A902" s="64">
        <v>3</v>
      </c>
      <c r="B902" s="65" t="s">
        <v>1429</v>
      </c>
      <c r="C902" s="59"/>
      <c r="D902" s="59"/>
      <c r="E902" s="59"/>
      <c r="F902" s="59"/>
    </row>
    <row r="903" spans="1:6" outlineLevel="1" x14ac:dyDescent="0.2">
      <c r="A903" s="64">
        <v>4</v>
      </c>
      <c r="B903" s="65" t="s">
        <v>1430</v>
      </c>
      <c r="C903" s="59"/>
      <c r="D903" s="59"/>
      <c r="E903" s="59"/>
      <c r="F903" s="59"/>
    </row>
    <row r="904" spans="1:6" outlineLevel="1" x14ac:dyDescent="0.2">
      <c r="A904" s="59"/>
      <c r="B904" s="59"/>
      <c r="C904" s="59"/>
      <c r="D904" s="59"/>
      <c r="E904" s="59"/>
      <c r="F904" s="59"/>
    </row>
    <row r="905" spans="1:6" ht="12.75" customHeight="1" outlineLevel="1" x14ac:dyDescent="0.2">
      <c r="A905" s="144" t="s">
        <v>520</v>
      </c>
      <c r="B905" s="144"/>
      <c r="C905" s="144"/>
      <c r="D905" s="144"/>
      <c r="E905" s="144"/>
      <c r="F905" s="144"/>
    </row>
    <row r="906" spans="1:6" outlineLevel="1" x14ac:dyDescent="0.2">
      <c r="A906" s="64">
        <v>1</v>
      </c>
      <c r="B906" s="65" t="s">
        <v>1431</v>
      </c>
      <c r="C906" s="59"/>
      <c r="D906" s="59"/>
      <c r="E906" s="59"/>
      <c r="F906" s="59"/>
    </row>
    <row r="907" spans="1:6" outlineLevel="1" x14ac:dyDescent="0.2">
      <c r="A907" s="64">
        <v>2</v>
      </c>
      <c r="B907" s="65" t="s">
        <v>1432</v>
      </c>
      <c r="C907" s="59"/>
      <c r="D907" s="59"/>
      <c r="E907" s="59"/>
      <c r="F907" s="59"/>
    </row>
    <row r="908" spans="1:6" outlineLevel="1" x14ac:dyDescent="0.2">
      <c r="A908" s="64">
        <v>3</v>
      </c>
      <c r="B908" s="65" t="s">
        <v>1433</v>
      </c>
      <c r="C908" s="59"/>
      <c r="D908" s="59"/>
      <c r="E908" s="59"/>
      <c r="F908" s="59"/>
    </row>
    <row r="909" spans="1:6" outlineLevel="1" x14ac:dyDescent="0.2">
      <c r="A909" s="59"/>
      <c r="B909" s="59"/>
      <c r="C909" s="59"/>
      <c r="D909" s="59"/>
      <c r="E909" s="59"/>
      <c r="F909" s="59"/>
    </row>
    <row r="910" spans="1:6" ht="12.75" customHeight="1" outlineLevel="1" x14ac:dyDescent="0.2">
      <c r="A910" s="144" t="s">
        <v>522</v>
      </c>
      <c r="B910" s="144"/>
      <c r="C910" s="144"/>
      <c r="D910" s="144"/>
      <c r="E910" s="144"/>
      <c r="F910" s="144"/>
    </row>
    <row r="911" spans="1:6" outlineLevel="1" x14ac:dyDescent="0.2">
      <c r="A911" s="64">
        <v>1</v>
      </c>
      <c r="B911" s="65" t="s">
        <v>1434</v>
      </c>
      <c r="C911" s="59"/>
      <c r="D911" s="59"/>
      <c r="E911" s="59"/>
      <c r="F911" s="59"/>
    </row>
    <row r="912" spans="1:6" outlineLevel="1" x14ac:dyDescent="0.2">
      <c r="A912" s="64">
        <v>2</v>
      </c>
      <c r="B912" s="65" t="s">
        <v>1435</v>
      </c>
      <c r="C912" s="59"/>
      <c r="D912" s="59"/>
      <c r="E912" s="59"/>
      <c r="F912" s="59"/>
    </row>
    <row r="913" spans="1:6" ht="25.5" outlineLevel="1" x14ac:dyDescent="0.2">
      <c r="A913" s="64">
        <v>3</v>
      </c>
      <c r="B913" s="65" t="s">
        <v>1436</v>
      </c>
      <c r="C913" s="59"/>
      <c r="D913" s="59"/>
      <c r="E913" s="59"/>
      <c r="F913" s="59"/>
    </row>
    <row r="914" spans="1:6" outlineLevel="1" x14ac:dyDescent="0.2">
      <c r="A914" s="59"/>
      <c r="B914" s="59"/>
      <c r="C914" s="59"/>
      <c r="D914" s="59"/>
      <c r="E914" s="59"/>
      <c r="F914" s="59"/>
    </row>
    <row r="915" spans="1:6" ht="12.75" customHeight="1" outlineLevel="1" x14ac:dyDescent="0.2">
      <c r="A915" s="144" t="s">
        <v>524</v>
      </c>
      <c r="B915" s="144"/>
      <c r="C915" s="144"/>
      <c r="D915" s="144"/>
      <c r="E915" s="144"/>
      <c r="F915" s="144"/>
    </row>
    <row r="916" spans="1:6" outlineLevel="1" x14ac:dyDescent="0.2">
      <c r="A916" s="64">
        <v>1</v>
      </c>
      <c r="B916" s="65" t="s">
        <v>1437</v>
      </c>
      <c r="C916" s="59"/>
      <c r="D916" s="59"/>
      <c r="E916" s="59"/>
      <c r="F916" s="59"/>
    </row>
    <row r="917" spans="1:6" outlineLevel="1" x14ac:dyDescent="0.2">
      <c r="A917" s="64">
        <v>2</v>
      </c>
      <c r="B917" s="65" t="s">
        <v>1438</v>
      </c>
      <c r="C917" s="59"/>
      <c r="D917" s="59"/>
      <c r="E917" s="59"/>
      <c r="F917" s="59"/>
    </row>
    <row r="918" spans="1:6" ht="25.5" outlineLevel="1" x14ac:dyDescent="0.2">
      <c r="A918" s="64">
        <v>3</v>
      </c>
      <c r="B918" s="65" t="s">
        <v>1439</v>
      </c>
      <c r="C918" s="59"/>
      <c r="D918" s="59"/>
      <c r="E918" s="59"/>
      <c r="F918" s="59"/>
    </row>
    <row r="919" spans="1:6" outlineLevel="1" x14ac:dyDescent="0.2">
      <c r="A919" s="59"/>
      <c r="B919" s="59"/>
      <c r="C919" s="59"/>
      <c r="D919" s="59"/>
      <c r="E919" s="59"/>
      <c r="F919" s="59"/>
    </row>
    <row r="920" spans="1:6" ht="12.75" customHeight="1" outlineLevel="1" x14ac:dyDescent="0.2">
      <c r="A920" s="144" t="s">
        <v>526</v>
      </c>
      <c r="B920" s="144"/>
      <c r="C920" s="144"/>
      <c r="D920" s="144"/>
      <c r="E920" s="144"/>
      <c r="F920" s="144"/>
    </row>
    <row r="921" spans="1:6" outlineLevel="1" x14ac:dyDescent="0.2">
      <c r="A921" s="64">
        <v>1</v>
      </c>
      <c r="B921" s="65" t="s">
        <v>1440</v>
      </c>
      <c r="C921" s="59"/>
      <c r="D921" s="59"/>
      <c r="E921" s="59"/>
      <c r="F921" s="59"/>
    </row>
    <row r="922" spans="1:6" outlineLevel="1" x14ac:dyDescent="0.2">
      <c r="A922" s="64">
        <v>2</v>
      </c>
      <c r="B922" s="65" t="s">
        <v>1441</v>
      </c>
      <c r="C922" s="59"/>
      <c r="D922" s="59"/>
      <c r="E922" s="59"/>
      <c r="F922" s="59"/>
    </row>
    <row r="923" spans="1:6" ht="25.5" outlineLevel="1" x14ac:dyDescent="0.2">
      <c r="A923" s="64">
        <v>3</v>
      </c>
      <c r="B923" s="65" t="s">
        <v>1442</v>
      </c>
      <c r="C923" s="59"/>
      <c r="D923" s="59"/>
      <c r="E923" s="59"/>
      <c r="F923" s="59"/>
    </row>
    <row r="924" spans="1:6" outlineLevel="1" x14ac:dyDescent="0.2">
      <c r="A924" s="59"/>
      <c r="B924" s="59"/>
      <c r="C924" s="59"/>
      <c r="D924" s="59"/>
      <c r="E924" s="59"/>
      <c r="F924" s="59"/>
    </row>
    <row r="925" spans="1:6" ht="12.75" customHeight="1" outlineLevel="1" x14ac:dyDescent="0.2">
      <c r="A925" s="144" t="s">
        <v>529</v>
      </c>
      <c r="B925" s="144"/>
      <c r="C925" s="144"/>
      <c r="D925" s="144"/>
      <c r="E925" s="144"/>
      <c r="F925" s="144"/>
    </row>
    <row r="926" spans="1:6" outlineLevel="1" x14ac:dyDescent="0.2">
      <c r="A926" s="64">
        <v>1</v>
      </c>
      <c r="B926" s="65" t="s">
        <v>1443</v>
      </c>
      <c r="C926" s="59"/>
      <c r="D926" s="59"/>
      <c r="E926" s="59"/>
      <c r="F926" s="59"/>
    </row>
    <row r="927" spans="1:6" outlineLevel="1" x14ac:dyDescent="0.2">
      <c r="A927" s="64">
        <v>2</v>
      </c>
      <c r="B927" s="65" t="s">
        <v>1444</v>
      </c>
      <c r="C927" s="59"/>
      <c r="D927" s="59"/>
      <c r="E927" s="59"/>
      <c r="F927" s="59"/>
    </row>
    <row r="928" spans="1:6" outlineLevel="1" x14ac:dyDescent="0.2">
      <c r="A928" s="64">
        <v>3</v>
      </c>
      <c r="B928" s="65" t="s">
        <v>1445</v>
      </c>
      <c r="C928" s="59"/>
      <c r="D928" s="59"/>
      <c r="E928" s="59"/>
      <c r="F928" s="59"/>
    </row>
    <row r="929" spans="1:6" outlineLevel="1" x14ac:dyDescent="0.2">
      <c r="A929" s="59"/>
      <c r="B929" s="59"/>
      <c r="C929" s="59"/>
      <c r="D929" s="59"/>
      <c r="E929" s="59"/>
      <c r="F929" s="59"/>
    </row>
    <row r="930" spans="1:6" ht="12.75" customHeight="1" outlineLevel="1" x14ac:dyDescent="0.2">
      <c r="A930" s="144" t="s">
        <v>532</v>
      </c>
      <c r="B930" s="144"/>
      <c r="C930" s="144"/>
      <c r="D930" s="144"/>
      <c r="E930" s="144"/>
      <c r="F930" s="144"/>
    </row>
    <row r="931" spans="1:6" ht="25.5" outlineLevel="1" x14ac:dyDescent="0.2">
      <c r="A931" s="64">
        <v>1</v>
      </c>
      <c r="B931" s="65" t="s">
        <v>1446</v>
      </c>
      <c r="C931" s="59"/>
      <c r="D931" s="59"/>
      <c r="E931" s="59"/>
      <c r="F931" s="59"/>
    </row>
    <row r="932" spans="1:6" ht="25.5" outlineLevel="1" x14ac:dyDescent="0.2">
      <c r="A932" s="64">
        <v>2</v>
      </c>
      <c r="B932" s="65" t="s">
        <v>1447</v>
      </c>
      <c r="C932" s="59"/>
      <c r="D932" s="59"/>
      <c r="E932" s="59"/>
      <c r="F932" s="59"/>
    </row>
    <row r="933" spans="1:6" ht="25.5" outlineLevel="1" x14ac:dyDescent="0.2">
      <c r="A933" s="64">
        <v>3</v>
      </c>
      <c r="B933" s="65" t="s">
        <v>1448</v>
      </c>
      <c r="C933" s="59"/>
      <c r="D933" s="59"/>
      <c r="E933" s="59"/>
      <c r="F933" s="59"/>
    </row>
    <row r="934" spans="1:6" ht="25.5" outlineLevel="1" x14ac:dyDescent="0.2">
      <c r="A934" s="64">
        <v>4</v>
      </c>
      <c r="B934" s="65" t="s">
        <v>1449</v>
      </c>
      <c r="C934" s="59"/>
      <c r="D934" s="59"/>
      <c r="E934" s="59"/>
      <c r="F934" s="59"/>
    </row>
    <row r="935" spans="1:6" ht="25.5" outlineLevel="1" x14ac:dyDescent="0.2">
      <c r="A935" s="64">
        <v>5</v>
      </c>
      <c r="B935" s="65" t="s">
        <v>1450</v>
      </c>
      <c r="C935" s="59"/>
      <c r="D935" s="59"/>
      <c r="E935" s="59"/>
      <c r="F935" s="59"/>
    </row>
    <row r="936" spans="1:6" outlineLevel="1" x14ac:dyDescent="0.2">
      <c r="A936" s="59"/>
      <c r="B936" s="59"/>
      <c r="C936" s="59"/>
      <c r="D936" s="59"/>
      <c r="E936" s="59"/>
      <c r="F936" s="59"/>
    </row>
    <row r="937" spans="1:6" ht="12.75" customHeight="1" outlineLevel="1" x14ac:dyDescent="0.2">
      <c r="A937" s="144" t="s">
        <v>535</v>
      </c>
      <c r="B937" s="144"/>
      <c r="C937" s="144"/>
      <c r="D937" s="144"/>
      <c r="E937" s="144"/>
      <c r="F937" s="144"/>
    </row>
    <row r="938" spans="1:6" ht="25.5" outlineLevel="1" x14ac:dyDescent="0.2">
      <c r="A938" s="64">
        <v>1</v>
      </c>
      <c r="B938" s="65" t="s">
        <v>1451</v>
      </c>
      <c r="C938" s="59"/>
      <c r="D938" s="59"/>
      <c r="E938" s="59"/>
      <c r="F938" s="59"/>
    </row>
    <row r="939" spans="1:6" ht="25.5" outlineLevel="1" x14ac:dyDescent="0.2">
      <c r="A939" s="64">
        <v>2</v>
      </c>
      <c r="B939" s="65" t="s">
        <v>1452</v>
      </c>
      <c r="C939" s="59"/>
      <c r="D939" s="59"/>
      <c r="E939" s="59"/>
      <c r="F939" s="59"/>
    </row>
    <row r="940" spans="1:6" outlineLevel="1" x14ac:dyDescent="0.2">
      <c r="A940" s="64">
        <v>3</v>
      </c>
      <c r="B940" s="65" t="s">
        <v>1453</v>
      </c>
      <c r="C940" s="59"/>
      <c r="D940" s="59"/>
      <c r="E940" s="59"/>
      <c r="F940" s="59"/>
    </row>
    <row r="941" spans="1:6" ht="25.5" outlineLevel="1" x14ac:dyDescent="0.2">
      <c r="A941" s="64">
        <v>4</v>
      </c>
      <c r="B941" s="65" t="s">
        <v>1454</v>
      </c>
      <c r="C941" s="59"/>
      <c r="D941" s="59"/>
      <c r="E941" s="59"/>
      <c r="F941" s="59"/>
    </row>
    <row r="942" spans="1:6" ht="25.5" outlineLevel="1" x14ac:dyDescent="0.2">
      <c r="A942" s="64">
        <v>5</v>
      </c>
      <c r="B942" s="65" t="s">
        <v>1455</v>
      </c>
      <c r="C942" s="59"/>
      <c r="D942" s="59"/>
      <c r="E942" s="59"/>
      <c r="F942" s="59"/>
    </row>
    <row r="943" spans="1:6" ht="25.5" outlineLevel="1" x14ac:dyDescent="0.2">
      <c r="A943" s="64">
        <v>6</v>
      </c>
      <c r="B943" s="65" t="s">
        <v>1456</v>
      </c>
      <c r="C943" s="59"/>
      <c r="D943" s="59"/>
      <c r="E943" s="59"/>
      <c r="F943" s="59"/>
    </row>
    <row r="944" spans="1:6" outlineLevel="1" x14ac:dyDescent="0.2">
      <c r="A944" s="64">
        <v>7</v>
      </c>
      <c r="B944" s="65" t="s">
        <v>1457</v>
      </c>
      <c r="C944" s="59"/>
      <c r="D944" s="59"/>
      <c r="E944" s="59"/>
      <c r="F944" s="59"/>
    </row>
    <row r="945" spans="1:6" outlineLevel="1" x14ac:dyDescent="0.2">
      <c r="A945" s="59"/>
      <c r="B945" s="59"/>
      <c r="C945" s="59"/>
      <c r="D945" s="59"/>
      <c r="E945" s="59"/>
      <c r="F945" s="59"/>
    </row>
    <row r="946" spans="1:6" ht="12.75" customHeight="1" outlineLevel="1" x14ac:dyDescent="0.2">
      <c r="A946" s="144" t="s">
        <v>538</v>
      </c>
      <c r="B946" s="144"/>
      <c r="C946" s="144"/>
      <c r="D946" s="144"/>
      <c r="E946" s="144"/>
      <c r="F946" s="144"/>
    </row>
    <row r="947" spans="1:6" ht="25.5" outlineLevel="1" x14ac:dyDescent="0.2">
      <c r="A947" s="64">
        <v>1</v>
      </c>
      <c r="B947" s="65" t="s">
        <v>1458</v>
      </c>
      <c r="C947" s="59"/>
      <c r="D947" s="59"/>
      <c r="E947" s="59"/>
      <c r="F947" s="59"/>
    </row>
    <row r="948" spans="1:6" ht="25.5" outlineLevel="1" x14ac:dyDescent="0.2">
      <c r="A948" s="64">
        <v>2</v>
      </c>
      <c r="B948" s="65" t="s">
        <v>1459</v>
      </c>
      <c r="C948" s="59"/>
      <c r="D948" s="59"/>
      <c r="E948" s="59"/>
      <c r="F948" s="59"/>
    </row>
    <row r="949" spans="1:6" ht="25.5" outlineLevel="1" x14ac:dyDescent="0.2">
      <c r="A949" s="64">
        <v>3</v>
      </c>
      <c r="B949" s="65" t="s">
        <v>1460</v>
      </c>
      <c r="C949" s="59"/>
      <c r="D949" s="59"/>
      <c r="E949" s="59"/>
      <c r="F949" s="59"/>
    </row>
    <row r="950" spans="1:6" ht="25.5" outlineLevel="1" x14ac:dyDescent="0.2">
      <c r="A950" s="64">
        <v>4</v>
      </c>
      <c r="B950" s="65" t="s">
        <v>1461</v>
      </c>
      <c r="C950" s="59"/>
      <c r="D950" s="59"/>
      <c r="E950" s="59"/>
      <c r="F950" s="59"/>
    </row>
    <row r="951" spans="1:6" outlineLevel="1" x14ac:dyDescent="0.2">
      <c r="A951" s="64">
        <v>5</v>
      </c>
      <c r="B951" s="65" t="s">
        <v>1462</v>
      </c>
      <c r="C951" s="59"/>
      <c r="D951" s="59"/>
      <c r="E951" s="59"/>
      <c r="F951" s="59"/>
    </row>
    <row r="952" spans="1:6" outlineLevel="1" x14ac:dyDescent="0.2">
      <c r="A952" s="59"/>
      <c r="B952" s="59"/>
      <c r="C952" s="59"/>
      <c r="D952" s="59"/>
      <c r="E952" s="59"/>
      <c r="F952" s="59"/>
    </row>
    <row r="953" spans="1:6" ht="12.75" customHeight="1" outlineLevel="1" x14ac:dyDescent="0.2">
      <c r="A953" s="144" t="s">
        <v>541</v>
      </c>
      <c r="B953" s="144"/>
      <c r="C953" s="144"/>
      <c r="D953" s="144"/>
      <c r="E953" s="144"/>
      <c r="F953" s="144"/>
    </row>
    <row r="954" spans="1:6" outlineLevel="1" x14ac:dyDescent="0.2">
      <c r="A954" s="64">
        <v>1</v>
      </c>
      <c r="B954" s="65" t="s">
        <v>1463</v>
      </c>
      <c r="C954" s="59"/>
      <c r="D954" s="59"/>
      <c r="E954" s="59"/>
      <c r="F954" s="59"/>
    </row>
    <row r="955" spans="1:6" ht="38.25" outlineLevel="1" x14ac:dyDescent="0.2">
      <c r="A955" s="64">
        <v>2</v>
      </c>
      <c r="B955" s="65" t="s">
        <v>1464</v>
      </c>
      <c r="C955" s="59"/>
      <c r="D955" s="59"/>
      <c r="E955" s="59"/>
      <c r="F955" s="59"/>
    </row>
    <row r="956" spans="1:6" ht="25.5" outlineLevel="1" x14ac:dyDescent="0.2">
      <c r="A956" s="64">
        <v>3</v>
      </c>
      <c r="B956" s="65" t="s">
        <v>1465</v>
      </c>
      <c r="C956" s="59"/>
      <c r="D956" s="59"/>
      <c r="E956" s="59"/>
      <c r="F956" s="59"/>
    </row>
    <row r="957" spans="1:6" ht="25.5" outlineLevel="1" x14ac:dyDescent="0.2">
      <c r="A957" s="64">
        <v>4</v>
      </c>
      <c r="B957" s="65" t="s">
        <v>1466</v>
      </c>
      <c r="C957" s="59"/>
      <c r="D957" s="59"/>
      <c r="E957" s="59"/>
      <c r="F957" s="59"/>
    </row>
    <row r="958" spans="1:6" ht="25.5" outlineLevel="1" x14ac:dyDescent="0.2">
      <c r="A958" s="64">
        <v>5</v>
      </c>
      <c r="B958" s="65" t="s">
        <v>1467</v>
      </c>
      <c r="C958" s="59"/>
      <c r="D958" s="59"/>
      <c r="E958" s="59"/>
      <c r="F958" s="59"/>
    </row>
    <row r="959" spans="1:6" outlineLevel="1" x14ac:dyDescent="0.2">
      <c r="A959" s="59"/>
      <c r="B959" s="59"/>
      <c r="C959" s="59"/>
      <c r="D959" s="59"/>
      <c r="E959" s="59"/>
      <c r="F959" s="59"/>
    </row>
    <row r="960" spans="1:6" ht="12.75" customHeight="1" outlineLevel="1" x14ac:dyDescent="0.2">
      <c r="A960" s="144" t="s">
        <v>543</v>
      </c>
      <c r="B960" s="144"/>
      <c r="C960" s="144"/>
      <c r="D960" s="144"/>
      <c r="E960" s="144"/>
      <c r="F960" s="144"/>
    </row>
    <row r="961" spans="1:6" outlineLevel="1" x14ac:dyDescent="0.2">
      <c r="A961" s="64">
        <v>1</v>
      </c>
      <c r="B961" s="65" t="s">
        <v>1468</v>
      </c>
      <c r="C961" s="59"/>
      <c r="D961" s="59"/>
      <c r="E961" s="59"/>
      <c r="F961" s="59"/>
    </row>
    <row r="962" spans="1:6" ht="25.5" outlineLevel="1" x14ac:dyDescent="0.2">
      <c r="A962" s="64">
        <v>2</v>
      </c>
      <c r="B962" s="65" t="s">
        <v>1469</v>
      </c>
      <c r="C962" s="59"/>
      <c r="D962" s="59"/>
      <c r="E962" s="59"/>
      <c r="F962" s="59"/>
    </row>
    <row r="963" spans="1:6" ht="25.5" outlineLevel="1" x14ac:dyDescent="0.2">
      <c r="A963" s="64">
        <v>3</v>
      </c>
      <c r="B963" s="65" t="s">
        <v>1470</v>
      </c>
      <c r="C963" s="59"/>
      <c r="D963" s="59"/>
      <c r="E963" s="59"/>
      <c r="F963" s="59"/>
    </row>
    <row r="964" spans="1:6" ht="25.5" outlineLevel="1" x14ac:dyDescent="0.2">
      <c r="A964" s="64">
        <v>4</v>
      </c>
      <c r="B964" s="65" t="s">
        <v>1471</v>
      </c>
      <c r="C964" s="59"/>
      <c r="D964" s="59"/>
      <c r="E964" s="59"/>
      <c r="F964" s="59"/>
    </row>
    <row r="965" spans="1:6" outlineLevel="1" x14ac:dyDescent="0.2">
      <c r="A965" s="59"/>
      <c r="B965" s="59"/>
      <c r="C965" s="59"/>
      <c r="D965" s="59"/>
      <c r="E965" s="59"/>
      <c r="F965" s="59"/>
    </row>
    <row r="966" spans="1:6" ht="12.75" customHeight="1" outlineLevel="1" x14ac:dyDescent="0.2">
      <c r="A966" s="144" t="s">
        <v>545</v>
      </c>
      <c r="B966" s="144"/>
      <c r="C966" s="144"/>
      <c r="D966" s="144"/>
      <c r="E966" s="144"/>
      <c r="F966" s="144"/>
    </row>
    <row r="967" spans="1:6" outlineLevel="1" x14ac:dyDescent="0.2">
      <c r="A967" s="64">
        <v>1</v>
      </c>
      <c r="B967" s="65" t="s">
        <v>1472</v>
      </c>
      <c r="C967" s="59"/>
      <c r="D967" s="59"/>
      <c r="E967" s="59"/>
      <c r="F967" s="59"/>
    </row>
    <row r="968" spans="1:6" ht="25.5" outlineLevel="1" x14ac:dyDescent="0.2">
      <c r="A968" s="64">
        <v>2</v>
      </c>
      <c r="B968" s="65" t="s">
        <v>1473</v>
      </c>
      <c r="C968" s="59"/>
      <c r="D968" s="59"/>
      <c r="E968" s="59"/>
      <c r="F968" s="59"/>
    </row>
    <row r="969" spans="1:6" outlineLevel="1" x14ac:dyDescent="0.2">
      <c r="A969" s="64">
        <v>3</v>
      </c>
      <c r="B969" s="65" t="s">
        <v>1474</v>
      </c>
      <c r="C969" s="59"/>
      <c r="D969" s="59"/>
      <c r="E969" s="59"/>
      <c r="F969" s="59"/>
    </row>
    <row r="970" spans="1:6" ht="25.5" outlineLevel="1" x14ac:dyDescent="0.2">
      <c r="A970" s="64">
        <v>4</v>
      </c>
      <c r="B970" s="65" t="s">
        <v>1475</v>
      </c>
      <c r="C970" s="59"/>
      <c r="D970" s="59"/>
      <c r="E970" s="59"/>
      <c r="F970" s="59"/>
    </row>
    <row r="971" spans="1:6" ht="38.25" outlineLevel="1" x14ac:dyDescent="0.2">
      <c r="A971" s="64">
        <v>5</v>
      </c>
      <c r="B971" s="65" t="s">
        <v>1476</v>
      </c>
      <c r="C971" s="59"/>
      <c r="D971" s="59"/>
      <c r="E971" s="59"/>
      <c r="F971" s="59"/>
    </row>
    <row r="972" spans="1:6" outlineLevel="1" x14ac:dyDescent="0.2">
      <c r="A972" s="59"/>
      <c r="B972" s="59"/>
      <c r="C972" s="59"/>
      <c r="D972" s="59"/>
      <c r="E972" s="59"/>
      <c r="F972" s="59"/>
    </row>
    <row r="973" spans="1:6" ht="12.75" customHeight="1" outlineLevel="1" x14ac:dyDescent="0.2">
      <c r="A973" s="144" t="s">
        <v>547</v>
      </c>
      <c r="B973" s="144"/>
      <c r="C973" s="144"/>
      <c r="D973" s="144"/>
      <c r="E973" s="144"/>
      <c r="F973" s="144"/>
    </row>
    <row r="974" spans="1:6" outlineLevel="1" x14ac:dyDescent="0.2">
      <c r="A974" s="64">
        <v>1</v>
      </c>
      <c r="B974" s="65" t="s">
        <v>1477</v>
      </c>
      <c r="C974" s="59"/>
      <c r="D974" s="59"/>
      <c r="E974" s="59"/>
      <c r="F974" s="59"/>
    </row>
    <row r="975" spans="1:6" ht="38.25" outlineLevel="1" x14ac:dyDescent="0.2">
      <c r="A975" s="64">
        <v>2</v>
      </c>
      <c r="B975" s="65" t="s">
        <v>1478</v>
      </c>
      <c r="C975" s="59"/>
      <c r="D975" s="59"/>
      <c r="E975" s="59"/>
      <c r="F975" s="59"/>
    </row>
    <row r="976" spans="1:6" outlineLevel="1" x14ac:dyDescent="0.2">
      <c r="A976" s="64">
        <v>3</v>
      </c>
      <c r="B976" s="65" t="s">
        <v>1479</v>
      </c>
      <c r="C976" s="59"/>
      <c r="D976" s="59"/>
      <c r="E976" s="59"/>
      <c r="F976" s="59"/>
    </row>
    <row r="977" spans="1:6" outlineLevel="1" x14ac:dyDescent="0.2">
      <c r="A977" s="64">
        <v>4</v>
      </c>
      <c r="B977" s="65" t="s">
        <v>1480</v>
      </c>
      <c r="C977" s="59"/>
      <c r="D977" s="59"/>
      <c r="E977" s="59"/>
      <c r="F977" s="59"/>
    </row>
    <row r="978" spans="1:6" ht="25.5" outlineLevel="1" x14ac:dyDescent="0.2">
      <c r="A978" s="64">
        <v>5</v>
      </c>
      <c r="B978" s="65" t="s">
        <v>1481</v>
      </c>
      <c r="C978" s="59"/>
      <c r="D978" s="59"/>
      <c r="E978" s="59"/>
      <c r="F978" s="59"/>
    </row>
    <row r="979" spans="1:6" outlineLevel="1" x14ac:dyDescent="0.2">
      <c r="A979" s="59"/>
      <c r="B979" s="59"/>
      <c r="C979" s="59"/>
      <c r="D979" s="59"/>
      <c r="E979" s="59"/>
      <c r="F979" s="59"/>
    </row>
    <row r="980" spans="1:6" ht="12.75" customHeight="1" outlineLevel="1" x14ac:dyDescent="0.2">
      <c r="A980" s="144" t="s">
        <v>549</v>
      </c>
      <c r="B980" s="144"/>
      <c r="C980" s="144"/>
      <c r="D980" s="144"/>
      <c r="E980" s="144"/>
      <c r="F980" s="144"/>
    </row>
    <row r="981" spans="1:6" outlineLevel="1" x14ac:dyDescent="0.2">
      <c r="A981" s="64">
        <v>1</v>
      </c>
      <c r="B981" s="65" t="s">
        <v>1482</v>
      </c>
      <c r="C981" s="59"/>
      <c r="D981" s="59"/>
      <c r="E981" s="59"/>
      <c r="F981" s="59"/>
    </row>
    <row r="982" spans="1:6" ht="25.5" outlineLevel="1" x14ac:dyDescent="0.2">
      <c r="A982" s="64">
        <v>2</v>
      </c>
      <c r="B982" s="65" t="s">
        <v>1483</v>
      </c>
      <c r="C982" s="59"/>
      <c r="D982" s="59"/>
      <c r="E982" s="59"/>
      <c r="F982" s="59"/>
    </row>
    <row r="983" spans="1:6" ht="25.5" outlineLevel="1" x14ac:dyDescent="0.2">
      <c r="A983" s="64">
        <v>3</v>
      </c>
      <c r="B983" s="65" t="s">
        <v>1484</v>
      </c>
      <c r="C983" s="59"/>
      <c r="D983" s="59"/>
      <c r="E983" s="59"/>
      <c r="F983" s="59"/>
    </row>
    <row r="984" spans="1:6" ht="38.25" outlineLevel="1" x14ac:dyDescent="0.2">
      <c r="A984" s="64">
        <v>4</v>
      </c>
      <c r="B984" s="65" t="s">
        <v>1485</v>
      </c>
      <c r="C984" s="59"/>
      <c r="D984" s="59"/>
      <c r="E984" s="59"/>
      <c r="F984" s="59"/>
    </row>
    <row r="985" spans="1:6" ht="38.25" outlineLevel="1" x14ac:dyDescent="0.2">
      <c r="A985" s="64">
        <v>5</v>
      </c>
      <c r="B985" s="65" t="s">
        <v>1486</v>
      </c>
      <c r="C985" s="59"/>
      <c r="D985" s="59"/>
      <c r="E985" s="59"/>
      <c r="F985" s="59"/>
    </row>
    <row r="986" spans="1:6" ht="25.5" outlineLevel="1" x14ac:dyDescent="0.2">
      <c r="A986" s="64">
        <v>6</v>
      </c>
      <c r="B986" s="65" t="s">
        <v>1487</v>
      </c>
      <c r="C986" s="59"/>
      <c r="D986" s="59"/>
      <c r="E986" s="59"/>
      <c r="F986" s="59"/>
    </row>
    <row r="987" spans="1:6" ht="38.25" outlineLevel="1" x14ac:dyDescent="0.2">
      <c r="A987" s="64">
        <v>7</v>
      </c>
      <c r="B987" s="65" t="s">
        <v>1488</v>
      </c>
      <c r="C987" s="59"/>
      <c r="D987" s="59"/>
      <c r="E987" s="59"/>
      <c r="F987" s="59"/>
    </row>
    <row r="988" spans="1:6" outlineLevel="1" x14ac:dyDescent="0.2">
      <c r="A988" s="64">
        <v>8</v>
      </c>
      <c r="B988" s="65" t="s">
        <v>1489</v>
      </c>
      <c r="C988" s="59"/>
      <c r="D988" s="59"/>
      <c r="E988" s="59"/>
      <c r="F988" s="59"/>
    </row>
    <row r="989" spans="1:6" ht="25.5" outlineLevel="1" x14ac:dyDescent="0.2">
      <c r="A989" s="64">
        <v>9</v>
      </c>
      <c r="B989" s="65" t="s">
        <v>1490</v>
      </c>
      <c r="C989" s="59"/>
      <c r="D989" s="59"/>
      <c r="E989" s="59"/>
      <c r="F989" s="59"/>
    </row>
    <row r="990" spans="1:6" outlineLevel="1" x14ac:dyDescent="0.2">
      <c r="A990" s="59"/>
      <c r="B990" s="59"/>
      <c r="C990" s="59"/>
      <c r="D990" s="59"/>
      <c r="E990" s="59"/>
      <c r="F990" s="59"/>
    </row>
    <row r="991" spans="1:6" ht="12.75" customHeight="1" outlineLevel="1" x14ac:dyDescent="0.2">
      <c r="A991" s="144" t="s">
        <v>551</v>
      </c>
      <c r="B991" s="144"/>
      <c r="C991" s="144"/>
      <c r="D991" s="144"/>
      <c r="E991" s="144"/>
      <c r="F991" s="144"/>
    </row>
    <row r="992" spans="1:6" outlineLevel="1" x14ac:dyDescent="0.2">
      <c r="A992" s="64">
        <v>1</v>
      </c>
      <c r="B992" s="65" t="s">
        <v>1491</v>
      </c>
      <c r="C992" s="59"/>
      <c r="D992" s="59"/>
      <c r="E992" s="59"/>
      <c r="F992" s="59"/>
    </row>
    <row r="993" spans="1:6" ht="25.5" outlineLevel="1" x14ac:dyDescent="0.2">
      <c r="A993" s="64">
        <v>2</v>
      </c>
      <c r="B993" s="65" t="s">
        <v>1492</v>
      </c>
      <c r="C993" s="59"/>
      <c r="D993" s="59"/>
      <c r="E993" s="59"/>
      <c r="F993" s="59"/>
    </row>
    <row r="994" spans="1:6" ht="25.5" outlineLevel="1" x14ac:dyDescent="0.2">
      <c r="A994" s="64">
        <v>3</v>
      </c>
      <c r="B994" s="65" t="s">
        <v>1493</v>
      </c>
      <c r="C994" s="59"/>
      <c r="D994" s="59"/>
      <c r="E994" s="59"/>
      <c r="F994" s="59"/>
    </row>
    <row r="995" spans="1:6" ht="38.25" outlineLevel="1" x14ac:dyDescent="0.2">
      <c r="A995" s="64">
        <v>4</v>
      </c>
      <c r="B995" s="65" t="s">
        <v>1494</v>
      </c>
      <c r="C995" s="59"/>
      <c r="D995" s="59"/>
      <c r="E995" s="59"/>
      <c r="F995" s="59"/>
    </row>
    <row r="996" spans="1:6" ht="25.5" outlineLevel="1" x14ac:dyDescent="0.2">
      <c r="A996" s="64">
        <v>5</v>
      </c>
      <c r="B996" s="65" t="s">
        <v>1495</v>
      </c>
      <c r="C996" s="59"/>
      <c r="D996" s="59"/>
      <c r="E996" s="59"/>
      <c r="F996" s="59"/>
    </row>
    <row r="997" spans="1:6" ht="25.5" outlineLevel="1" x14ac:dyDescent="0.2">
      <c r="A997" s="64">
        <v>6</v>
      </c>
      <c r="B997" s="65" t="s">
        <v>1496</v>
      </c>
      <c r="C997" s="59"/>
      <c r="D997" s="59"/>
      <c r="E997" s="59"/>
      <c r="F997" s="59"/>
    </row>
    <row r="998" spans="1:6" outlineLevel="1" x14ac:dyDescent="0.2">
      <c r="A998" s="64">
        <v>7</v>
      </c>
      <c r="B998" s="65" t="s">
        <v>1497</v>
      </c>
      <c r="C998" s="59"/>
      <c r="D998" s="59"/>
      <c r="E998" s="59"/>
      <c r="F998" s="59"/>
    </row>
    <row r="999" spans="1:6" outlineLevel="1" x14ac:dyDescent="0.2">
      <c r="A999" s="64">
        <v>8</v>
      </c>
      <c r="B999" s="65" t="s">
        <v>1498</v>
      </c>
      <c r="C999" s="59"/>
      <c r="D999" s="59"/>
      <c r="E999" s="59"/>
      <c r="F999" s="59"/>
    </row>
    <row r="1000" spans="1:6" ht="25.5" outlineLevel="1" x14ac:dyDescent="0.2">
      <c r="A1000" s="64">
        <v>9</v>
      </c>
      <c r="B1000" s="65" t="s">
        <v>1499</v>
      </c>
      <c r="C1000" s="59"/>
      <c r="D1000" s="59"/>
      <c r="E1000" s="59"/>
      <c r="F1000" s="59"/>
    </row>
    <row r="1001" spans="1:6" outlineLevel="1" x14ac:dyDescent="0.2">
      <c r="A1001" s="59"/>
      <c r="B1001" s="59"/>
      <c r="C1001" s="59"/>
      <c r="D1001" s="59"/>
      <c r="E1001" s="59"/>
      <c r="F1001" s="59"/>
    </row>
    <row r="1002" spans="1:6" ht="12.75" customHeight="1" outlineLevel="1" x14ac:dyDescent="0.2">
      <c r="A1002" s="144" t="s">
        <v>554</v>
      </c>
      <c r="B1002" s="144"/>
      <c r="C1002" s="144"/>
      <c r="D1002" s="144"/>
      <c r="E1002" s="144"/>
      <c r="F1002" s="144"/>
    </row>
    <row r="1003" spans="1:6" ht="25.5" outlineLevel="1" x14ac:dyDescent="0.2">
      <c r="A1003" s="64">
        <v>1</v>
      </c>
      <c r="B1003" s="65" t="s">
        <v>1500</v>
      </c>
      <c r="C1003" s="59"/>
      <c r="D1003" s="59"/>
      <c r="E1003" s="59"/>
      <c r="F1003" s="59"/>
    </row>
    <row r="1004" spans="1:6" ht="25.5" outlineLevel="1" x14ac:dyDescent="0.2">
      <c r="A1004" s="64">
        <v>2</v>
      </c>
      <c r="B1004" s="65" t="s">
        <v>1501</v>
      </c>
      <c r="C1004" s="59"/>
      <c r="D1004" s="59"/>
      <c r="E1004" s="59"/>
      <c r="F1004" s="59"/>
    </row>
    <row r="1005" spans="1:6" ht="25.5" outlineLevel="1" x14ac:dyDescent="0.2">
      <c r="A1005" s="64">
        <v>3</v>
      </c>
      <c r="B1005" s="65" t="s">
        <v>1502</v>
      </c>
      <c r="C1005" s="59"/>
      <c r="D1005" s="59"/>
      <c r="E1005" s="59"/>
      <c r="F1005" s="59"/>
    </row>
    <row r="1006" spans="1:6" ht="38.25" outlineLevel="1" x14ac:dyDescent="0.2">
      <c r="A1006" s="64">
        <v>4</v>
      </c>
      <c r="B1006" s="65" t="s">
        <v>1503</v>
      </c>
      <c r="C1006" s="59"/>
      <c r="D1006" s="59"/>
      <c r="E1006" s="59"/>
      <c r="F1006" s="59"/>
    </row>
    <row r="1007" spans="1:6" outlineLevel="1" x14ac:dyDescent="0.2">
      <c r="A1007" s="64">
        <v>5</v>
      </c>
      <c r="B1007" s="65" t="s">
        <v>1504</v>
      </c>
      <c r="C1007" s="59"/>
      <c r="D1007" s="59"/>
      <c r="E1007" s="59"/>
      <c r="F1007" s="59"/>
    </row>
    <row r="1008" spans="1:6" outlineLevel="1" x14ac:dyDescent="0.2">
      <c r="A1008" s="59"/>
      <c r="B1008" s="59"/>
      <c r="C1008" s="59"/>
      <c r="D1008" s="59"/>
      <c r="E1008" s="59"/>
      <c r="F1008" s="59"/>
    </row>
    <row r="1009" spans="1:6" ht="12.75" customHeight="1" outlineLevel="1" x14ac:dyDescent="0.2">
      <c r="A1009" s="144" t="s">
        <v>556</v>
      </c>
      <c r="B1009" s="144"/>
      <c r="C1009" s="144"/>
      <c r="D1009" s="144"/>
      <c r="E1009" s="144"/>
      <c r="F1009" s="144"/>
    </row>
    <row r="1010" spans="1:6" outlineLevel="1" x14ac:dyDescent="0.2">
      <c r="A1010" s="64">
        <v>1</v>
      </c>
      <c r="B1010" s="65" t="s">
        <v>1505</v>
      </c>
      <c r="C1010" s="59"/>
      <c r="D1010" s="59"/>
      <c r="E1010" s="59"/>
      <c r="F1010" s="59"/>
    </row>
    <row r="1011" spans="1:6" ht="25.5" outlineLevel="1" x14ac:dyDescent="0.2">
      <c r="A1011" s="64">
        <v>2</v>
      </c>
      <c r="B1011" s="65" t="s">
        <v>1506</v>
      </c>
      <c r="C1011" s="59"/>
      <c r="D1011" s="59"/>
      <c r="E1011" s="59"/>
      <c r="F1011" s="59"/>
    </row>
    <row r="1012" spans="1:6" outlineLevel="1" x14ac:dyDescent="0.2">
      <c r="A1012" s="64">
        <v>3</v>
      </c>
      <c r="B1012" s="65" t="s">
        <v>1507</v>
      </c>
      <c r="C1012" s="59"/>
      <c r="D1012" s="59"/>
      <c r="E1012" s="59"/>
      <c r="F1012" s="59"/>
    </row>
    <row r="1013" spans="1:6" ht="38.25" outlineLevel="1" x14ac:dyDescent="0.2">
      <c r="A1013" s="64">
        <v>4</v>
      </c>
      <c r="B1013" s="65" t="s">
        <v>1508</v>
      </c>
      <c r="C1013" s="59"/>
      <c r="D1013" s="59"/>
      <c r="E1013" s="59"/>
      <c r="F1013" s="59"/>
    </row>
    <row r="1014" spans="1:6" outlineLevel="1" x14ac:dyDescent="0.2">
      <c r="A1014" s="64">
        <v>5</v>
      </c>
      <c r="B1014" s="65" t="s">
        <v>1509</v>
      </c>
      <c r="C1014" s="59"/>
      <c r="D1014" s="59"/>
      <c r="E1014" s="59"/>
      <c r="F1014" s="59"/>
    </row>
    <row r="1015" spans="1:6" ht="25.5" outlineLevel="1" x14ac:dyDescent="0.2">
      <c r="A1015" s="64">
        <v>6</v>
      </c>
      <c r="B1015" s="65" t="s">
        <v>1510</v>
      </c>
      <c r="C1015" s="59"/>
      <c r="D1015" s="59"/>
      <c r="E1015" s="59"/>
      <c r="F1015" s="59"/>
    </row>
    <row r="1016" spans="1:6" outlineLevel="1" x14ac:dyDescent="0.2">
      <c r="A1016" s="59"/>
      <c r="B1016" s="59"/>
      <c r="C1016" s="59"/>
      <c r="D1016" s="59"/>
      <c r="E1016" s="59"/>
      <c r="F1016" s="59"/>
    </row>
    <row r="1017" spans="1:6" ht="12.75" customHeight="1" outlineLevel="1" x14ac:dyDescent="0.2">
      <c r="A1017" s="144" t="s">
        <v>558</v>
      </c>
      <c r="B1017" s="144"/>
      <c r="C1017" s="144"/>
      <c r="D1017" s="144"/>
      <c r="E1017" s="144"/>
      <c r="F1017" s="144"/>
    </row>
    <row r="1018" spans="1:6" ht="25.5" outlineLevel="1" x14ac:dyDescent="0.2">
      <c r="A1018" s="64">
        <v>1</v>
      </c>
      <c r="B1018" s="65" t="s">
        <v>1511</v>
      </c>
      <c r="C1018" s="59"/>
      <c r="D1018" s="59"/>
      <c r="E1018" s="59"/>
      <c r="F1018" s="59"/>
    </row>
    <row r="1019" spans="1:6" ht="25.5" outlineLevel="1" x14ac:dyDescent="0.2">
      <c r="A1019" s="64">
        <v>2</v>
      </c>
      <c r="B1019" s="65" t="s">
        <v>1512</v>
      </c>
      <c r="C1019" s="59"/>
      <c r="D1019" s="59"/>
      <c r="E1019" s="59"/>
      <c r="F1019" s="59"/>
    </row>
    <row r="1020" spans="1:6" ht="25.5" outlineLevel="1" x14ac:dyDescent="0.2">
      <c r="A1020" s="64">
        <v>3</v>
      </c>
      <c r="B1020" s="65" t="s">
        <v>1513</v>
      </c>
      <c r="C1020" s="59"/>
      <c r="D1020" s="59"/>
      <c r="E1020" s="59"/>
      <c r="F1020" s="59"/>
    </row>
    <row r="1021" spans="1:6" ht="25.5" outlineLevel="1" x14ac:dyDescent="0.2">
      <c r="A1021" s="64">
        <v>4</v>
      </c>
      <c r="B1021" s="65" t="s">
        <v>1514</v>
      </c>
      <c r="C1021" s="59"/>
      <c r="D1021" s="59"/>
      <c r="E1021" s="59"/>
      <c r="F1021" s="59"/>
    </row>
    <row r="1022" spans="1:6" outlineLevel="1" x14ac:dyDescent="0.2">
      <c r="A1022" s="59"/>
      <c r="B1022" s="59"/>
      <c r="C1022" s="59"/>
      <c r="D1022" s="59"/>
      <c r="E1022" s="59"/>
      <c r="F1022" s="59"/>
    </row>
    <row r="1023" spans="1:6" ht="12.75" customHeight="1" outlineLevel="1" x14ac:dyDescent="0.2">
      <c r="A1023" s="144" t="s">
        <v>560</v>
      </c>
      <c r="B1023" s="144"/>
      <c r="C1023" s="144"/>
      <c r="D1023" s="144"/>
      <c r="E1023" s="144"/>
      <c r="F1023" s="144"/>
    </row>
    <row r="1024" spans="1:6" ht="38.25" outlineLevel="1" x14ac:dyDescent="0.2">
      <c r="A1024" s="64">
        <v>1</v>
      </c>
      <c r="B1024" s="65" t="s">
        <v>1515</v>
      </c>
      <c r="C1024" s="59"/>
      <c r="D1024" s="59"/>
      <c r="E1024" s="59"/>
      <c r="F1024" s="59"/>
    </row>
    <row r="1025" spans="1:6" outlineLevel="1" x14ac:dyDescent="0.2">
      <c r="A1025" s="59"/>
      <c r="B1025" s="59"/>
      <c r="C1025" s="59"/>
      <c r="D1025" s="59"/>
      <c r="E1025" s="59"/>
      <c r="F1025" s="59"/>
    </row>
    <row r="1026" spans="1:6" ht="12.75" customHeight="1" outlineLevel="1" x14ac:dyDescent="0.2">
      <c r="A1026" s="144" t="s">
        <v>562</v>
      </c>
      <c r="B1026" s="144"/>
      <c r="C1026" s="144"/>
      <c r="D1026" s="144"/>
      <c r="E1026" s="144"/>
      <c r="F1026" s="144"/>
    </row>
    <row r="1027" spans="1:6" ht="25.5" outlineLevel="1" x14ac:dyDescent="0.2">
      <c r="A1027" s="64">
        <v>1</v>
      </c>
      <c r="B1027" s="65" t="s">
        <v>1516</v>
      </c>
      <c r="C1027" s="59"/>
      <c r="D1027" s="59"/>
      <c r="E1027" s="59"/>
      <c r="F1027" s="59"/>
    </row>
    <row r="1028" spans="1:6" ht="25.5" outlineLevel="1" x14ac:dyDescent="0.2">
      <c r="A1028" s="64">
        <v>2</v>
      </c>
      <c r="B1028" s="65" t="s">
        <v>1517</v>
      </c>
      <c r="C1028" s="59"/>
      <c r="D1028" s="59"/>
      <c r="E1028" s="59"/>
      <c r="F1028" s="59"/>
    </row>
    <row r="1029" spans="1:6" ht="25.5" outlineLevel="1" x14ac:dyDescent="0.2">
      <c r="A1029" s="64">
        <v>3</v>
      </c>
      <c r="B1029" s="65" t="s">
        <v>1518</v>
      </c>
      <c r="C1029" s="59"/>
      <c r="D1029" s="59"/>
      <c r="E1029" s="59"/>
      <c r="F1029" s="59"/>
    </row>
    <row r="1030" spans="1:6" outlineLevel="1" x14ac:dyDescent="0.2">
      <c r="A1030" s="64">
        <v>4</v>
      </c>
      <c r="B1030" s="65" t="s">
        <v>1519</v>
      </c>
      <c r="C1030" s="59"/>
      <c r="D1030" s="59"/>
      <c r="E1030" s="59"/>
      <c r="F1030" s="59"/>
    </row>
    <row r="1031" spans="1:6" ht="25.5" outlineLevel="1" x14ac:dyDescent="0.2">
      <c r="A1031" s="64">
        <v>5</v>
      </c>
      <c r="B1031" s="65" t="s">
        <v>1520</v>
      </c>
      <c r="C1031" s="59"/>
      <c r="D1031" s="59"/>
      <c r="E1031" s="59"/>
      <c r="F1031" s="59"/>
    </row>
    <row r="1032" spans="1:6" outlineLevel="1" x14ac:dyDescent="0.2">
      <c r="A1032" s="59"/>
      <c r="B1032" s="59"/>
      <c r="C1032" s="59"/>
      <c r="D1032" s="59"/>
      <c r="E1032" s="59"/>
      <c r="F1032" s="59"/>
    </row>
    <row r="1033" spans="1:6" ht="12.75" customHeight="1" outlineLevel="1" x14ac:dyDescent="0.2">
      <c r="A1033" s="144" t="s">
        <v>564</v>
      </c>
      <c r="B1033" s="144"/>
      <c r="C1033" s="144"/>
      <c r="D1033" s="144"/>
      <c r="E1033" s="144"/>
      <c r="F1033" s="144"/>
    </row>
    <row r="1034" spans="1:6" ht="25.5" outlineLevel="1" x14ac:dyDescent="0.2">
      <c r="A1034" s="64">
        <v>1</v>
      </c>
      <c r="B1034" s="65" t="s">
        <v>1521</v>
      </c>
      <c r="C1034" s="59"/>
      <c r="D1034" s="59"/>
      <c r="E1034" s="59"/>
      <c r="F1034" s="59"/>
    </row>
    <row r="1035" spans="1:6" ht="25.5" outlineLevel="1" x14ac:dyDescent="0.2">
      <c r="A1035" s="64">
        <v>2</v>
      </c>
      <c r="B1035" s="65" t="s">
        <v>1522</v>
      </c>
      <c r="C1035" s="59"/>
      <c r="D1035" s="59"/>
      <c r="E1035" s="59"/>
      <c r="F1035" s="59"/>
    </row>
    <row r="1036" spans="1:6" ht="25.5" outlineLevel="1" x14ac:dyDescent="0.2">
      <c r="A1036" s="64">
        <v>3</v>
      </c>
      <c r="B1036" s="65" t="s">
        <v>1523</v>
      </c>
      <c r="C1036" s="59"/>
      <c r="D1036" s="59"/>
      <c r="E1036" s="59"/>
      <c r="F1036" s="59"/>
    </row>
    <row r="1037" spans="1:6" outlineLevel="1" x14ac:dyDescent="0.2">
      <c r="A1037" s="59"/>
      <c r="B1037" s="59"/>
      <c r="C1037" s="59"/>
      <c r="D1037" s="59"/>
      <c r="E1037" s="59"/>
      <c r="F1037" s="59"/>
    </row>
    <row r="1038" spans="1:6" ht="12.75" customHeight="1" outlineLevel="1" x14ac:dyDescent="0.2">
      <c r="A1038" s="144" t="s">
        <v>566</v>
      </c>
      <c r="B1038" s="144"/>
      <c r="C1038" s="144"/>
      <c r="D1038" s="144"/>
      <c r="E1038" s="144"/>
      <c r="F1038" s="144"/>
    </row>
    <row r="1039" spans="1:6" ht="38.25" outlineLevel="1" x14ac:dyDescent="0.2">
      <c r="A1039" s="64">
        <v>1</v>
      </c>
      <c r="B1039" s="65" t="s">
        <v>1524</v>
      </c>
      <c r="C1039" s="59"/>
      <c r="D1039" s="59"/>
      <c r="E1039" s="59"/>
      <c r="F1039" s="59"/>
    </row>
    <row r="1040" spans="1:6" outlineLevel="1" x14ac:dyDescent="0.2">
      <c r="A1040" s="59"/>
      <c r="B1040" s="59"/>
      <c r="C1040" s="59"/>
      <c r="D1040" s="59"/>
      <c r="E1040" s="59"/>
      <c r="F1040" s="59"/>
    </row>
    <row r="1041" spans="1:6" ht="12.75" customHeight="1" outlineLevel="1" x14ac:dyDescent="0.2">
      <c r="A1041" s="144" t="s">
        <v>568</v>
      </c>
      <c r="B1041" s="144"/>
      <c r="C1041" s="144"/>
      <c r="D1041" s="144"/>
      <c r="E1041" s="144"/>
      <c r="F1041" s="144"/>
    </row>
    <row r="1042" spans="1:6" ht="25.5" outlineLevel="1" x14ac:dyDescent="0.2">
      <c r="A1042" s="64">
        <v>1</v>
      </c>
      <c r="B1042" s="65" t="s">
        <v>1525</v>
      </c>
      <c r="C1042" s="59"/>
      <c r="D1042" s="59"/>
      <c r="E1042" s="59"/>
      <c r="F1042" s="59"/>
    </row>
    <row r="1043" spans="1:6" ht="25.5" outlineLevel="1" x14ac:dyDescent="0.2">
      <c r="A1043" s="64">
        <v>2</v>
      </c>
      <c r="B1043" s="65" t="s">
        <v>1526</v>
      </c>
      <c r="C1043" s="59"/>
      <c r="D1043" s="59"/>
      <c r="E1043" s="59"/>
      <c r="F1043" s="59"/>
    </row>
    <row r="1044" spans="1:6" ht="25.5" outlineLevel="1" x14ac:dyDescent="0.2">
      <c r="A1044" s="64">
        <v>3</v>
      </c>
      <c r="B1044" s="65" t="s">
        <v>1527</v>
      </c>
      <c r="C1044" s="59"/>
      <c r="D1044" s="59"/>
      <c r="E1044" s="59"/>
      <c r="F1044" s="59"/>
    </row>
    <row r="1045" spans="1:6" ht="25.5" outlineLevel="1" x14ac:dyDescent="0.2">
      <c r="A1045" s="64">
        <v>4</v>
      </c>
      <c r="B1045" s="65" t="s">
        <v>1528</v>
      </c>
      <c r="C1045" s="59"/>
      <c r="D1045" s="59"/>
      <c r="E1045" s="59"/>
      <c r="F1045" s="59"/>
    </row>
    <row r="1046" spans="1:6" ht="25.5" outlineLevel="1" x14ac:dyDescent="0.2">
      <c r="A1046" s="64">
        <v>5</v>
      </c>
      <c r="B1046" s="65" t="s">
        <v>1529</v>
      </c>
      <c r="C1046" s="59"/>
      <c r="D1046" s="59"/>
      <c r="E1046" s="59"/>
      <c r="F1046" s="59"/>
    </row>
    <row r="1047" spans="1:6" outlineLevel="1" x14ac:dyDescent="0.2">
      <c r="A1047" s="59"/>
      <c r="B1047" s="59"/>
      <c r="C1047" s="59"/>
      <c r="D1047" s="59"/>
      <c r="E1047" s="59"/>
      <c r="F1047" s="59"/>
    </row>
    <row r="1048" spans="1:6" ht="12.75" customHeight="1" outlineLevel="1" x14ac:dyDescent="0.2">
      <c r="A1048" s="144" t="s">
        <v>570</v>
      </c>
      <c r="B1048" s="144"/>
      <c r="C1048" s="144"/>
      <c r="D1048" s="144"/>
      <c r="E1048" s="144"/>
      <c r="F1048" s="144"/>
    </row>
    <row r="1049" spans="1:6" ht="25.5" outlineLevel="1" x14ac:dyDescent="0.2">
      <c r="A1049" s="64">
        <v>1</v>
      </c>
      <c r="B1049" s="65" t="s">
        <v>1530</v>
      </c>
      <c r="C1049" s="59"/>
      <c r="D1049" s="59"/>
      <c r="E1049" s="59"/>
      <c r="F1049" s="59"/>
    </row>
    <row r="1050" spans="1:6" ht="25.5" outlineLevel="1" x14ac:dyDescent="0.2">
      <c r="A1050" s="64">
        <v>2</v>
      </c>
      <c r="B1050" s="65" t="s">
        <v>1531</v>
      </c>
      <c r="C1050" s="59"/>
      <c r="D1050" s="59"/>
      <c r="E1050" s="59"/>
      <c r="F1050" s="59"/>
    </row>
    <row r="1051" spans="1:6" outlineLevel="1" x14ac:dyDescent="0.2">
      <c r="A1051" s="64">
        <v>3</v>
      </c>
      <c r="B1051" s="65" t="s">
        <v>1532</v>
      </c>
      <c r="C1051" s="59"/>
      <c r="D1051" s="59"/>
      <c r="E1051" s="59"/>
      <c r="F1051" s="59"/>
    </row>
    <row r="1052" spans="1:6" outlineLevel="1" x14ac:dyDescent="0.2">
      <c r="A1052" s="59"/>
      <c r="B1052" s="59"/>
      <c r="C1052" s="59"/>
      <c r="D1052" s="59"/>
      <c r="E1052" s="59"/>
      <c r="F1052" s="59"/>
    </row>
    <row r="1053" spans="1:6" ht="12.75" customHeight="1" outlineLevel="1" x14ac:dyDescent="0.2">
      <c r="A1053" s="144" t="s">
        <v>572</v>
      </c>
      <c r="B1053" s="144"/>
      <c r="C1053" s="144"/>
      <c r="D1053" s="144"/>
      <c r="E1053" s="144"/>
      <c r="F1053" s="144"/>
    </row>
    <row r="1054" spans="1:6" ht="38.25" outlineLevel="1" x14ac:dyDescent="0.2">
      <c r="A1054" s="64">
        <v>1</v>
      </c>
      <c r="B1054" s="65" t="s">
        <v>1533</v>
      </c>
      <c r="C1054" s="59"/>
      <c r="D1054" s="59"/>
      <c r="E1054" s="59"/>
      <c r="F1054" s="59"/>
    </row>
    <row r="1055" spans="1:6" outlineLevel="1" x14ac:dyDescent="0.2">
      <c r="A1055" s="59"/>
      <c r="B1055" s="59"/>
      <c r="C1055" s="59"/>
      <c r="D1055" s="59"/>
      <c r="E1055" s="59"/>
      <c r="F1055" s="59"/>
    </row>
    <row r="1056" spans="1:6" ht="12.75" customHeight="1" outlineLevel="1" x14ac:dyDescent="0.2">
      <c r="A1056" s="144" t="s">
        <v>574</v>
      </c>
      <c r="B1056" s="144"/>
      <c r="C1056" s="144"/>
      <c r="D1056" s="144"/>
      <c r="E1056" s="144"/>
      <c r="F1056" s="144"/>
    </row>
    <row r="1057" spans="1:6" ht="25.5" outlineLevel="1" x14ac:dyDescent="0.2">
      <c r="A1057" s="64">
        <v>1</v>
      </c>
      <c r="B1057" s="65" t="s">
        <v>1534</v>
      </c>
      <c r="C1057" s="59"/>
      <c r="D1057" s="59"/>
      <c r="E1057" s="59"/>
      <c r="F1057" s="59"/>
    </row>
    <row r="1058" spans="1:6" ht="25.5" outlineLevel="1" x14ac:dyDescent="0.2">
      <c r="A1058" s="64">
        <v>2</v>
      </c>
      <c r="B1058" s="65" t="s">
        <v>1535</v>
      </c>
      <c r="C1058" s="59"/>
      <c r="D1058" s="59"/>
      <c r="E1058" s="59"/>
      <c r="F1058" s="59"/>
    </row>
    <row r="1059" spans="1:6" ht="25.5" outlineLevel="1" x14ac:dyDescent="0.2">
      <c r="A1059" s="64">
        <v>3</v>
      </c>
      <c r="B1059" s="65" t="s">
        <v>1536</v>
      </c>
      <c r="C1059" s="59"/>
      <c r="D1059" s="59"/>
      <c r="E1059" s="59"/>
      <c r="F1059" s="59"/>
    </row>
    <row r="1060" spans="1:6" outlineLevel="1" x14ac:dyDescent="0.2">
      <c r="A1060" s="64">
        <v>4</v>
      </c>
      <c r="B1060" s="65" t="s">
        <v>1537</v>
      </c>
      <c r="C1060" s="59"/>
      <c r="D1060" s="59"/>
      <c r="E1060" s="59"/>
      <c r="F1060" s="59"/>
    </row>
    <row r="1061" spans="1:6" outlineLevel="1" x14ac:dyDescent="0.2">
      <c r="A1061" s="59"/>
      <c r="B1061" s="59"/>
      <c r="C1061" s="59"/>
      <c r="D1061" s="59"/>
      <c r="E1061" s="59"/>
      <c r="F1061" s="59"/>
    </row>
    <row r="1062" spans="1:6" ht="12.75" customHeight="1" outlineLevel="1" x14ac:dyDescent="0.2">
      <c r="A1062" s="144" t="s">
        <v>576</v>
      </c>
      <c r="B1062" s="144"/>
      <c r="C1062" s="144"/>
      <c r="D1062" s="144"/>
      <c r="E1062" s="144"/>
      <c r="F1062" s="144"/>
    </row>
    <row r="1063" spans="1:6" ht="25.5" outlineLevel="1" x14ac:dyDescent="0.2">
      <c r="A1063" s="64">
        <v>1</v>
      </c>
      <c r="B1063" s="65" t="s">
        <v>1538</v>
      </c>
      <c r="C1063" s="59"/>
      <c r="D1063" s="59"/>
      <c r="E1063" s="59"/>
      <c r="F1063" s="59"/>
    </row>
    <row r="1064" spans="1:6" outlineLevel="1" x14ac:dyDescent="0.2">
      <c r="A1064" s="64">
        <v>2</v>
      </c>
      <c r="B1064" s="65" t="s">
        <v>1539</v>
      </c>
      <c r="C1064" s="59"/>
      <c r="D1064" s="59"/>
      <c r="E1064" s="59"/>
      <c r="F1064" s="59"/>
    </row>
    <row r="1065" spans="1:6" outlineLevel="1" x14ac:dyDescent="0.2">
      <c r="A1065" s="64">
        <v>3</v>
      </c>
      <c r="B1065" s="65" t="s">
        <v>1540</v>
      </c>
      <c r="C1065" s="59"/>
      <c r="D1065" s="59"/>
      <c r="E1065" s="59"/>
      <c r="F1065" s="59"/>
    </row>
    <row r="1066" spans="1:6" ht="25.5" outlineLevel="1" x14ac:dyDescent="0.2">
      <c r="A1066" s="64">
        <v>4</v>
      </c>
      <c r="B1066" s="65" t="s">
        <v>1541</v>
      </c>
      <c r="C1066" s="59"/>
      <c r="D1066" s="59"/>
      <c r="E1066" s="59"/>
      <c r="F1066" s="59"/>
    </row>
    <row r="1067" spans="1:6" outlineLevel="1" x14ac:dyDescent="0.2">
      <c r="A1067" s="64">
        <v>5</v>
      </c>
      <c r="B1067" s="65" t="s">
        <v>1542</v>
      </c>
      <c r="C1067" s="59"/>
      <c r="D1067" s="59"/>
      <c r="E1067" s="59"/>
      <c r="F1067" s="59"/>
    </row>
    <row r="1068" spans="1:6" ht="25.5" outlineLevel="1" x14ac:dyDescent="0.2">
      <c r="A1068" s="64">
        <v>6</v>
      </c>
      <c r="B1068" s="65" t="s">
        <v>1543</v>
      </c>
      <c r="C1068" s="59"/>
      <c r="D1068" s="59"/>
      <c r="E1068" s="59"/>
      <c r="F1068" s="59"/>
    </row>
    <row r="1069" spans="1:6" ht="25.5" outlineLevel="1" x14ac:dyDescent="0.2">
      <c r="A1069" s="64">
        <v>7</v>
      </c>
      <c r="B1069" s="65" t="s">
        <v>1544</v>
      </c>
      <c r="C1069" s="59"/>
      <c r="D1069" s="59"/>
      <c r="E1069" s="59"/>
      <c r="F1069" s="59"/>
    </row>
    <row r="1070" spans="1:6" outlineLevel="1" x14ac:dyDescent="0.2">
      <c r="A1070" s="64">
        <v>8</v>
      </c>
      <c r="B1070" s="65" t="s">
        <v>1545</v>
      </c>
      <c r="C1070" s="59"/>
      <c r="D1070" s="59"/>
      <c r="E1070" s="59"/>
      <c r="F1070" s="59"/>
    </row>
    <row r="1071" spans="1:6" outlineLevel="1" x14ac:dyDescent="0.2">
      <c r="A1071" s="59"/>
      <c r="B1071" s="59"/>
      <c r="C1071" s="59"/>
      <c r="D1071" s="59"/>
      <c r="E1071" s="59"/>
      <c r="F1071" s="59"/>
    </row>
    <row r="1072" spans="1:6" ht="12.75" customHeight="1" outlineLevel="1" x14ac:dyDescent="0.2">
      <c r="A1072" s="144" t="s">
        <v>579</v>
      </c>
      <c r="B1072" s="144"/>
      <c r="C1072" s="144"/>
      <c r="D1072" s="144"/>
      <c r="E1072" s="144"/>
      <c r="F1072" s="144"/>
    </row>
    <row r="1073" spans="1:6" outlineLevel="1" x14ac:dyDescent="0.2">
      <c r="A1073" s="64">
        <v>1</v>
      </c>
      <c r="B1073" s="65" t="s">
        <v>1546</v>
      </c>
      <c r="C1073" s="59"/>
      <c r="D1073" s="59"/>
      <c r="E1073" s="59"/>
      <c r="F1073" s="59"/>
    </row>
    <row r="1074" spans="1:6" outlineLevel="1" x14ac:dyDescent="0.2">
      <c r="A1074" s="64">
        <v>2</v>
      </c>
      <c r="B1074" s="65" t="s">
        <v>1547</v>
      </c>
      <c r="C1074" s="59"/>
      <c r="D1074" s="59"/>
      <c r="E1074" s="59"/>
      <c r="F1074" s="59"/>
    </row>
    <row r="1075" spans="1:6" outlineLevel="1" x14ac:dyDescent="0.2">
      <c r="A1075" s="59"/>
      <c r="B1075" s="59"/>
      <c r="C1075" s="59"/>
      <c r="D1075" s="59"/>
      <c r="E1075" s="59"/>
      <c r="F1075" s="59"/>
    </row>
    <row r="1076" spans="1:6" ht="12.75" customHeight="1" outlineLevel="1" x14ac:dyDescent="0.2">
      <c r="A1076" s="144" t="s">
        <v>581</v>
      </c>
      <c r="B1076" s="144"/>
      <c r="C1076" s="144"/>
      <c r="D1076" s="144"/>
      <c r="E1076" s="144"/>
      <c r="F1076" s="144"/>
    </row>
    <row r="1077" spans="1:6" outlineLevel="1" x14ac:dyDescent="0.2">
      <c r="A1077" s="64">
        <v>1</v>
      </c>
      <c r="B1077" s="65" t="s">
        <v>1548</v>
      </c>
      <c r="C1077" s="59"/>
      <c r="D1077" s="59"/>
      <c r="E1077" s="59"/>
      <c r="F1077" s="59"/>
    </row>
    <row r="1078" spans="1:6" ht="38.25" outlineLevel="1" x14ac:dyDescent="0.2">
      <c r="A1078" s="64">
        <v>2</v>
      </c>
      <c r="B1078" s="65" t="s">
        <v>1549</v>
      </c>
      <c r="C1078" s="59"/>
      <c r="D1078" s="59"/>
      <c r="E1078" s="59"/>
      <c r="F1078" s="59"/>
    </row>
    <row r="1079" spans="1:6" outlineLevel="1" x14ac:dyDescent="0.2">
      <c r="A1079" s="59"/>
      <c r="B1079" s="59"/>
      <c r="C1079" s="59"/>
      <c r="D1079" s="59"/>
      <c r="E1079" s="59"/>
      <c r="F1079" s="59"/>
    </row>
    <row r="1080" spans="1:6" ht="12.75" customHeight="1" outlineLevel="1" x14ac:dyDescent="0.2">
      <c r="A1080" s="144" t="s">
        <v>583</v>
      </c>
      <c r="B1080" s="144"/>
      <c r="C1080" s="144"/>
      <c r="D1080" s="144"/>
      <c r="E1080" s="144"/>
      <c r="F1080" s="144"/>
    </row>
    <row r="1081" spans="1:6" outlineLevel="1" x14ac:dyDescent="0.2">
      <c r="A1081" s="64">
        <v>1</v>
      </c>
      <c r="B1081" s="65" t="s">
        <v>1550</v>
      </c>
      <c r="C1081" s="59"/>
      <c r="D1081" s="59"/>
      <c r="E1081" s="59"/>
      <c r="F1081" s="59"/>
    </row>
    <row r="1082" spans="1:6" ht="38.25" outlineLevel="1" x14ac:dyDescent="0.2">
      <c r="A1082" s="64">
        <v>2</v>
      </c>
      <c r="B1082" s="65" t="s">
        <v>1551</v>
      </c>
      <c r="C1082" s="59"/>
      <c r="D1082" s="59"/>
      <c r="E1082" s="59"/>
      <c r="F1082" s="59"/>
    </row>
    <row r="1083" spans="1:6" outlineLevel="1" x14ac:dyDescent="0.2">
      <c r="A1083" s="59"/>
      <c r="B1083" s="59"/>
      <c r="C1083" s="59"/>
      <c r="D1083" s="59"/>
      <c r="E1083" s="59"/>
      <c r="F1083" s="59"/>
    </row>
    <row r="1084" spans="1:6" ht="12.75" customHeight="1" outlineLevel="1" x14ac:dyDescent="0.2">
      <c r="A1084" s="144" t="s">
        <v>586</v>
      </c>
      <c r="B1084" s="144"/>
      <c r="C1084" s="144"/>
      <c r="D1084" s="144"/>
      <c r="E1084" s="144"/>
      <c r="F1084" s="144"/>
    </row>
    <row r="1085" spans="1:6" ht="25.5" outlineLevel="1" x14ac:dyDescent="0.2">
      <c r="A1085" s="64">
        <v>1</v>
      </c>
      <c r="B1085" s="65" t="s">
        <v>1552</v>
      </c>
      <c r="C1085" s="59"/>
      <c r="D1085" s="59"/>
      <c r="E1085" s="59"/>
      <c r="F1085" s="59"/>
    </row>
    <row r="1086" spans="1:6" ht="25.5" outlineLevel="1" x14ac:dyDescent="0.2">
      <c r="A1086" s="64">
        <v>2</v>
      </c>
      <c r="B1086" s="65" t="s">
        <v>1553</v>
      </c>
      <c r="C1086" s="59"/>
      <c r="D1086" s="59"/>
      <c r="E1086" s="59"/>
      <c r="F1086" s="59"/>
    </row>
    <row r="1087" spans="1:6" outlineLevel="1" x14ac:dyDescent="0.2">
      <c r="A1087" s="59"/>
      <c r="B1087" s="59"/>
      <c r="C1087" s="59"/>
      <c r="D1087" s="59"/>
      <c r="E1087" s="59"/>
      <c r="F1087" s="59"/>
    </row>
    <row r="1088" spans="1:6" ht="12.75" customHeight="1" outlineLevel="1" x14ac:dyDescent="0.2">
      <c r="A1088" s="144" t="s">
        <v>588</v>
      </c>
      <c r="B1088" s="144"/>
      <c r="C1088" s="144"/>
      <c r="D1088" s="144"/>
      <c r="E1088" s="144"/>
      <c r="F1088" s="144"/>
    </row>
    <row r="1089" spans="1:6" ht="25.5" outlineLevel="1" x14ac:dyDescent="0.2">
      <c r="A1089" s="64">
        <v>1</v>
      </c>
      <c r="B1089" s="65" t="s">
        <v>1554</v>
      </c>
      <c r="C1089" s="59"/>
      <c r="D1089" s="59"/>
      <c r="E1089" s="59"/>
      <c r="F1089" s="59"/>
    </row>
    <row r="1090" spans="1:6" outlineLevel="1" x14ac:dyDescent="0.2">
      <c r="A1090" s="64">
        <v>2</v>
      </c>
      <c r="B1090" s="65" t="s">
        <v>1555</v>
      </c>
      <c r="C1090" s="59"/>
      <c r="D1090" s="59"/>
      <c r="E1090" s="59"/>
      <c r="F1090" s="59"/>
    </row>
    <row r="1091" spans="1:6" outlineLevel="1" x14ac:dyDescent="0.2">
      <c r="A1091" s="59"/>
      <c r="B1091" s="59"/>
      <c r="C1091" s="59"/>
      <c r="D1091" s="59"/>
      <c r="E1091" s="59"/>
      <c r="F1091" s="59"/>
    </row>
    <row r="1092" spans="1:6" ht="12.75" customHeight="1" outlineLevel="1" x14ac:dyDescent="0.2">
      <c r="A1092" s="144" t="s">
        <v>591</v>
      </c>
      <c r="B1092" s="144"/>
      <c r="C1092" s="144"/>
      <c r="D1092" s="144"/>
      <c r="E1092" s="144"/>
      <c r="F1092" s="144"/>
    </row>
    <row r="1093" spans="1:6" ht="25.5" outlineLevel="1" x14ac:dyDescent="0.2">
      <c r="A1093" s="64">
        <v>1</v>
      </c>
      <c r="B1093" s="65" t="s">
        <v>1556</v>
      </c>
      <c r="C1093" s="59"/>
      <c r="D1093" s="59"/>
      <c r="E1093" s="59"/>
      <c r="F1093" s="59"/>
    </row>
    <row r="1094" spans="1:6" ht="25.5" outlineLevel="1" x14ac:dyDescent="0.2">
      <c r="A1094" s="64">
        <v>2</v>
      </c>
      <c r="B1094" s="65" t="s">
        <v>1557</v>
      </c>
      <c r="C1094" s="59"/>
      <c r="D1094" s="59"/>
      <c r="E1094" s="59"/>
      <c r="F1094" s="59"/>
    </row>
    <row r="1095" spans="1:6" outlineLevel="1" x14ac:dyDescent="0.2">
      <c r="A1095" s="59"/>
      <c r="B1095" s="59"/>
      <c r="C1095" s="59"/>
      <c r="D1095" s="59"/>
      <c r="E1095" s="59"/>
      <c r="F1095" s="59"/>
    </row>
    <row r="1096" spans="1:6" ht="12.75" customHeight="1" outlineLevel="1" x14ac:dyDescent="0.2">
      <c r="A1096" s="144" t="s">
        <v>593</v>
      </c>
      <c r="B1096" s="144"/>
      <c r="C1096" s="144"/>
      <c r="D1096" s="144"/>
      <c r="E1096" s="144"/>
      <c r="F1096" s="144"/>
    </row>
    <row r="1097" spans="1:6" outlineLevel="1" x14ac:dyDescent="0.2">
      <c r="A1097" s="64">
        <v>1</v>
      </c>
      <c r="B1097" s="65" t="s">
        <v>1558</v>
      </c>
      <c r="C1097" s="59"/>
      <c r="D1097" s="59"/>
      <c r="E1097" s="59"/>
      <c r="F1097" s="59"/>
    </row>
    <row r="1098" spans="1:6" ht="25.5" outlineLevel="1" x14ac:dyDescent="0.2">
      <c r="A1098" s="64">
        <v>2</v>
      </c>
      <c r="B1098" s="65" t="s">
        <v>1559</v>
      </c>
      <c r="C1098" s="59"/>
      <c r="D1098" s="59"/>
      <c r="E1098" s="59"/>
      <c r="F1098" s="59"/>
    </row>
    <row r="1099" spans="1:6" outlineLevel="1" x14ac:dyDescent="0.2">
      <c r="A1099" s="64">
        <v>3</v>
      </c>
      <c r="B1099" s="65" t="s">
        <v>1560</v>
      </c>
      <c r="C1099" s="59"/>
      <c r="D1099" s="59"/>
      <c r="E1099" s="59"/>
      <c r="F1099" s="59"/>
    </row>
    <row r="1100" spans="1:6" ht="25.5" outlineLevel="1" x14ac:dyDescent="0.2">
      <c r="A1100" s="64">
        <v>4</v>
      </c>
      <c r="B1100" s="65" t="s">
        <v>1561</v>
      </c>
      <c r="C1100" s="59"/>
      <c r="D1100" s="59"/>
      <c r="E1100" s="59"/>
      <c r="F1100" s="59"/>
    </row>
    <row r="1101" spans="1:6" ht="25.5" outlineLevel="1" x14ac:dyDescent="0.2">
      <c r="A1101" s="64">
        <v>5</v>
      </c>
      <c r="B1101" s="65" t="s">
        <v>1562</v>
      </c>
      <c r="C1101" s="59"/>
      <c r="D1101" s="59"/>
      <c r="E1101" s="59"/>
      <c r="F1101" s="59"/>
    </row>
    <row r="1102" spans="1:6" ht="25.5" outlineLevel="1" x14ac:dyDescent="0.2">
      <c r="A1102" s="64">
        <v>6</v>
      </c>
      <c r="B1102" s="65" t="s">
        <v>1563</v>
      </c>
      <c r="C1102" s="59"/>
      <c r="D1102" s="59"/>
      <c r="E1102" s="59"/>
      <c r="F1102" s="59"/>
    </row>
    <row r="1103" spans="1:6" outlineLevel="1" x14ac:dyDescent="0.2">
      <c r="A1103" s="59"/>
      <c r="B1103" s="59"/>
      <c r="C1103" s="59"/>
      <c r="D1103" s="59"/>
      <c r="E1103" s="59"/>
      <c r="F1103" s="59"/>
    </row>
    <row r="1104" spans="1:6" ht="12.75" customHeight="1" outlineLevel="1" x14ac:dyDescent="0.2">
      <c r="A1104" s="144" t="s">
        <v>595</v>
      </c>
      <c r="B1104" s="144"/>
      <c r="C1104" s="144"/>
      <c r="D1104" s="144"/>
      <c r="E1104" s="144"/>
      <c r="F1104" s="144"/>
    </row>
    <row r="1105" spans="1:6" ht="25.5" outlineLevel="1" x14ac:dyDescent="0.2">
      <c r="A1105" s="64">
        <v>1</v>
      </c>
      <c r="B1105" s="65" t="s">
        <v>1564</v>
      </c>
      <c r="C1105" s="59"/>
      <c r="D1105" s="59"/>
      <c r="E1105" s="59"/>
      <c r="F1105" s="59"/>
    </row>
    <row r="1106" spans="1:6" ht="25.5" outlineLevel="1" x14ac:dyDescent="0.2">
      <c r="A1106" s="64">
        <v>2</v>
      </c>
      <c r="B1106" s="65" t="s">
        <v>1565</v>
      </c>
      <c r="C1106" s="59"/>
      <c r="D1106" s="59"/>
      <c r="E1106" s="59"/>
      <c r="F1106" s="59"/>
    </row>
    <row r="1107" spans="1:6" ht="38.25" outlineLevel="1" x14ac:dyDescent="0.2">
      <c r="A1107" s="64">
        <v>3</v>
      </c>
      <c r="B1107" s="65" t="s">
        <v>1566</v>
      </c>
      <c r="C1107" s="59"/>
      <c r="D1107" s="59"/>
      <c r="E1107" s="59"/>
      <c r="F1107" s="59"/>
    </row>
    <row r="1108" spans="1:6" ht="38.25" outlineLevel="1" x14ac:dyDescent="0.2">
      <c r="A1108" s="64">
        <v>4</v>
      </c>
      <c r="B1108" s="65" t="s">
        <v>1567</v>
      </c>
      <c r="C1108" s="59"/>
      <c r="D1108" s="59"/>
      <c r="E1108" s="59"/>
      <c r="F1108" s="59"/>
    </row>
    <row r="1109" spans="1:6" outlineLevel="1" x14ac:dyDescent="0.2">
      <c r="A1109" s="59"/>
      <c r="B1109" s="59"/>
      <c r="C1109" s="59"/>
      <c r="D1109" s="59"/>
      <c r="E1109" s="59"/>
      <c r="F1109" s="59"/>
    </row>
    <row r="1110" spans="1:6" ht="12.75" customHeight="1" outlineLevel="1" x14ac:dyDescent="0.2">
      <c r="A1110" s="144" t="s">
        <v>597</v>
      </c>
      <c r="B1110" s="144"/>
      <c r="C1110" s="144"/>
      <c r="D1110" s="144"/>
      <c r="E1110" s="144"/>
      <c r="F1110" s="144"/>
    </row>
    <row r="1111" spans="1:6" ht="25.5" outlineLevel="1" x14ac:dyDescent="0.2">
      <c r="A1111" s="64">
        <v>1</v>
      </c>
      <c r="B1111" s="65" t="s">
        <v>1568</v>
      </c>
      <c r="C1111" s="59"/>
      <c r="D1111" s="59"/>
      <c r="E1111" s="59"/>
      <c r="F1111" s="59"/>
    </row>
    <row r="1112" spans="1:6" ht="38.25" outlineLevel="1" x14ac:dyDescent="0.2">
      <c r="A1112" s="64">
        <v>2</v>
      </c>
      <c r="B1112" s="65" t="s">
        <v>1569</v>
      </c>
      <c r="C1112" s="59"/>
      <c r="D1112" s="59"/>
      <c r="E1112" s="59"/>
      <c r="F1112" s="59"/>
    </row>
    <row r="1113" spans="1:6" ht="25.5" outlineLevel="1" x14ac:dyDescent="0.2">
      <c r="A1113" s="64">
        <v>3</v>
      </c>
      <c r="B1113" s="65" t="s">
        <v>1570</v>
      </c>
      <c r="C1113" s="59"/>
      <c r="D1113" s="59"/>
      <c r="E1113" s="59"/>
      <c r="F1113" s="59"/>
    </row>
    <row r="1114" spans="1:6" outlineLevel="1" x14ac:dyDescent="0.2">
      <c r="A1114" s="59"/>
      <c r="B1114" s="59"/>
      <c r="C1114" s="59"/>
      <c r="D1114" s="59"/>
      <c r="E1114" s="59"/>
      <c r="F1114" s="59"/>
    </row>
    <row r="1115" spans="1:6" ht="12.75" customHeight="1" outlineLevel="1" x14ac:dyDescent="0.2">
      <c r="A1115" s="144" t="s">
        <v>600</v>
      </c>
      <c r="B1115" s="144"/>
      <c r="C1115" s="144"/>
      <c r="D1115" s="144"/>
      <c r="E1115" s="144"/>
      <c r="F1115" s="144"/>
    </row>
    <row r="1116" spans="1:6" outlineLevel="1" x14ac:dyDescent="0.2">
      <c r="A1116" s="64">
        <v>1</v>
      </c>
      <c r="B1116" s="65" t="s">
        <v>1571</v>
      </c>
      <c r="C1116" s="59"/>
      <c r="D1116" s="59"/>
      <c r="E1116" s="59"/>
      <c r="F1116" s="59"/>
    </row>
    <row r="1117" spans="1:6" ht="25.5" outlineLevel="1" x14ac:dyDescent="0.2">
      <c r="A1117" s="64">
        <v>2</v>
      </c>
      <c r="B1117" s="65" t="s">
        <v>1572</v>
      </c>
      <c r="C1117" s="59"/>
      <c r="D1117" s="59"/>
      <c r="E1117" s="59"/>
      <c r="F1117" s="59"/>
    </row>
    <row r="1118" spans="1:6" ht="25.5" outlineLevel="1" x14ac:dyDescent="0.2">
      <c r="A1118" s="64">
        <v>3</v>
      </c>
      <c r="B1118" s="65" t="s">
        <v>1573</v>
      </c>
      <c r="C1118" s="59"/>
      <c r="D1118" s="59"/>
      <c r="E1118" s="59"/>
      <c r="F1118" s="59"/>
    </row>
    <row r="1119" spans="1:6" ht="38.25" outlineLevel="1" x14ac:dyDescent="0.2">
      <c r="A1119" s="64">
        <v>4</v>
      </c>
      <c r="B1119" s="65" t="s">
        <v>1574</v>
      </c>
      <c r="C1119" s="59"/>
      <c r="D1119" s="59"/>
      <c r="E1119" s="59"/>
      <c r="F1119" s="59"/>
    </row>
    <row r="1120" spans="1:6" ht="28.5" outlineLevel="1" x14ac:dyDescent="0.2">
      <c r="A1120" s="64">
        <v>5</v>
      </c>
      <c r="B1120" s="67" t="s">
        <v>1575</v>
      </c>
      <c r="C1120" s="59"/>
      <c r="D1120" s="59"/>
      <c r="E1120" s="59"/>
      <c r="F1120" s="59"/>
    </row>
    <row r="1121" spans="1:6" outlineLevel="1" x14ac:dyDescent="0.2">
      <c r="A1121" s="59"/>
      <c r="B1121" s="59"/>
      <c r="C1121" s="59"/>
      <c r="D1121" s="59"/>
      <c r="E1121" s="59"/>
      <c r="F1121" s="59"/>
    </row>
    <row r="1122" spans="1:6" ht="12.75" customHeight="1" outlineLevel="1" x14ac:dyDescent="0.2">
      <c r="A1122" s="144" t="s">
        <v>602</v>
      </c>
      <c r="B1122" s="144"/>
      <c r="C1122" s="144"/>
      <c r="D1122" s="144"/>
      <c r="E1122" s="144"/>
      <c r="F1122" s="144"/>
    </row>
    <row r="1123" spans="1:6" outlineLevel="1" x14ac:dyDescent="0.2">
      <c r="A1123" s="64">
        <v>1</v>
      </c>
      <c r="B1123" s="65" t="s">
        <v>1576</v>
      </c>
      <c r="C1123" s="59"/>
      <c r="D1123" s="59"/>
      <c r="E1123" s="59"/>
      <c r="F1123" s="59"/>
    </row>
    <row r="1124" spans="1:6" ht="25.5" outlineLevel="1" x14ac:dyDescent="0.2">
      <c r="A1124" s="64">
        <v>2</v>
      </c>
      <c r="B1124" s="65" t="s">
        <v>1577</v>
      </c>
      <c r="C1124" s="59"/>
      <c r="D1124" s="59"/>
      <c r="E1124" s="59"/>
      <c r="F1124" s="59"/>
    </row>
    <row r="1125" spans="1:6" ht="25.5" outlineLevel="1" x14ac:dyDescent="0.2">
      <c r="A1125" s="64">
        <v>3</v>
      </c>
      <c r="B1125" s="65" t="s">
        <v>1578</v>
      </c>
      <c r="C1125" s="59"/>
      <c r="D1125" s="59"/>
      <c r="E1125" s="59"/>
      <c r="F1125" s="59"/>
    </row>
    <row r="1126" spans="1:6" outlineLevel="1" x14ac:dyDescent="0.2">
      <c r="A1126" s="59"/>
      <c r="B1126" s="59"/>
      <c r="C1126" s="59"/>
      <c r="D1126" s="59"/>
      <c r="E1126" s="59"/>
      <c r="F1126" s="59"/>
    </row>
    <row r="1127" spans="1:6" ht="12.75" customHeight="1" outlineLevel="1" x14ac:dyDescent="0.2">
      <c r="A1127" s="144" t="s">
        <v>604</v>
      </c>
      <c r="B1127" s="144"/>
      <c r="C1127" s="144"/>
      <c r="D1127" s="144"/>
      <c r="E1127" s="144"/>
      <c r="F1127" s="144"/>
    </row>
    <row r="1128" spans="1:6" outlineLevel="1" x14ac:dyDescent="0.2">
      <c r="A1128" s="64">
        <v>1</v>
      </c>
      <c r="B1128" s="65" t="s">
        <v>1579</v>
      </c>
      <c r="C1128" s="59"/>
      <c r="D1128" s="59"/>
      <c r="E1128" s="59"/>
      <c r="F1128" s="59"/>
    </row>
    <row r="1129" spans="1:6" ht="25.5" outlineLevel="1" x14ac:dyDescent="0.2">
      <c r="A1129" s="64">
        <v>2</v>
      </c>
      <c r="B1129" s="65" t="s">
        <v>1580</v>
      </c>
      <c r="C1129" s="59"/>
      <c r="D1129" s="59"/>
      <c r="E1129" s="59"/>
      <c r="F1129" s="59"/>
    </row>
    <row r="1130" spans="1:6" outlineLevel="1" x14ac:dyDescent="0.2">
      <c r="A1130" s="59"/>
      <c r="B1130" s="59"/>
      <c r="C1130" s="59"/>
      <c r="D1130" s="59"/>
      <c r="E1130" s="59"/>
      <c r="F1130" s="59"/>
    </row>
    <row r="1131" spans="1:6" ht="12.75" customHeight="1" outlineLevel="1" x14ac:dyDescent="0.2">
      <c r="A1131" s="144" t="s">
        <v>606</v>
      </c>
      <c r="B1131" s="144"/>
      <c r="C1131" s="144"/>
      <c r="D1131" s="144"/>
      <c r="E1131" s="144"/>
      <c r="F1131" s="144"/>
    </row>
    <row r="1132" spans="1:6" outlineLevel="1" x14ac:dyDescent="0.2">
      <c r="A1132" s="64">
        <v>1</v>
      </c>
      <c r="B1132" s="65" t="s">
        <v>1581</v>
      </c>
      <c r="C1132" s="59"/>
      <c r="D1132" s="59"/>
      <c r="E1132" s="59"/>
      <c r="F1132" s="59"/>
    </row>
    <row r="1133" spans="1:6" ht="25.5" outlineLevel="1" x14ac:dyDescent="0.2">
      <c r="A1133" s="64">
        <v>2</v>
      </c>
      <c r="B1133" s="65" t="s">
        <v>1582</v>
      </c>
      <c r="C1133" s="59"/>
      <c r="D1133" s="59"/>
      <c r="E1133" s="59"/>
      <c r="F1133" s="59"/>
    </row>
    <row r="1134" spans="1:6" outlineLevel="1" x14ac:dyDescent="0.2">
      <c r="A1134" s="59"/>
      <c r="B1134" s="59"/>
      <c r="C1134" s="59"/>
      <c r="D1134" s="59"/>
      <c r="E1134" s="59"/>
      <c r="F1134" s="59"/>
    </row>
    <row r="1135" spans="1:6" ht="12.75" customHeight="1" outlineLevel="1" x14ac:dyDescent="0.2">
      <c r="A1135" s="144" t="s">
        <v>608</v>
      </c>
      <c r="B1135" s="144"/>
      <c r="C1135" s="144"/>
      <c r="D1135" s="144"/>
      <c r="E1135" s="144"/>
      <c r="F1135" s="144"/>
    </row>
    <row r="1136" spans="1:6" outlineLevel="1" x14ac:dyDescent="0.2">
      <c r="A1136" s="64">
        <v>1</v>
      </c>
      <c r="B1136" s="65" t="s">
        <v>1583</v>
      </c>
      <c r="C1136" s="59"/>
      <c r="D1136" s="59"/>
      <c r="E1136" s="59"/>
      <c r="F1136" s="59"/>
    </row>
    <row r="1137" spans="1:6" ht="25.5" outlineLevel="1" x14ac:dyDescent="0.2">
      <c r="A1137" s="64">
        <v>2</v>
      </c>
      <c r="B1137" s="65" t="s">
        <v>1584</v>
      </c>
      <c r="C1137" s="59"/>
      <c r="D1137" s="59"/>
      <c r="E1137" s="59"/>
      <c r="F1137" s="59"/>
    </row>
    <row r="1138" spans="1:6" outlineLevel="1" x14ac:dyDescent="0.2">
      <c r="A1138" s="64">
        <v>3</v>
      </c>
      <c r="B1138" s="65" t="s">
        <v>1585</v>
      </c>
      <c r="C1138" s="59"/>
      <c r="D1138" s="59"/>
      <c r="E1138" s="59"/>
      <c r="F1138" s="59"/>
    </row>
    <row r="1139" spans="1:6" outlineLevel="1" x14ac:dyDescent="0.2">
      <c r="A1139" s="59"/>
      <c r="B1139" s="59"/>
      <c r="C1139" s="59"/>
      <c r="D1139" s="59"/>
      <c r="E1139" s="59"/>
      <c r="F1139" s="59"/>
    </row>
    <row r="1140" spans="1:6" ht="12.75" customHeight="1" outlineLevel="1" x14ac:dyDescent="0.2">
      <c r="A1140" s="144" t="s">
        <v>610</v>
      </c>
      <c r="B1140" s="144"/>
      <c r="C1140" s="144"/>
      <c r="D1140" s="144"/>
      <c r="E1140" s="144"/>
      <c r="F1140" s="144"/>
    </row>
    <row r="1141" spans="1:6" outlineLevel="1" x14ac:dyDescent="0.2">
      <c r="A1141" s="64">
        <v>1</v>
      </c>
      <c r="B1141" s="65" t="s">
        <v>1586</v>
      </c>
      <c r="C1141" s="59"/>
      <c r="D1141" s="59"/>
      <c r="E1141" s="59"/>
      <c r="F1141" s="59"/>
    </row>
    <row r="1142" spans="1:6" ht="25.5" outlineLevel="1" x14ac:dyDescent="0.2">
      <c r="A1142" s="64">
        <v>2</v>
      </c>
      <c r="B1142" s="65" t="s">
        <v>1587</v>
      </c>
      <c r="C1142" s="59"/>
      <c r="D1142" s="59"/>
      <c r="E1142" s="59"/>
      <c r="F1142" s="59"/>
    </row>
    <row r="1143" spans="1:6" outlineLevel="1" x14ac:dyDescent="0.2">
      <c r="A1143" s="59"/>
      <c r="B1143" s="59"/>
      <c r="C1143" s="59"/>
      <c r="D1143" s="59"/>
      <c r="E1143" s="59"/>
      <c r="F1143" s="59"/>
    </row>
    <row r="1144" spans="1:6" ht="12.75" customHeight="1" outlineLevel="1" x14ac:dyDescent="0.2">
      <c r="A1144" s="144" t="s">
        <v>612</v>
      </c>
      <c r="B1144" s="144"/>
      <c r="C1144" s="144"/>
      <c r="D1144" s="144"/>
      <c r="E1144" s="144"/>
      <c r="F1144" s="144"/>
    </row>
    <row r="1145" spans="1:6" ht="25.5" outlineLevel="1" x14ac:dyDescent="0.2">
      <c r="A1145" s="64">
        <v>1</v>
      </c>
      <c r="B1145" s="65" t="s">
        <v>1588</v>
      </c>
      <c r="C1145" s="59"/>
      <c r="D1145" s="59"/>
      <c r="E1145" s="59"/>
      <c r="F1145" s="59"/>
    </row>
    <row r="1146" spans="1:6" ht="38.25" outlineLevel="1" x14ac:dyDescent="0.2">
      <c r="A1146" s="64">
        <v>2</v>
      </c>
      <c r="B1146" s="65" t="s">
        <v>1589</v>
      </c>
      <c r="C1146" s="59"/>
      <c r="D1146" s="59"/>
      <c r="E1146" s="59"/>
      <c r="F1146" s="59"/>
    </row>
    <row r="1147" spans="1:6" ht="25.5" outlineLevel="1" x14ac:dyDescent="0.2">
      <c r="A1147" s="64">
        <v>3</v>
      </c>
      <c r="B1147" s="65" t="s">
        <v>1590</v>
      </c>
      <c r="C1147" s="59"/>
      <c r="D1147" s="59"/>
      <c r="E1147" s="59"/>
      <c r="F1147" s="59"/>
    </row>
    <row r="1148" spans="1:6" ht="38.25" outlineLevel="1" x14ac:dyDescent="0.2">
      <c r="A1148" s="64">
        <v>4</v>
      </c>
      <c r="B1148" s="65" t="s">
        <v>1591</v>
      </c>
      <c r="C1148" s="59"/>
      <c r="D1148" s="59"/>
      <c r="E1148" s="59"/>
      <c r="F1148" s="59"/>
    </row>
    <row r="1149" spans="1:6" ht="25.5" outlineLevel="1" x14ac:dyDescent="0.2">
      <c r="A1149" s="64">
        <v>5</v>
      </c>
      <c r="B1149" s="65" t="s">
        <v>1592</v>
      </c>
      <c r="C1149" s="59"/>
      <c r="D1149" s="59"/>
      <c r="E1149" s="59"/>
      <c r="F1149" s="59"/>
    </row>
    <row r="1150" spans="1:6" outlineLevel="1" x14ac:dyDescent="0.2">
      <c r="A1150" s="59"/>
      <c r="B1150" s="59"/>
      <c r="C1150" s="59"/>
      <c r="D1150" s="59"/>
      <c r="E1150" s="59"/>
      <c r="F1150" s="59"/>
    </row>
    <row r="1151" spans="1:6" ht="12.75" customHeight="1" outlineLevel="1" x14ac:dyDescent="0.2">
      <c r="A1151" s="144" t="s">
        <v>614</v>
      </c>
      <c r="B1151" s="144"/>
      <c r="C1151" s="144"/>
      <c r="D1151" s="144"/>
      <c r="E1151" s="144"/>
      <c r="F1151" s="144"/>
    </row>
    <row r="1152" spans="1:6" ht="25.5" outlineLevel="1" x14ac:dyDescent="0.2">
      <c r="A1152" s="64">
        <v>1</v>
      </c>
      <c r="B1152" s="65" t="s">
        <v>1593</v>
      </c>
      <c r="C1152" s="59"/>
      <c r="D1152" s="59"/>
      <c r="E1152" s="59"/>
      <c r="F1152" s="59"/>
    </row>
    <row r="1153" spans="1:6" ht="25.5" outlineLevel="1" x14ac:dyDescent="0.2">
      <c r="A1153" s="64">
        <v>2</v>
      </c>
      <c r="B1153" s="65" t="s">
        <v>1594</v>
      </c>
      <c r="C1153" s="59"/>
      <c r="D1153" s="59"/>
      <c r="E1153" s="59"/>
      <c r="F1153" s="59"/>
    </row>
    <row r="1154" spans="1:6" ht="25.5" outlineLevel="1" x14ac:dyDescent="0.2">
      <c r="A1154" s="64">
        <v>3</v>
      </c>
      <c r="B1154" s="65" t="s">
        <v>1595</v>
      </c>
      <c r="C1154" s="59"/>
      <c r="D1154" s="59"/>
      <c r="E1154" s="59"/>
      <c r="F1154" s="59"/>
    </row>
    <row r="1155" spans="1:6" outlineLevel="1" x14ac:dyDescent="0.2">
      <c r="A1155" s="59"/>
      <c r="B1155" s="59"/>
      <c r="C1155" s="59"/>
      <c r="D1155" s="59"/>
      <c r="E1155" s="59"/>
      <c r="F1155" s="59"/>
    </row>
    <row r="1156" spans="1:6" ht="12.75" customHeight="1" outlineLevel="1" x14ac:dyDescent="0.2">
      <c r="A1156" s="144" t="s">
        <v>616</v>
      </c>
      <c r="B1156" s="144"/>
      <c r="C1156" s="144"/>
      <c r="D1156" s="144"/>
      <c r="E1156" s="144"/>
      <c r="F1156" s="144"/>
    </row>
    <row r="1157" spans="1:6" ht="25.5" outlineLevel="1" x14ac:dyDescent="0.2">
      <c r="A1157" s="64">
        <v>1</v>
      </c>
      <c r="B1157" s="65" t="s">
        <v>1596</v>
      </c>
      <c r="C1157" s="59"/>
      <c r="D1157" s="59"/>
      <c r="E1157" s="59"/>
      <c r="F1157" s="59"/>
    </row>
    <row r="1158" spans="1:6" ht="25.5" outlineLevel="1" x14ac:dyDescent="0.2">
      <c r="A1158" s="64">
        <v>2</v>
      </c>
      <c r="B1158" s="65" t="s">
        <v>1597</v>
      </c>
      <c r="C1158" s="59"/>
      <c r="D1158" s="59"/>
      <c r="E1158" s="59"/>
      <c r="F1158" s="59"/>
    </row>
    <row r="1159" spans="1:6" ht="25.5" outlineLevel="1" x14ac:dyDescent="0.2">
      <c r="A1159" s="64">
        <v>3</v>
      </c>
      <c r="B1159" s="65" t="s">
        <v>1598</v>
      </c>
      <c r="C1159" s="59"/>
      <c r="D1159" s="59"/>
      <c r="E1159" s="59"/>
      <c r="F1159" s="59"/>
    </row>
    <row r="1160" spans="1:6" outlineLevel="1" x14ac:dyDescent="0.2">
      <c r="A1160" s="59"/>
      <c r="B1160" s="59"/>
      <c r="C1160" s="59"/>
      <c r="D1160" s="59"/>
      <c r="E1160" s="59"/>
      <c r="F1160" s="59"/>
    </row>
    <row r="1161" spans="1:6" ht="12.75" customHeight="1" outlineLevel="1" x14ac:dyDescent="0.2">
      <c r="A1161" s="144" t="s">
        <v>619</v>
      </c>
      <c r="B1161" s="144"/>
      <c r="C1161" s="144"/>
      <c r="D1161" s="144"/>
      <c r="E1161" s="144"/>
      <c r="F1161" s="144"/>
    </row>
    <row r="1162" spans="1:6" ht="25.5" outlineLevel="1" x14ac:dyDescent="0.2">
      <c r="A1162" s="64">
        <v>1</v>
      </c>
      <c r="B1162" s="65" t="s">
        <v>1599</v>
      </c>
      <c r="C1162" s="59"/>
      <c r="D1162" s="59"/>
      <c r="E1162" s="59"/>
      <c r="F1162" s="59"/>
    </row>
    <row r="1163" spans="1:6" ht="25.5" outlineLevel="1" x14ac:dyDescent="0.2">
      <c r="A1163" s="64">
        <v>2</v>
      </c>
      <c r="B1163" s="65" t="s">
        <v>1600</v>
      </c>
      <c r="C1163" s="59"/>
      <c r="D1163" s="59"/>
      <c r="E1163" s="59"/>
      <c r="F1163" s="59"/>
    </row>
    <row r="1164" spans="1:6" outlineLevel="1" x14ac:dyDescent="0.2">
      <c r="A1164" s="59"/>
      <c r="B1164" s="59"/>
      <c r="C1164" s="59"/>
      <c r="D1164" s="59"/>
      <c r="E1164" s="59"/>
      <c r="F1164" s="59"/>
    </row>
    <row r="1165" spans="1:6" ht="12.75" customHeight="1" outlineLevel="1" x14ac:dyDescent="0.2">
      <c r="A1165" s="144" t="s">
        <v>621</v>
      </c>
      <c r="B1165" s="144"/>
      <c r="C1165" s="144"/>
      <c r="D1165" s="144"/>
      <c r="E1165" s="144"/>
      <c r="F1165" s="144"/>
    </row>
    <row r="1166" spans="1:6" ht="25.5" outlineLevel="1" x14ac:dyDescent="0.2">
      <c r="A1166" s="64">
        <v>1</v>
      </c>
      <c r="B1166" s="65" t="s">
        <v>1601</v>
      </c>
      <c r="C1166" s="59"/>
      <c r="D1166" s="59"/>
      <c r="E1166" s="59"/>
      <c r="F1166" s="59"/>
    </row>
    <row r="1167" spans="1:6" ht="38.25" outlineLevel="1" x14ac:dyDescent="0.2">
      <c r="A1167" s="64">
        <v>2</v>
      </c>
      <c r="B1167" s="65" t="s">
        <v>1602</v>
      </c>
      <c r="C1167" s="59"/>
      <c r="D1167" s="59"/>
      <c r="E1167" s="59"/>
      <c r="F1167" s="59"/>
    </row>
    <row r="1168" spans="1:6" outlineLevel="1" x14ac:dyDescent="0.2">
      <c r="A1168" s="59"/>
      <c r="B1168" s="59"/>
      <c r="C1168" s="59"/>
      <c r="D1168" s="59"/>
      <c r="E1168" s="59"/>
      <c r="F1168" s="59"/>
    </row>
    <row r="1169" spans="1:6" ht="12.75" customHeight="1" outlineLevel="1" x14ac:dyDescent="0.2">
      <c r="A1169" s="144" t="s">
        <v>623</v>
      </c>
      <c r="B1169" s="144"/>
      <c r="C1169" s="144"/>
      <c r="D1169" s="144"/>
      <c r="E1169" s="144"/>
      <c r="F1169" s="144"/>
    </row>
    <row r="1170" spans="1:6" ht="25.5" outlineLevel="1" x14ac:dyDescent="0.2">
      <c r="A1170" s="64">
        <v>1</v>
      </c>
      <c r="B1170" s="65" t="s">
        <v>1603</v>
      </c>
      <c r="C1170" s="59"/>
      <c r="D1170" s="59"/>
      <c r="E1170" s="59"/>
      <c r="F1170" s="59"/>
    </row>
    <row r="1171" spans="1:6" ht="25.5" outlineLevel="1" x14ac:dyDescent="0.2">
      <c r="A1171" s="64">
        <v>2</v>
      </c>
      <c r="B1171" s="65" t="s">
        <v>1604</v>
      </c>
      <c r="C1171" s="59"/>
      <c r="D1171" s="59"/>
      <c r="E1171" s="59"/>
      <c r="F1171" s="59"/>
    </row>
    <row r="1172" spans="1:6" outlineLevel="1" x14ac:dyDescent="0.2">
      <c r="A1172" s="59"/>
      <c r="B1172" s="59"/>
      <c r="C1172" s="59"/>
      <c r="D1172" s="59"/>
      <c r="E1172" s="59"/>
      <c r="F1172" s="59"/>
    </row>
    <row r="1173" spans="1:6" ht="12.75" customHeight="1" outlineLevel="1" x14ac:dyDescent="0.2">
      <c r="A1173" s="144" t="s">
        <v>625</v>
      </c>
      <c r="B1173" s="144"/>
      <c r="C1173" s="144"/>
      <c r="D1173" s="144"/>
      <c r="E1173" s="144"/>
      <c r="F1173" s="144"/>
    </row>
    <row r="1174" spans="1:6" ht="25.5" outlineLevel="1" x14ac:dyDescent="0.2">
      <c r="A1174" s="64">
        <v>1</v>
      </c>
      <c r="B1174" s="65" t="s">
        <v>1605</v>
      </c>
      <c r="C1174" s="59"/>
      <c r="D1174" s="59"/>
      <c r="E1174" s="59"/>
      <c r="F1174" s="59"/>
    </row>
    <row r="1175" spans="1:6" ht="38.25" outlineLevel="1" x14ac:dyDescent="0.2">
      <c r="A1175" s="64">
        <v>2</v>
      </c>
      <c r="B1175" s="65" t="s">
        <v>1606</v>
      </c>
      <c r="C1175" s="59"/>
      <c r="D1175" s="59"/>
      <c r="E1175" s="59"/>
      <c r="F1175" s="59"/>
    </row>
    <row r="1176" spans="1:6" outlineLevel="1" x14ac:dyDescent="0.2">
      <c r="A1176" s="59"/>
      <c r="B1176" s="59"/>
      <c r="C1176" s="59"/>
      <c r="D1176" s="59"/>
      <c r="E1176" s="59"/>
      <c r="F1176" s="59"/>
    </row>
    <row r="1177" spans="1:6" ht="12.75" customHeight="1" outlineLevel="1" x14ac:dyDescent="0.2">
      <c r="A1177" s="144" t="s">
        <v>627</v>
      </c>
      <c r="B1177" s="144"/>
      <c r="C1177" s="144"/>
      <c r="D1177" s="144"/>
      <c r="E1177" s="144"/>
      <c r="F1177" s="144"/>
    </row>
    <row r="1178" spans="1:6" ht="25.5" outlineLevel="1" x14ac:dyDescent="0.2">
      <c r="A1178" s="64">
        <v>1</v>
      </c>
      <c r="B1178" s="65" t="s">
        <v>1607</v>
      </c>
      <c r="C1178" s="59"/>
      <c r="D1178" s="59"/>
      <c r="E1178" s="59"/>
      <c r="F1178" s="59"/>
    </row>
    <row r="1179" spans="1:6" ht="25.5" outlineLevel="1" x14ac:dyDescent="0.2">
      <c r="A1179" s="64">
        <v>2</v>
      </c>
      <c r="B1179" s="65" t="s">
        <v>1608</v>
      </c>
      <c r="C1179" s="59"/>
      <c r="D1179" s="59"/>
      <c r="E1179" s="59"/>
      <c r="F1179" s="59"/>
    </row>
    <row r="1180" spans="1:6" outlineLevel="1" x14ac:dyDescent="0.2">
      <c r="A1180" s="59"/>
      <c r="B1180" s="59"/>
      <c r="C1180" s="59"/>
      <c r="D1180" s="59"/>
      <c r="E1180" s="59"/>
      <c r="F1180" s="59"/>
    </row>
    <row r="1181" spans="1:6" ht="12.75" customHeight="1" outlineLevel="1" x14ac:dyDescent="0.2">
      <c r="A1181" s="144" t="s">
        <v>629</v>
      </c>
      <c r="B1181" s="144"/>
      <c r="C1181" s="144"/>
      <c r="D1181" s="144"/>
      <c r="E1181" s="144"/>
      <c r="F1181" s="144"/>
    </row>
    <row r="1182" spans="1:6" ht="25.5" outlineLevel="1" x14ac:dyDescent="0.2">
      <c r="A1182" s="64">
        <v>1</v>
      </c>
      <c r="B1182" s="65" t="s">
        <v>1609</v>
      </c>
      <c r="C1182" s="59"/>
      <c r="D1182" s="59"/>
      <c r="E1182" s="59"/>
      <c r="F1182" s="59"/>
    </row>
    <row r="1183" spans="1:6" ht="25.5" outlineLevel="1" x14ac:dyDescent="0.2">
      <c r="A1183" s="64">
        <v>2</v>
      </c>
      <c r="B1183" s="65" t="s">
        <v>1610</v>
      </c>
      <c r="C1183" s="59"/>
      <c r="D1183" s="59"/>
      <c r="E1183" s="59"/>
      <c r="F1183" s="59"/>
    </row>
    <row r="1184" spans="1:6" outlineLevel="1" x14ac:dyDescent="0.2">
      <c r="A1184" s="59"/>
      <c r="B1184" s="59"/>
      <c r="C1184" s="59"/>
      <c r="D1184" s="59"/>
      <c r="E1184" s="59"/>
      <c r="F1184" s="59"/>
    </row>
    <row r="1185" spans="1:6" ht="12.75" customHeight="1" outlineLevel="1" x14ac:dyDescent="0.2">
      <c r="A1185" s="144" t="s">
        <v>632</v>
      </c>
      <c r="B1185" s="144"/>
      <c r="C1185" s="144"/>
      <c r="D1185" s="144"/>
      <c r="E1185" s="144"/>
      <c r="F1185" s="144"/>
    </row>
    <row r="1186" spans="1:6" ht="38.25" outlineLevel="1" x14ac:dyDescent="0.2">
      <c r="A1186" s="64">
        <v>1</v>
      </c>
      <c r="B1186" s="65" t="s">
        <v>1611</v>
      </c>
      <c r="C1186" s="59"/>
      <c r="D1186" s="59"/>
      <c r="E1186" s="59"/>
      <c r="F1186" s="59"/>
    </row>
    <row r="1187" spans="1:6" ht="38.25" outlineLevel="1" x14ac:dyDescent="0.2">
      <c r="A1187" s="64">
        <v>2</v>
      </c>
      <c r="B1187" s="65" t="s">
        <v>1612</v>
      </c>
      <c r="C1187" s="59"/>
      <c r="D1187" s="59"/>
      <c r="E1187" s="59"/>
      <c r="F1187" s="59"/>
    </row>
    <row r="1188" spans="1:6" ht="25.5" outlineLevel="1" x14ac:dyDescent="0.2">
      <c r="A1188" s="64">
        <v>3</v>
      </c>
      <c r="B1188" s="65" t="s">
        <v>1613</v>
      </c>
      <c r="C1188" s="59"/>
      <c r="D1188" s="59"/>
      <c r="E1188" s="59"/>
      <c r="F1188" s="59"/>
    </row>
    <row r="1189" spans="1:6" ht="25.5" outlineLevel="1" x14ac:dyDescent="0.2">
      <c r="A1189" s="64">
        <v>4</v>
      </c>
      <c r="B1189" s="65" t="s">
        <v>1614</v>
      </c>
      <c r="C1189" s="59"/>
      <c r="D1189" s="59"/>
      <c r="E1189" s="59"/>
      <c r="F1189" s="59"/>
    </row>
    <row r="1190" spans="1:6" ht="51" outlineLevel="1" x14ac:dyDescent="0.2">
      <c r="A1190" s="64">
        <v>5</v>
      </c>
      <c r="B1190" s="65" t="s">
        <v>1615</v>
      </c>
      <c r="C1190" s="59"/>
      <c r="D1190" s="59"/>
      <c r="E1190" s="59"/>
      <c r="F1190" s="59"/>
    </row>
    <row r="1191" spans="1:6" ht="38.25" outlineLevel="1" x14ac:dyDescent="0.2">
      <c r="A1191" s="64">
        <v>6</v>
      </c>
      <c r="B1191" s="65" t="s">
        <v>1616</v>
      </c>
      <c r="C1191" s="59"/>
      <c r="D1191" s="59"/>
      <c r="E1191" s="59"/>
      <c r="F1191" s="59"/>
    </row>
    <row r="1192" spans="1:6" ht="38.25" outlineLevel="1" x14ac:dyDescent="0.2">
      <c r="A1192" s="64">
        <v>7</v>
      </c>
      <c r="B1192" s="65" t="s">
        <v>1617</v>
      </c>
      <c r="C1192" s="59"/>
      <c r="D1192" s="59"/>
      <c r="E1192" s="59"/>
      <c r="F1192" s="59"/>
    </row>
    <row r="1193" spans="1:6" outlineLevel="1" x14ac:dyDescent="0.2">
      <c r="A1193" s="59"/>
      <c r="B1193" s="59"/>
      <c r="C1193" s="59"/>
      <c r="D1193" s="59"/>
      <c r="E1193" s="59"/>
      <c r="F1193" s="59"/>
    </row>
    <row r="1194" spans="1:6" ht="12.75" customHeight="1" outlineLevel="1" x14ac:dyDescent="0.2">
      <c r="A1194" s="144" t="s">
        <v>634</v>
      </c>
      <c r="B1194" s="144"/>
      <c r="C1194" s="144"/>
      <c r="D1194" s="144"/>
      <c r="E1194" s="144"/>
      <c r="F1194" s="144"/>
    </row>
    <row r="1195" spans="1:6" ht="25.5" outlineLevel="1" x14ac:dyDescent="0.2">
      <c r="A1195" s="64">
        <v>1</v>
      </c>
      <c r="B1195" s="65" t="s">
        <v>1618</v>
      </c>
      <c r="C1195" s="59"/>
      <c r="D1195" s="59"/>
      <c r="E1195" s="59"/>
      <c r="F1195" s="59"/>
    </row>
    <row r="1196" spans="1:6" ht="25.5" outlineLevel="1" x14ac:dyDescent="0.2">
      <c r="A1196" s="64">
        <v>2</v>
      </c>
      <c r="B1196" s="65" t="s">
        <v>1619</v>
      </c>
      <c r="C1196" s="59"/>
      <c r="D1196" s="59"/>
      <c r="E1196" s="59"/>
      <c r="F1196" s="59"/>
    </row>
    <row r="1197" spans="1:6" ht="25.5" outlineLevel="1" x14ac:dyDescent="0.2">
      <c r="A1197" s="64">
        <v>3</v>
      </c>
      <c r="B1197" s="65" t="s">
        <v>1620</v>
      </c>
      <c r="C1197" s="59"/>
      <c r="D1197" s="59"/>
      <c r="E1197" s="59"/>
      <c r="F1197" s="59"/>
    </row>
    <row r="1198" spans="1:6" outlineLevel="1" x14ac:dyDescent="0.2">
      <c r="A1198" s="59"/>
      <c r="B1198" s="59"/>
      <c r="C1198" s="59"/>
      <c r="D1198" s="59"/>
      <c r="E1198" s="59"/>
      <c r="F1198" s="59"/>
    </row>
    <row r="1199" spans="1:6" ht="12.75" customHeight="1" outlineLevel="1" x14ac:dyDescent="0.2">
      <c r="A1199" s="144" t="s">
        <v>636</v>
      </c>
      <c r="B1199" s="144"/>
      <c r="C1199" s="144"/>
      <c r="D1199" s="144"/>
      <c r="E1199" s="144"/>
      <c r="F1199" s="144"/>
    </row>
    <row r="1200" spans="1:6" ht="25.5" outlineLevel="1" x14ac:dyDescent="0.2">
      <c r="A1200" s="64">
        <v>1</v>
      </c>
      <c r="B1200" s="65" t="s">
        <v>1621</v>
      </c>
      <c r="C1200" s="59"/>
      <c r="D1200" s="59"/>
      <c r="E1200" s="59"/>
      <c r="F1200" s="59"/>
    </row>
    <row r="1201" spans="1:6" ht="25.5" outlineLevel="1" x14ac:dyDescent="0.2">
      <c r="A1201" s="64">
        <v>2</v>
      </c>
      <c r="B1201" s="65" t="s">
        <v>1622</v>
      </c>
      <c r="C1201" s="59"/>
      <c r="D1201" s="59"/>
      <c r="E1201" s="59"/>
      <c r="F1201" s="59"/>
    </row>
    <row r="1202" spans="1:6" ht="38.25" outlineLevel="1" x14ac:dyDescent="0.2">
      <c r="A1202" s="64">
        <v>3</v>
      </c>
      <c r="B1202" s="65" t="s">
        <v>1623</v>
      </c>
      <c r="C1202" s="59"/>
      <c r="D1202" s="59"/>
      <c r="E1202" s="59"/>
      <c r="F1202" s="59"/>
    </row>
    <row r="1203" spans="1:6" outlineLevel="1" x14ac:dyDescent="0.2">
      <c r="A1203" s="59"/>
      <c r="B1203" s="59"/>
      <c r="C1203" s="59"/>
      <c r="D1203" s="59"/>
      <c r="E1203" s="59"/>
      <c r="F1203" s="59"/>
    </row>
    <row r="1204" spans="1:6" ht="12.75" customHeight="1" outlineLevel="1" x14ac:dyDescent="0.2">
      <c r="A1204" s="144" t="s">
        <v>638</v>
      </c>
      <c r="B1204" s="144"/>
      <c r="C1204" s="144"/>
      <c r="D1204" s="144"/>
      <c r="E1204" s="144"/>
      <c r="F1204" s="144"/>
    </row>
    <row r="1205" spans="1:6" ht="25.5" outlineLevel="1" x14ac:dyDescent="0.2">
      <c r="A1205" s="64">
        <v>1</v>
      </c>
      <c r="B1205" s="65" t="s">
        <v>1624</v>
      </c>
      <c r="C1205" s="59"/>
      <c r="D1205" s="59"/>
      <c r="E1205" s="59"/>
      <c r="F1205" s="59"/>
    </row>
    <row r="1206" spans="1:6" ht="25.5" outlineLevel="1" x14ac:dyDescent="0.2">
      <c r="A1206" s="64">
        <v>2</v>
      </c>
      <c r="B1206" s="65" t="s">
        <v>1625</v>
      </c>
      <c r="C1206" s="59"/>
      <c r="D1206" s="59"/>
      <c r="E1206" s="59"/>
      <c r="F1206" s="59"/>
    </row>
    <row r="1207" spans="1:6" ht="25.5" outlineLevel="1" x14ac:dyDescent="0.2">
      <c r="A1207" s="64">
        <v>3</v>
      </c>
      <c r="B1207" s="65" t="s">
        <v>1626</v>
      </c>
      <c r="C1207" s="59"/>
      <c r="D1207" s="59"/>
      <c r="E1207" s="59"/>
      <c r="F1207" s="59"/>
    </row>
    <row r="1208" spans="1:6" outlineLevel="1" x14ac:dyDescent="0.2">
      <c r="A1208" s="59"/>
      <c r="B1208" s="59"/>
      <c r="C1208" s="59"/>
      <c r="D1208" s="59"/>
      <c r="E1208" s="59"/>
      <c r="F1208" s="59"/>
    </row>
    <row r="1209" spans="1:6" ht="12.75" customHeight="1" outlineLevel="1" x14ac:dyDescent="0.2">
      <c r="A1209" s="144" t="s">
        <v>641</v>
      </c>
      <c r="B1209" s="144"/>
      <c r="C1209" s="144"/>
      <c r="D1209" s="144"/>
      <c r="E1209" s="144"/>
      <c r="F1209" s="144"/>
    </row>
    <row r="1210" spans="1:6" ht="25.5" outlineLevel="1" x14ac:dyDescent="0.2">
      <c r="A1210" s="64">
        <v>1</v>
      </c>
      <c r="B1210" s="65" t="s">
        <v>1627</v>
      </c>
      <c r="C1210" s="59"/>
      <c r="D1210" s="59"/>
      <c r="E1210" s="59"/>
      <c r="F1210" s="59"/>
    </row>
    <row r="1211" spans="1:6" ht="25.5" outlineLevel="1" x14ac:dyDescent="0.2">
      <c r="A1211" s="64">
        <v>2</v>
      </c>
      <c r="B1211" s="65" t="s">
        <v>1628</v>
      </c>
      <c r="C1211" s="59"/>
      <c r="D1211" s="59"/>
      <c r="E1211" s="59"/>
      <c r="F1211" s="59"/>
    </row>
    <row r="1212" spans="1:6" outlineLevel="1" x14ac:dyDescent="0.2">
      <c r="A1212" s="59"/>
      <c r="B1212" s="59"/>
      <c r="C1212" s="59"/>
      <c r="D1212" s="59"/>
      <c r="E1212" s="59"/>
      <c r="F1212" s="59"/>
    </row>
    <row r="1213" spans="1:6" ht="12.75" customHeight="1" outlineLevel="1" x14ac:dyDescent="0.2">
      <c r="A1213" s="144" t="s">
        <v>643</v>
      </c>
      <c r="B1213" s="144"/>
      <c r="C1213" s="144"/>
      <c r="D1213" s="144"/>
      <c r="E1213" s="144"/>
      <c r="F1213" s="144"/>
    </row>
    <row r="1214" spans="1:6" ht="25.5" outlineLevel="1" x14ac:dyDescent="0.2">
      <c r="A1214" s="64">
        <v>1</v>
      </c>
      <c r="B1214" s="65" t="s">
        <v>644</v>
      </c>
      <c r="C1214" s="59"/>
      <c r="D1214" s="59"/>
      <c r="E1214" s="59"/>
      <c r="F1214" s="59"/>
    </row>
    <row r="1215" spans="1:6" ht="25.5" outlineLevel="1" x14ac:dyDescent="0.2">
      <c r="A1215" s="64">
        <v>2</v>
      </c>
      <c r="B1215" s="65" t="s">
        <v>1629</v>
      </c>
      <c r="C1215" s="59"/>
      <c r="D1215" s="59"/>
      <c r="E1215" s="59"/>
      <c r="F1215" s="59"/>
    </row>
    <row r="1216" spans="1:6" outlineLevel="1" x14ac:dyDescent="0.2">
      <c r="A1216" s="64">
        <v>3</v>
      </c>
      <c r="B1216" s="65" t="s">
        <v>1630</v>
      </c>
      <c r="C1216" s="59"/>
      <c r="D1216" s="59"/>
      <c r="E1216" s="59"/>
      <c r="F1216" s="59"/>
    </row>
    <row r="1217" spans="1:6" outlineLevel="1" x14ac:dyDescent="0.2">
      <c r="A1217" s="64">
        <v>4</v>
      </c>
      <c r="B1217" s="65" t="s">
        <v>1631</v>
      </c>
      <c r="C1217" s="59"/>
      <c r="D1217" s="59"/>
      <c r="E1217" s="59"/>
      <c r="F1217" s="59"/>
    </row>
    <row r="1218" spans="1:6" ht="25.5" outlineLevel="1" x14ac:dyDescent="0.2">
      <c r="A1218" s="64">
        <v>5</v>
      </c>
      <c r="B1218" s="65" t="s">
        <v>1632</v>
      </c>
      <c r="C1218" s="59"/>
      <c r="D1218" s="59"/>
      <c r="E1218" s="59"/>
      <c r="F1218" s="59"/>
    </row>
    <row r="1219" spans="1:6" outlineLevel="1" x14ac:dyDescent="0.2">
      <c r="A1219" s="64">
        <v>6</v>
      </c>
      <c r="B1219" s="65" t="s">
        <v>1633</v>
      </c>
      <c r="C1219" s="59"/>
      <c r="D1219" s="59"/>
      <c r="E1219" s="59"/>
      <c r="F1219" s="59"/>
    </row>
    <row r="1220" spans="1:6" outlineLevel="1" x14ac:dyDescent="0.2">
      <c r="A1220" s="59"/>
      <c r="B1220" s="59"/>
      <c r="C1220" s="59"/>
      <c r="D1220" s="59"/>
      <c r="E1220" s="59"/>
      <c r="F1220" s="59"/>
    </row>
    <row r="1221" spans="1:6" ht="12.75" customHeight="1" outlineLevel="1" x14ac:dyDescent="0.2">
      <c r="A1221" s="144" t="s">
        <v>645</v>
      </c>
      <c r="B1221" s="144"/>
      <c r="C1221" s="144"/>
      <c r="D1221" s="144"/>
      <c r="E1221" s="144"/>
      <c r="F1221" s="144"/>
    </row>
    <row r="1222" spans="1:6" ht="25.5" outlineLevel="1" x14ac:dyDescent="0.2">
      <c r="A1222" s="64">
        <v>1</v>
      </c>
      <c r="B1222" s="65" t="s">
        <v>1634</v>
      </c>
      <c r="C1222" s="59"/>
      <c r="D1222" s="59"/>
      <c r="E1222" s="59"/>
      <c r="F1222" s="59"/>
    </row>
    <row r="1223" spans="1:6" ht="25.5" outlineLevel="1" x14ac:dyDescent="0.2">
      <c r="A1223" s="64">
        <v>2</v>
      </c>
      <c r="B1223" s="65" t="s">
        <v>1635</v>
      </c>
      <c r="C1223" s="59"/>
      <c r="D1223" s="59"/>
      <c r="E1223" s="59"/>
      <c r="F1223" s="59"/>
    </row>
    <row r="1224" spans="1:6" outlineLevel="1" x14ac:dyDescent="0.2">
      <c r="A1224" s="59"/>
      <c r="B1224" s="59"/>
      <c r="C1224" s="59"/>
      <c r="D1224" s="59"/>
      <c r="E1224" s="59"/>
      <c r="F1224" s="59"/>
    </row>
    <row r="1225" spans="1:6" ht="12.75" customHeight="1" outlineLevel="1" x14ac:dyDescent="0.2">
      <c r="A1225" s="144" t="s">
        <v>647</v>
      </c>
      <c r="B1225" s="144"/>
      <c r="C1225" s="144"/>
      <c r="D1225" s="144"/>
      <c r="E1225" s="144"/>
      <c r="F1225" s="144"/>
    </row>
    <row r="1226" spans="1:6" ht="25.5" outlineLevel="1" x14ac:dyDescent="0.2">
      <c r="A1226" s="64">
        <v>1</v>
      </c>
      <c r="B1226" s="65" t="s">
        <v>1636</v>
      </c>
      <c r="C1226" s="59"/>
      <c r="D1226" s="59"/>
      <c r="E1226" s="59"/>
      <c r="F1226" s="59"/>
    </row>
    <row r="1227" spans="1:6" ht="25.5" outlineLevel="1" x14ac:dyDescent="0.2">
      <c r="A1227" s="64">
        <v>2</v>
      </c>
      <c r="B1227" s="65" t="s">
        <v>1637</v>
      </c>
      <c r="C1227" s="59"/>
      <c r="D1227" s="59"/>
      <c r="E1227" s="59"/>
      <c r="F1227" s="59"/>
    </row>
    <row r="1228" spans="1:6" ht="25.5" outlineLevel="1" x14ac:dyDescent="0.2">
      <c r="A1228" s="64">
        <v>3</v>
      </c>
      <c r="B1228" s="65" t="s">
        <v>1638</v>
      </c>
      <c r="C1228" s="59"/>
      <c r="D1228" s="59"/>
      <c r="E1228" s="59"/>
      <c r="F1228" s="59"/>
    </row>
    <row r="1229" spans="1:6" ht="38.25" outlineLevel="1" x14ac:dyDescent="0.2">
      <c r="A1229" s="64">
        <v>4</v>
      </c>
      <c r="B1229" s="65" t="s">
        <v>1639</v>
      </c>
      <c r="C1229" s="59"/>
      <c r="D1229" s="59"/>
      <c r="E1229" s="59"/>
      <c r="F1229" s="59"/>
    </row>
    <row r="1230" spans="1:6" ht="25.5" outlineLevel="1" x14ac:dyDescent="0.2">
      <c r="A1230" s="64">
        <v>5</v>
      </c>
      <c r="B1230" s="65" t="s">
        <v>1640</v>
      </c>
      <c r="C1230" s="59"/>
      <c r="D1230" s="59"/>
      <c r="E1230" s="59"/>
      <c r="F1230" s="59"/>
    </row>
    <row r="1231" spans="1:6" outlineLevel="1" x14ac:dyDescent="0.2">
      <c r="A1231" s="59"/>
      <c r="B1231" s="59"/>
      <c r="C1231" s="59"/>
      <c r="D1231" s="59"/>
      <c r="E1231" s="59"/>
      <c r="F1231" s="59"/>
    </row>
    <row r="1232" spans="1:6" ht="12.75" customHeight="1" outlineLevel="1" x14ac:dyDescent="0.2">
      <c r="A1232" s="144" t="s">
        <v>649</v>
      </c>
      <c r="B1232" s="144"/>
      <c r="C1232" s="144"/>
      <c r="D1232" s="144"/>
      <c r="E1232" s="144"/>
      <c r="F1232" s="144"/>
    </row>
    <row r="1233" spans="1:6" ht="25.5" outlineLevel="1" x14ac:dyDescent="0.2">
      <c r="A1233" s="64">
        <v>1</v>
      </c>
      <c r="B1233" s="65" t="s">
        <v>1641</v>
      </c>
      <c r="C1233" s="59"/>
      <c r="D1233" s="59"/>
      <c r="E1233" s="59"/>
      <c r="F1233" s="59"/>
    </row>
    <row r="1234" spans="1:6" ht="25.5" outlineLevel="1" x14ac:dyDescent="0.2">
      <c r="A1234" s="64">
        <v>2</v>
      </c>
      <c r="B1234" s="65" t="s">
        <v>1642</v>
      </c>
      <c r="C1234" s="59"/>
      <c r="D1234" s="59"/>
      <c r="E1234" s="59"/>
      <c r="F1234" s="59"/>
    </row>
    <row r="1235" spans="1:6" ht="38.25" outlineLevel="1" x14ac:dyDescent="0.2">
      <c r="A1235" s="64">
        <v>3</v>
      </c>
      <c r="B1235" s="65" t="s">
        <v>1643</v>
      </c>
      <c r="C1235" s="59"/>
      <c r="D1235" s="59"/>
      <c r="E1235" s="59"/>
      <c r="F1235" s="59"/>
    </row>
    <row r="1236" spans="1:6" ht="38.25" outlineLevel="1" x14ac:dyDescent="0.2">
      <c r="A1236" s="64">
        <v>4</v>
      </c>
      <c r="B1236" s="65" t="s">
        <v>1644</v>
      </c>
      <c r="C1236" s="59"/>
      <c r="D1236" s="59"/>
      <c r="E1236" s="59"/>
      <c r="F1236" s="59"/>
    </row>
    <row r="1237" spans="1:6" outlineLevel="1" x14ac:dyDescent="0.2">
      <c r="A1237" s="59"/>
      <c r="B1237" s="59"/>
      <c r="C1237" s="59"/>
      <c r="D1237" s="59"/>
      <c r="E1237" s="59"/>
      <c r="F1237" s="59"/>
    </row>
    <row r="1238" spans="1:6" ht="12.75" customHeight="1" outlineLevel="1" x14ac:dyDescent="0.2">
      <c r="A1238" s="144" t="s">
        <v>651</v>
      </c>
      <c r="B1238" s="144"/>
      <c r="C1238" s="144"/>
      <c r="D1238" s="144"/>
      <c r="E1238" s="144"/>
      <c r="F1238" s="144"/>
    </row>
    <row r="1239" spans="1:6" ht="25.5" outlineLevel="1" x14ac:dyDescent="0.2">
      <c r="A1239" s="64">
        <v>1</v>
      </c>
      <c r="B1239" s="65" t="s">
        <v>1645</v>
      </c>
      <c r="C1239" s="59"/>
      <c r="D1239" s="59"/>
      <c r="E1239" s="59"/>
      <c r="F1239" s="59"/>
    </row>
    <row r="1240" spans="1:6" ht="25.5" outlineLevel="1" x14ac:dyDescent="0.2">
      <c r="A1240" s="64">
        <v>2</v>
      </c>
      <c r="B1240" s="65" t="s">
        <v>1646</v>
      </c>
      <c r="C1240" s="59"/>
      <c r="D1240" s="59"/>
      <c r="E1240" s="59"/>
      <c r="F1240" s="59"/>
    </row>
    <row r="1241" spans="1:6" ht="25.5" outlineLevel="1" x14ac:dyDescent="0.2">
      <c r="A1241" s="64">
        <v>3</v>
      </c>
      <c r="B1241" s="65" t="s">
        <v>1647</v>
      </c>
      <c r="C1241" s="59"/>
      <c r="D1241" s="59"/>
      <c r="E1241" s="59"/>
      <c r="F1241" s="59"/>
    </row>
    <row r="1242" spans="1:6" ht="25.5" outlineLevel="1" x14ac:dyDescent="0.2">
      <c r="A1242" s="64">
        <v>4</v>
      </c>
      <c r="B1242" s="65" t="s">
        <v>1648</v>
      </c>
      <c r="C1242" s="59"/>
      <c r="D1242" s="59"/>
      <c r="E1242" s="59"/>
      <c r="F1242" s="59"/>
    </row>
    <row r="1243" spans="1:6" outlineLevel="1" x14ac:dyDescent="0.2">
      <c r="A1243" s="59"/>
      <c r="B1243" s="59"/>
      <c r="C1243" s="59"/>
      <c r="D1243" s="59"/>
      <c r="E1243" s="59"/>
      <c r="F1243" s="59"/>
    </row>
    <row r="1244" spans="1:6" ht="12.75" customHeight="1" outlineLevel="1" x14ac:dyDescent="0.2">
      <c r="A1244" s="144" t="s">
        <v>653</v>
      </c>
      <c r="B1244" s="144"/>
      <c r="C1244" s="144"/>
      <c r="D1244" s="144"/>
      <c r="E1244" s="144"/>
      <c r="F1244" s="144"/>
    </row>
    <row r="1245" spans="1:6" ht="25.5" outlineLevel="1" x14ac:dyDescent="0.2">
      <c r="A1245" s="64">
        <v>1</v>
      </c>
      <c r="B1245" s="65" t="s">
        <v>654</v>
      </c>
      <c r="C1245" s="59"/>
      <c r="D1245" s="59"/>
      <c r="E1245" s="59"/>
      <c r="F1245" s="59"/>
    </row>
    <row r="1246" spans="1:6" ht="25.5" outlineLevel="1" x14ac:dyDescent="0.2">
      <c r="A1246" s="64">
        <v>2</v>
      </c>
      <c r="B1246" s="65" t="s">
        <v>1649</v>
      </c>
      <c r="C1246" s="59"/>
      <c r="D1246" s="59"/>
      <c r="E1246" s="59"/>
      <c r="F1246" s="59"/>
    </row>
    <row r="1247" spans="1:6" outlineLevel="1" x14ac:dyDescent="0.2">
      <c r="A1247" s="64">
        <v>3</v>
      </c>
      <c r="B1247" s="65" t="s">
        <v>1650</v>
      </c>
      <c r="C1247" s="59"/>
      <c r="D1247" s="59"/>
      <c r="E1247" s="59"/>
      <c r="F1247" s="59"/>
    </row>
    <row r="1248" spans="1:6" outlineLevel="1" x14ac:dyDescent="0.2">
      <c r="A1248" s="64">
        <v>4</v>
      </c>
      <c r="B1248" s="65" t="s">
        <v>1651</v>
      </c>
      <c r="C1248" s="59"/>
      <c r="D1248" s="59"/>
      <c r="E1248" s="59"/>
      <c r="F1248" s="59"/>
    </row>
    <row r="1249" spans="1:6" outlineLevel="1" x14ac:dyDescent="0.2">
      <c r="A1249" s="64">
        <v>5</v>
      </c>
      <c r="B1249" s="65" t="s">
        <v>1652</v>
      </c>
      <c r="C1249" s="59"/>
      <c r="D1249" s="59"/>
      <c r="E1249" s="59"/>
      <c r="F1249" s="59"/>
    </row>
    <row r="1250" spans="1:6" outlineLevel="1" x14ac:dyDescent="0.2">
      <c r="A1250" s="59"/>
      <c r="B1250" s="59"/>
      <c r="C1250" s="59"/>
      <c r="D1250" s="59"/>
      <c r="E1250" s="59"/>
      <c r="F1250" s="59"/>
    </row>
    <row r="1251" spans="1:6" ht="12.75" customHeight="1" outlineLevel="1" x14ac:dyDescent="0.2">
      <c r="A1251" s="144" t="s">
        <v>655</v>
      </c>
      <c r="B1251" s="144"/>
      <c r="C1251" s="144"/>
      <c r="D1251" s="144"/>
      <c r="E1251" s="144"/>
      <c r="F1251" s="144"/>
    </row>
    <row r="1252" spans="1:6" ht="38.25" outlineLevel="1" x14ac:dyDescent="0.2">
      <c r="A1252" s="64">
        <v>1</v>
      </c>
      <c r="B1252" s="65" t="s">
        <v>1653</v>
      </c>
      <c r="C1252" s="59"/>
      <c r="D1252" s="59"/>
      <c r="E1252" s="59"/>
      <c r="F1252" s="59"/>
    </row>
    <row r="1253" spans="1:6" ht="25.5" outlineLevel="1" x14ac:dyDescent="0.2">
      <c r="A1253" s="64">
        <v>2</v>
      </c>
      <c r="B1253" s="65" t="s">
        <v>1654</v>
      </c>
      <c r="C1253" s="59"/>
      <c r="D1253" s="59"/>
      <c r="E1253" s="59"/>
      <c r="F1253" s="59"/>
    </row>
    <row r="1254" spans="1:6" outlineLevel="1" x14ac:dyDescent="0.2">
      <c r="A1254" s="59"/>
      <c r="B1254" s="59"/>
      <c r="C1254" s="59"/>
      <c r="D1254" s="59"/>
      <c r="E1254" s="59"/>
      <c r="F1254" s="59"/>
    </row>
    <row r="1255" spans="1:6" ht="12.75" customHeight="1" outlineLevel="1" x14ac:dyDescent="0.2">
      <c r="A1255" s="144" t="s">
        <v>657</v>
      </c>
      <c r="B1255" s="144"/>
      <c r="C1255" s="144"/>
      <c r="D1255" s="144"/>
      <c r="E1255" s="144"/>
      <c r="F1255" s="144"/>
    </row>
    <row r="1256" spans="1:6" ht="25.5" outlineLevel="1" x14ac:dyDescent="0.2">
      <c r="A1256" s="64">
        <v>1</v>
      </c>
      <c r="B1256" s="65" t="s">
        <v>1655</v>
      </c>
      <c r="C1256" s="59"/>
      <c r="D1256" s="59"/>
      <c r="E1256" s="59"/>
      <c r="F1256" s="59"/>
    </row>
    <row r="1257" spans="1:6" ht="25.5" outlineLevel="1" x14ac:dyDescent="0.2">
      <c r="A1257" s="64">
        <v>2</v>
      </c>
      <c r="B1257" s="65" t="s">
        <v>1656</v>
      </c>
      <c r="C1257" s="59"/>
      <c r="D1257" s="59"/>
      <c r="E1257" s="59"/>
      <c r="F1257" s="59"/>
    </row>
    <row r="1258" spans="1:6" ht="25.5" outlineLevel="1" x14ac:dyDescent="0.2">
      <c r="A1258" s="64">
        <v>3</v>
      </c>
      <c r="B1258" s="65" t="s">
        <v>1657</v>
      </c>
      <c r="C1258" s="59"/>
      <c r="D1258" s="59"/>
      <c r="E1258" s="59"/>
      <c r="F1258" s="59"/>
    </row>
    <row r="1259" spans="1:6" outlineLevel="1" x14ac:dyDescent="0.2">
      <c r="A1259" s="59"/>
      <c r="B1259" s="59"/>
      <c r="C1259" s="59"/>
      <c r="D1259" s="59"/>
      <c r="E1259" s="59"/>
      <c r="F1259" s="59"/>
    </row>
    <row r="1260" spans="1:6" ht="12.75" customHeight="1" outlineLevel="1" x14ac:dyDescent="0.2">
      <c r="A1260" s="144" t="s">
        <v>659</v>
      </c>
      <c r="B1260" s="144"/>
      <c r="C1260" s="144"/>
      <c r="D1260" s="144"/>
      <c r="E1260" s="144"/>
      <c r="F1260" s="144"/>
    </row>
    <row r="1261" spans="1:6" ht="25.5" outlineLevel="1" x14ac:dyDescent="0.2">
      <c r="A1261" s="64">
        <v>1</v>
      </c>
      <c r="B1261" s="65" t="s">
        <v>1658</v>
      </c>
      <c r="C1261" s="59"/>
      <c r="D1261" s="59"/>
      <c r="E1261" s="59"/>
      <c r="F1261" s="59"/>
    </row>
    <row r="1262" spans="1:6" outlineLevel="1" x14ac:dyDescent="0.2">
      <c r="A1262" s="59"/>
      <c r="B1262" s="59"/>
      <c r="C1262" s="59"/>
      <c r="D1262" s="59"/>
      <c r="E1262" s="59"/>
      <c r="F1262" s="59"/>
    </row>
    <row r="1263" spans="1:6" ht="12.75" customHeight="1" outlineLevel="1" x14ac:dyDescent="0.2">
      <c r="A1263" s="144" t="s">
        <v>661</v>
      </c>
      <c r="B1263" s="144"/>
      <c r="C1263" s="144"/>
      <c r="D1263" s="144"/>
      <c r="E1263" s="144"/>
      <c r="F1263" s="144"/>
    </row>
    <row r="1264" spans="1:6" ht="25.5" outlineLevel="1" x14ac:dyDescent="0.2">
      <c r="A1264" s="64">
        <v>1</v>
      </c>
      <c r="B1264" s="65" t="s">
        <v>1659</v>
      </c>
      <c r="C1264" s="59"/>
      <c r="D1264" s="59"/>
      <c r="E1264" s="59"/>
      <c r="F1264" s="59"/>
    </row>
    <row r="1265" spans="1:6" outlineLevel="1" x14ac:dyDescent="0.2">
      <c r="A1265" s="59"/>
      <c r="B1265" s="59"/>
      <c r="C1265" s="59"/>
      <c r="D1265" s="59"/>
      <c r="E1265" s="59"/>
      <c r="F1265" s="59"/>
    </row>
    <row r="1266" spans="1:6" ht="12.75" customHeight="1" outlineLevel="1" x14ac:dyDescent="0.2">
      <c r="A1266" s="144" t="s">
        <v>663</v>
      </c>
      <c r="B1266" s="144"/>
      <c r="C1266" s="144"/>
      <c r="D1266" s="144"/>
      <c r="E1266" s="144"/>
      <c r="F1266" s="144"/>
    </row>
    <row r="1267" spans="1:6" ht="25.5" outlineLevel="1" x14ac:dyDescent="0.2">
      <c r="A1267" s="64">
        <v>1</v>
      </c>
      <c r="B1267" s="65" t="s">
        <v>1660</v>
      </c>
      <c r="C1267" s="59"/>
      <c r="D1267" s="59"/>
      <c r="E1267" s="59"/>
      <c r="F1267" s="59"/>
    </row>
    <row r="1268" spans="1:6" outlineLevel="1" x14ac:dyDescent="0.2">
      <c r="A1268" s="59"/>
      <c r="B1268" s="59"/>
      <c r="C1268" s="59"/>
      <c r="D1268" s="59"/>
      <c r="E1268" s="59"/>
      <c r="F1268" s="59"/>
    </row>
    <row r="1269" spans="1:6" ht="12.75" customHeight="1" outlineLevel="1" x14ac:dyDescent="0.2">
      <c r="A1269" s="144" t="s">
        <v>665</v>
      </c>
      <c r="B1269" s="144"/>
      <c r="C1269" s="144"/>
      <c r="D1269" s="144"/>
      <c r="E1269" s="144"/>
      <c r="F1269" s="144"/>
    </row>
    <row r="1270" spans="1:6" ht="25.5" outlineLevel="1" x14ac:dyDescent="0.2">
      <c r="A1270" s="64">
        <v>1</v>
      </c>
      <c r="B1270" s="65" t="s">
        <v>1661</v>
      </c>
      <c r="C1270" s="59"/>
      <c r="D1270" s="59"/>
      <c r="E1270" s="59"/>
      <c r="F1270" s="59"/>
    </row>
    <row r="1271" spans="1:6" ht="25.5" outlineLevel="1" x14ac:dyDescent="0.2">
      <c r="A1271" s="64">
        <v>2</v>
      </c>
      <c r="B1271" s="65" t="s">
        <v>1662</v>
      </c>
      <c r="C1271" s="59"/>
      <c r="D1271" s="59"/>
      <c r="E1271" s="59"/>
      <c r="F1271" s="59"/>
    </row>
    <row r="1272" spans="1:6" ht="25.5" outlineLevel="1" x14ac:dyDescent="0.2">
      <c r="A1272" s="64">
        <v>3</v>
      </c>
      <c r="B1272" s="65" t="s">
        <v>1663</v>
      </c>
      <c r="C1272" s="59"/>
      <c r="D1272" s="59"/>
      <c r="E1272" s="59"/>
      <c r="F1272" s="59"/>
    </row>
    <row r="1273" spans="1:6" outlineLevel="1" x14ac:dyDescent="0.2">
      <c r="A1273" s="59"/>
      <c r="B1273" s="59"/>
      <c r="C1273" s="59"/>
      <c r="D1273" s="59"/>
      <c r="E1273" s="59"/>
      <c r="F1273" s="59"/>
    </row>
    <row r="1274" spans="1:6" ht="12.75" customHeight="1" outlineLevel="1" x14ac:dyDescent="0.2">
      <c r="A1274" s="144" t="s">
        <v>668</v>
      </c>
      <c r="B1274" s="144"/>
      <c r="C1274" s="144"/>
      <c r="D1274" s="144"/>
      <c r="E1274" s="144"/>
      <c r="F1274" s="144"/>
    </row>
    <row r="1275" spans="1:6" ht="25.5" outlineLevel="1" x14ac:dyDescent="0.2">
      <c r="A1275" s="64">
        <v>1</v>
      </c>
      <c r="B1275" s="65" t="s">
        <v>1664</v>
      </c>
      <c r="C1275" s="59"/>
      <c r="D1275" s="59"/>
      <c r="E1275" s="59"/>
      <c r="F1275" s="59"/>
    </row>
    <row r="1276" spans="1:6" outlineLevel="1" x14ac:dyDescent="0.2">
      <c r="A1276" s="59"/>
      <c r="B1276" s="59"/>
      <c r="C1276" s="59"/>
      <c r="D1276" s="59"/>
      <c r="E1276" s="59"/>
      <c r="F1276" s="59"/>
    </row>
    <row r="1277" spans="1:6" ht="12.75" customHeight="1" outlineLevel="1" x14ac:dyDescent="0.2">
      <c r="A1277" s="144" t="s">
        <v>670</v>
      </c>
      <c r="B1277" s="144"/>
      <c r="C1277" s="144"/>
      <c r="D1277" s="144"/>
      <c r="E1277" s="144"/>
      <c r="F1277" s="144"/>
    </row>
    <row r="1278" spans="1:6" ht="25.5" outlineLevel="1" x14ac:dyDescent="0.2">
      <c r="A1278" s="64">
        <v>1</v>
      </c>
      <c r="B1278" s="65" t="s">
        <v>1665</v>
      </c>
      <c r="C1278" s="59"/>
      <c r="D1278" s="59"/>
      <c r="E1278" s="59"/>
      <c r="F1278" s="59"/>
    </row>
    <row r="1279" spans="1:6" outlineLevel="1" x14ac:dyDescent="0.2">
      <c r="A1279" s="59"/>
      <c r="B1279" s="59"/>
      <c r="C1279" s="59"/>
      <c r="D1279" s="59"/>
      <c r="E1279" s="59"/>
      <c r="F1279" s="59"/>
    </row>
    <row r="1280" spans="1:6" ht="12.75" customHeight="1" outlineLevel="1" x14ac:dyDescent="0.2">
      <c r="A1280" s="144" t="s">
        <v>672</v>
      </c>
      <c r="B1280" s="144"/>
      <c r="C1280" s="144"/>
      <c r="D1280" s="144"/>
      <c r="E1280" s="144"/>
      <c r="F1280" s="144"/>
    </row>
    <row r="1281" spans="1:6" ht="25.5" outlineLevel="1" x14ac:dyDescent="0.2">
      <c r="A1281" s="64">
        <v>1</v>
      </c>
      <c r="B1281" s="65" t="s">
        <v>1666</v>
      </c>
      <c r="C1281" s="59"/>
      <c r="D1281" s="59"/>
      <c r="E1281" s="59"/>
      <c r="F1281" s="59"/>
    </row>
    <row r="1282" spans="1:6" outlineLevel="1" x14ac:dyDescent="0.2">
      <c r="A1282" s="59"/>
      <c r="B1282" s="59"/>
      <c r="C1282" s="59"/>
      <c r="D1282" s="59"/>
      <c r="E1282" s="59"/>
      <c r="F1282" s="59"/>
    </row>
    <row r="1283" spans="1:6" ht="12.75" customHeight="1" outlineLevel="1" x14ac:dyDescent="0.2">
      <c r="A1283" s="144" t="s">
        <v>674</v>
      </c>
      <c r="B1283" s="144"/>
      <c r="C1283" s="144"/>
      <c r="D1283" s="144"/>
      <c r="E1283" s="144"/>
      <c r="F1283" s="144"/>
    </row>
    <row r="1284" spans="1:6" ht="25.5" outlineLevel="1" x14ac:dyDescent="0.2">
      <c r="A1284" s="64">
        <v>1</v>
      </c>
      <c r="B1284" s="65" t="s">
        <v>1667</v>
      </c>
      <c r="C1284" s="59"/>
      <c r="D1284" s="59"/>
      <c r="E1284" s="59"/>
      <c r="F1284" s="59"/>
    </row>
    <row r="1285" spans="1:6" outlineLevel="1" x14ac:dyDescent="0.2">
      <c r="A1285" s="59"/>
      <c r="B1285" s="59"/>
      <c r="C1285" s="59"/>
      <c r="D1285" s="59"/>
      <c r="E1285" s="59"/>
      <c r="F1285" s="59"/>
    </row>
    <row r="1286" spans="1:6" ht="12.75" customHeight="1" outlineLevel="1" x14ac:dyDescent="0.2">
      <c r="A1286" s="144" t="s">
        <v>677</v>
      </c>
      <c r="B1286" s="144"/>
      <c r="C1286" s="144"/>
      <c r="D1286" s="144"/>
      <c r="E1286" s="144"/>
      <c r="F1286" s="144"/>
    </row>
    <row r="1287" spans="1:6" outlineLevel="1" x14ac:dyDescent="0.2">
      <c r="A1287" s="64">
        <v>1</v>
      </c>
      <c r="B1287" s="65" t="s">
        <v>1668</v>
      </c>
      <c r="C1287" s="59"/>
      <c r="D1287" s="59"/>
      <c r="E1287" s="59"/>
      <c r="F1287" s="59"/>
    </row>
    <row r="1288" spans="1:6" outlineLevel="1" x14ac:dyDescent="0.2">
      <c r="A1288" s="64">
        <v>2</v>
      </c>
      <c r="B1288" s="65" t="s">
        <v>1669</v>
      </c>
      <c r="C1288" s="59"/>
      <c r="D1288" s="59"/>
      <c r="E1288" s="59"/>
      <c r="F1288" s="59"/>
    </row>
    <row r="1289" spans="1:6" ht="38.25" outlineLevel="1" x14ac:dyDescent="0.2">
      <c r="A1289" s="64">
        <v>3</v>
      </c>
      <c r="B1289" s="65" t="s">
        <v>1670</v>
      </c>
      <c r="C1289" s="59"/>
      <c r="D1289" s="59"/>
      <c r="E1289" s="59"/>
      <c r="F1289" s="59"/>
    </row>
    <row r="1290" spans="1:6" outlineLevel="1" x14ac:dyDescent="0.2">
      <c r="A1290" s="59"/>
      <c r="B1290" s="59"/>
      <c r="C1290" s="59"/>
      <c r="D1290" s="59"/>
      <c r="E1290" s="59"/>
      <c r="F1290" s="59"/>
    </row>
    <row r="1291" spans="1:6" ht="12.75" customHeight="1" outlineLevel="1" x14ac:dyDescent="0.2">
      <c r="A1291" s="144" t="s">
        <v>679</v>
      </c>
      <c r="B1291" s="144"/>
      <c r="C1291" s="144"/>
      <c r="D1291" s="144"/>
      <c r="E1291" s="144"/>
      <c r="F1291" s="144"/>
    </row>
    <row r="1292" spans="1:6" outlineLevel="1" x14ac:dyDescent="0.2">
      <c r="A1292" s="64">
        <v>1</v>
      </c>
      <c r="B1292" s="65" t="s">
        <v>1671</v>
      </c>
      <c r="C1292" s="59"/>
      <c r="D1292" s="59"/>
      <c r="E1292" s="59"/>
      <c r="F1292" s="59"/>
    </row>
    <row r="1293" spans="1:6" outlineLevel="1" x14ac:dyDescent="0.2">
      <c r="A1293" s="64">
        <v>2</v>
      </c>
      <c r="B1293" s="65" t="s">
        <v>1672</v>
      </c>
      <c r="C1293" s="59"/>
      <c r="D1293" s="59"/>
      <c r="E1293" s="59"/>
      <c r="F1293" s="59"/>
    </row>
    <row r="1294" spans="1:6" ht="25.5" outlineLevel="1" x14ac:dyDescent="0.2">
      <c r="A1294" s="64">
        <v>3</v>
      </c>
      <c r="B1294" s="65" t="s">
        <v>1673</v>
      </c>
      <c r="C1294" s="59"/>
      <c r="D1294" s="59"/>
      <c r="E1294" s="59"/>
      <c r="F1294" s="59"/>
    </row>
    <row r="1295" spans="1:6" ht="25.5" outlineLevel="1" x14ac:dyDescent="0.2">
      <c r="A1295" s="64">
        <v>4</v>
      </c>
      <c r="B1295" s="65" t="s">
        <v>1674</v>
      </c>
      <c r="C1295" s="59"/>
      <c r="D1295" s="59"/>
      <c r="E1295" s="59"/>
      <c r="F1295" s="59"/>
    </row>
    <row r="1296" spans="1:6" outlineLevel="1" x14ac:dyDescent="0.2">
      <c r="A1296" s="64">
        <v>5</v>
      </c>
      <c r="B1296" s="65" t="s">
        <v>1675</v>
      </c>
      <c r="C1296" s="59"/>
      <c r="D1296" s="59"/>
      <c r="E1296" s="59"/>
      <c r="F1296" s="59"/>
    </row>
    <row r="1297" spans="1:6" outlineLevel="1" x14ac:dyDescent="0.2">
      <c r="A1297" s="59"/>
      <c r="B1297" s="59"/>
      <c r="C1297" s="59"/>
      <c r="D1297" s="59"/>
      <c r="E1297" s="59"/>
      <c r="F1297" s="59"/>
    </row>
    <row r="1298" spans="1:6" ht="12.75" customHeight="1" outlineLevel="1" x14ac:dyDescent="0.2">
      <c r="A1298" s="144" t="s">
        <v>681</v>
      </c>
      <c r="B1298" s="144"/>
      <c r="C1298" s="144"/>
      <c r="D1298" s="144"/>
      <c r="E1298" s="144"/>
      <c r="F1298" s="144"/>
    </row>
    <row r="1299" spans="1:6" outlineLevel="1" x14ac:dyDescent="0.2">
      <c r="A1299" s="64">
        <v>1</v>
      </c>
      <c r="B1299" s="65" t="s">
        <v>1676</v>
      </c>
      <c r="C1299" s="59"/>
      <c r="D1299" s="59"/>
      <c r="E1299" s="59"/>
      <c r="F1299" s="59"/>
    </row>
    <row r="1300" spans="1:6" ht="25.5" outlineLevel="1" x14ac:dyDescent="0.2">
      <c r="A1300" s="64">
        <v>2</v>
      </c>
      <c r="B1300" s="65" t="s">
        <v>1677</v>
      </c>
      <c r="C1300" s="59"/>
      <c r="D1300" s="59"/>
      <c r="E1300" s="59"/>
      <c r="F1300" s="59"/>
    </row>
    <row r="1301" spans="1:6" outlineLevel="1" x14ac:dyDescent="0.2">
      <c r="A1301" s="64">
        <v>3</v>
      </c>
      <c r="B1301" s="65" t="s">
        <v>1678</v>
      </c>
      <c r="C1301" s="59"/>
      <c r="D1301" s="59"/>
      <c r="E1301" s="59"/>
      <c r="F1301" s="59"/>
    </row>
    <row r="1302" spans="1:6" outlineLevel="1" x14ac:dyDescent="0.2">
      <c r="A1302" s="59"/>
      <c r="B1302" s="59"/>
      <c r="C1302" s="59"/>
      <c r="D1302" s="59"/>
      <c r="E1302" s="59"/>
      <c r="F1302" s="59"/>
    </row>
    <row r="1303" spans="1:6" ht="12.75" customHeight="1" outlineLevel="1" x14ac:dyDescent="0.2">
      <c r="A1303" s="144" t="s">
        <v>683</v>
      </c>
      <c r="B1303" s="144"/>
      <c r="C1303" s="144"/>
      <c r="D1303" s="144"/>
      <c r="E1303" s="144"/>
      <c r="F1303" s="144"/>
    </row>
    <row r="1304" spans="1:6" outlineLevel="1" x14ac:dyDescent="0.2">
      <c r="A1304" s="64">
        <v>1</v>
      </c>
      <c r="B1304" s="65" t="s">
        <v>1679</v>
      </c>
      <c r="C1304" s="59"/>
      <c r="D1304" s="59"/>
      <c r="E1304" s="59"/>
      <c r="F1304" s="59"/>
    </row>
    <row r="1305" spans="1:6" outlineLevel="1" x14ac:dyDescent="0.2">
      <c r="A1305" s="64">
        <v>2</v>
      </c>
      <c r="B1305" s="65" t="s">
        <v>1680</v>
      </c>
      <c r="C1305" s="59"/>
      <c r="D1305" s="59"/>
      <c r="E1305" s="59"/>
      <c r="F1305" s="59"/>
    </row>
    <row r="1306" spans="1:6" outlineLevel="1" x14ac:dyDescent="0.2">
      <c r="A1306" s="64">
        <v>3</v>
      </c>
      <c r="B1306" s="65" t="s">
        <v>1681</v>
      </c>
      <c r="C1306" s="59"/>
      <c r="D1306" s="59"/>
      <c r="E1306" s="59"/>
      <c r="F1306" s="59"/>
    </row>
    <row r="1307" spans="1:6" ht="25.5" outlineLevel="1" x14ac:dyDescent="0.2">
      <c r="A1307" s="64">
        <v>4</v>
      </c>
      <c r="B1307" s="65" t="s">
        <v>1682</v>
      </c>
      <c r="C1307" s="59"/>
      <c r="D1307" s="59"/>
      <c r="E1307" s="59"/>
      <c r="F1307" s="59"/>
    </row>
    <row r="1308" spans="1:6" outlineLevel="1" x14ac:dyDescent="0.2">
      <c r="A1308" s="59"/>
      <c r="B1308" s="59"/>
      <c r="C1308" s="59"/>
      <c r="D1308" s="59"/>
      <c r="E1308" s="59"/>
      <c r="F1308" s="59"/>
    </row>
    <row r="1309" spans="1:6" ht="12.75" customHeight="1" outlineLevel="1" x14ac:dyDescent="0.2">
      <c r="A1309" s="144" t="s">
        <v>685</v>
      </c>
      <c r="B1309" s="144"/>
      <c r="C1309" s="144"/>
      <c r="D1309" s="144"/>
      <c r="E1309" s="144"/>
      <c r="F1309" s="144"/>
    </row>
    <row r="1310" spans="1:6" ht="25.5" outlineLevel="1" x14ac:dyDescent="0.2">
      <c r="A1310" s="64">
        <v>1</v>
      </c>
      <c r="B1310" s="65" t="s">
        <v>1683</v>
      </c>
      <c r="C1310" s="59"/>
      <c r="D1310" s="59"/>
      <c r="E1310" s="59"/>
      <c r="F1310" s="59"/>
    </row>
    <row r="1311" spans="1:6" ht="25.5" outlineLevel="1" x14ac:dyDescent="0.2">
      <c r="A1311" s="64">
        <v>2</v>
      </c>
      <c r="B1311" s="65" t="s">
        <v>1684</v>
      </c>
      <c r="C1311" s="59"/>
      <c r="D1311" s="59"/>
      <c r="E1311" s="59"/>
      <c r="F1311" s="59"/>
    </row>
    <row r="1312" spans="1:6" ht="25.5" outlineLevel="1" x14ac:dyDescent="0.2">
      <c r="A1312" s="64">
        <v>3</v>
      </c>
      <c r="B1312" s="65" t="s">
        <v>1685</v>
      </c>
      <c r="C1312" s="59"/>
      <c r="D1312" s="59"/>
      <c r="E1312" s="59"/>
      <c r="F1312" s="59"/>
    </row>
    <row r="1313" spans="1:6" ht="25.5" outlineLevel="1" x14ac:dyDescent="0.2">
      <c r="A1313" s="64">
        <v>4</v>
      </c>
      <c r="B1313" s="65" t="s">
        <v>1686</v>
      </c>
      <c r="C1313" s="59"/>
      <c r="D1313" s="59"/>
      <c r="E1313" s="59"/>
      <c r="F1313" s="59"/>
    </row>
    <row r="1314" spans="1:6" outlineLevel="1" x14ac:dyDescent="0.2">
      <c r="A1314" s="59"/>
      <c r="B1314" s="59"/>
      <c r="C1314" s="59"/>
      <c r="D1314" s="59"/>
      <c r="E1314" s="59"/>
      <c r="F1314" s="59"/>
    </row>
    <row r="1315" spans="1:6" ht="12.75" customHeight="1" outlineLevel="1" x14ac:dyDescent="0.2">
      <c r="A1315" s="144" t="s">
        <v>687</v>
      </c>
      <c r="B1315" s="144"/>
      <c r="C1315" s="144"/>
      <c r="D1315" s="144"/>
      <c r="E1315" s="144"/>
      <c r="F1315" s="144"/>
    </row>
    <row r="1316" spans="1:6" ht="25.5" outlineLevel="1" x14ac:dyDescent="0.2">
      <c r="A1316" s="64">
        <v>1</v>
      </c>
      <c r="B1316" s="65" t="s">
        <v>1687</v>
      </c>
      <c r="C1316" s="59"/>
      <c r="D1316" s="59"/>
      <c r="E1316" s="59"/>
      <c r="F1316" s="59"/>
    </row>
    <row r="1317" spans="1:6" outlineLevel="1" x14ac:dyDescent="0.2">
      <c r="A1317" s="64">
        <v>2</v>
      </c>
      <c r="B1317" s="65" t="s">
        <v>1688</v>
      </c>
      <c r="C1317" s="59"/>
      <c r="D1317" s="59"/>
      <c r="E1317" s="59"/>
      <c r="F1317" s="59"/>
    </row>
    <row r="1318" spans="1:6" outlineLevel="1" x14ac:dyDescent="0.2">
      <c r="A1318" s="64">
        <v>3</v>
      </c>
      <c r="B1318" s="65" t="s">
        <v>1689</v>
      </c>
      <c r="C1318" s="59"/>
      <c r="D1318" s="59"/>
      <c r="E1318" s="59"/>
      <c r="F1318" s="59"/>
    </row>
    <row r="1319" spans="1:6" outlineLevel="1" x14ac:dyDescent="0.2">
      <c r="A1319" s="59"/>
      <c r="B1319" s="59"/>
      <c r="C1319" s="59"/>
      <c r="D1319" s="59"/>
      <c r="E1319" s="59"/>
      <c r="F1319" s="59"/>
    </row>
    <row r="1320" spans="1:6" ht="12.75" customHeight="1" outlineLevel="1" x14ac:dyDescent="0.2">
      <c r="A1320" s="144" t="s">
        <v>689</v>
      </c>
      <c r="B1320" s="144"/>
      <c r="C1320" s="144"/>
      <c r="D1320" s="144"/>
      <c r="E1320" s="144"/>
      <c r="F1320" s="144"/>
    </row>
    <row r="1321" spans="1:6" outlineLevel="1" x14ac:dyDescent="0.2">
      <c r="A1321" s="64">
        <v>1</v>
      </c>
      <c r="B1321" s="65" t="s">
        <v>1690</v>
      </c>
      <c r="C1321" s="59"/>
      <c r="D1321" s="59"/>
      <c r="E1321" s="59"/>
      <c r="F1321" s="59"/>
    </row>
    <row r="1322" spans="1:6" outlineLevel="1" x14ac:dyDescent="0.2">
      <c r="A1322" s="64">
        <v>2</v>
      </c>
      <c r="B1322" s="65" t="s">
        <v>1691</v>
      </c>
      <c r="C1322" s="59"/>
      <c r="D1322" s="59"/>
      <c r="E1322" s="59"/>
      <c r="F1322" s="59"/>
    </row>
    <row r="1323" spans="1:6" ht="25.5" outlineLevel="1" x14ac:dyDescent="0.2">
      <c r="A1323" s="64">
        <v>3</v>
      </c>
      <c r="B1323" s="65" t="s">
        <v>1692</v>
      </c>
      <c r="C1323" s="59"/>
      <c r="D1323" s="59"/>
      <c r="E1323" s="59"/>
      <c r="F1323" s="59"/>
    </row>
    <row r="1324" spans="1:6" ht="25.5" outlineLevel="1" x14ac:dyDescent="0.2">
      <c r="A1324" s="64">
        <v>4</v>
      </c>
      <c r="B1324" s="65" t="s">
        <v>1693</v>
      </c>
      <c r="C1324" s="59"/>
      <c r="D1324" s="59"/>
      <c r="E1324" s="59"/>
      <c r="F1324" s="59"/>
    </row>
    <row r="1325" spans="1:6" ht="38.25" outlineLevel="1" x14ac:dyDescent="0.2">
      <c r="A1325" s="64">
        <v>5</v>
      </c>
      <c r="B1325" s="65" t="s">
        <v>1694</v>
      </c>
      <c r="C1325" s="59"/>
      <c r="D1325" s="59"/>
      <c r="E1325" s="59"/>
      <c r="F1325" s="59"/>
    </row>
    <row r="1326" spans="1:6" outlineLevel="1" x14ac:dyDescent="0.2">
      <c r="A1326" s="59"/>
      <c r="B1326" s="59"/>
      <c r="C1326" s="59"/>
      <c r="D1326" s="59"/>
      <c r="E1326" s="59"/>
      <c r="F1326" s="59"/>
    </row>
    <row r="1327" spans="1:6" ht="12.75" customHeight="1" outlineLevel="1" x14ac:dyDescent="0.2">
      <c r="A1327" s="144" t="s">
        <v>691</v>
      </c>
      <c r="B1327" s="144"/>
      <c r="C1327" s="144"/>
      <c r="D1327" s="144"/>
      <c r="E1327" s="144"/>
      <c r="F1327" s="144"/>
    </row>
    <row r="1328" spans="1:6" outlineLevel="1" x14ac:dyDescent="0.2">
      <c r="A1328" s="64">
        <v>1</v>
      </c>
      <c r="B1328" s="65" t="s">
        <v>1695</v>
      </c>
      <c r="C1328" s="59"/>
      <c r="D1328" s="59"/>
      <c r="E1328" s="59"/>
      <c r="F1328" s="59"/>
    </row>
    <row r="1329" spans="1:6" outlineLevel="1" x14ac:dyDescent="0.2">
      <c r="A1329" s="64">
        <v>2</v>
      </c>
      <c r="B1329" s="65" t="s">
        <v>1696</v>
      </c>
      <c r="C1329" s="59"/>
      <c r="D1329" s="59"/>
      <c r="E1329" s="59"/>
      <c r="F1329" s="59"/>
    </row>
    <row r="1330" spans="1:6" outlineLevel="1" x14ac:dyDescent="0.2">
      <c r="A1330" s="64">
        <v>3</v>
      </c>
      <c r="B1330" s="65" t="s">
        <v>1697</v>
      </c>
      <c r="C1330" s="59"/>
      <c r="D1330" s="59"/>
      <c r="E1330" s="59"/>
      <c r="F1330" s="59"/>
    </row>
    <row r="1331" spans="1:6" outlineLevel="1" x14ac:dyDescent="0.2">
      <c r="A1331" s="59"/>
      <c r="B1331" s="59"/>
      <c r="C1331" s="59"/>
      <c r="D1331" s="59"/>
      <c r="E1331" s="59"/>
      <c r="F1331" s="59"/>
    </row>
    <row r="1332" spans="1:6" ht="12.75" customHeight="1" outlineLevel="1" x14ac:dyDescent="0.2">
      <c r="A1332" s="144" t="s">
        <v>693</v>
      </c>
      <c r="B1332" s="144"/>
      <c r="C1332" s="144"/>
      <c r="D1332" s="144"/>
      <c r="E1332" s="144"/>
      <c r="F1332" s="144"/>
    </row>
    <row r="1333" spans="1:6" outlineLevel="1" x14ac:dyDescent="0.2">
      <c r="A1333" s="64">
        <v>1</v>
      </c>
      <c r="B1333" s="65" t="s">
        <v>1698</v>
      </c>
      <c r="C1333" s="59"/>
      <c r="D1333" s="59"/>
      <c r="E1333" s="59"/>
      <c r="F1333" s="59"/>
    </row>
    <row r="1334" spans="1:6" ht="25.5" outlineLevel="1" x14ac:dyDescent="0.2">
      <c r="A1334" s="64">
        <v>2</v>
      </c>
      <c r="B1334" s="65" t="s">
        <v>1699</v>
      </c>
      <c r="C1334" s="59"/>
      <c r="D1334" s="59"/>
      <c r="E1334" s="59"/>
      <c r="F1334" s="59"/>
    </row>
    <row r="1335" spans="1:6" outlineLevel="1" x14ac:dyDescent="0.2">
      <c r="A1335" s="64">
        <v>3</v>
      </c>
      <c r="B1335" s="65" t="s">
        <v>1700</v>
      </c>
      <c r="C1335" s="59"/>
      <c r="D1335" s="59"/>
      <c r="E1335" s="59"/>
      <c r="F1335" s="59"/>
    </row>
    <row r="1336" spans="1:6" outlineLevel="1" x14ac:dyDescent="0.2">
      <c r="A1336" s="59"/>
      <c r="B1336" s="59"/>
      <c r="C1336" s="59"/>
      <c r="D1336" s="59"/>
      <c r="E1336" s="59"/>
      <c r="F1336" s="59"/>
    </row>
    <row r="1337" spans="1:6" ht="12.75" customHeight="1" outlineLevel="1" x14ac:dyDescent="0.2">
      <c r="A1337" s="144" t="s">
        <v>695</v>
      </c>
      <c r="B1337" s="144"/>
      <c r="C1337" s="144"/>
      <c r="D1337" s="144"/>
      <c r="E1337" s="144"/>
      <c r="F1337" s="144"/>
    </row>
    <row r="1338" spans="1:6" outlineLevel="1" x14ac:dyDescent="0.2">
      <c r="A1338" s="64">
        <v>1</v>
      </c>
      <c r="B1338" s="65" t="s">
        <v>1701</v>
      </c>
      <c r="C1338" s="59"/>
      <c r="D1338" s="59"/>
      <c r="E1338" s="59"/>
      <c r="F1338" s="59"/>
    </row>
    <row r="1339" spans="1:6" outlineLevel="1" x14ac:dyDescent="0.2">
      <c r="A1339" s="64">
        <v>2</v>
      </c>
      <c r="B1339" s="65" t="s">
        <v>1702</v>
      </c>
      <c r="C1339" s="59"/>
      <c r="D1339" s="59"/>
      <c r="E1339" s="59"/>
      <c r="F1339" s="59"/>
    </row>
    <row r="1340" spans="1:6" ht="25.5" outlineLevel="1" x14ac:dyDescent="0.2">
      <c r="A1340" s="64">
        <v>3</v>
      </c>
      <c r="B1340" s="65" t="s">
        <v>1703</v>
      </c>
      <c r="C1340" s="59"/>
      <c r="D1340" s="59"/>
      <c r="E1340" s="59"/>
      <c r="F1340" s="59"/>
    </row>
    <row r="1341" spans="1:6" outlineLevel="1" x14ac:dyDescent="0.2">
      <c r="A1341" s="59"/>
      <c r="B1341" s="59"/>
      <c r="C1341" s="59"/>
      <c r="D1341" s="59"/>
      <c r="E1341" s="59"/>
      <c r="F1341" s="59"/>
    </row>
    <row r="1342" spans="1:6" ht="12.75" customHeight="1" outlineLevel="1" x14ac:dyDescent="0.2">
      <c r="A1342" s="144" t="s">
        <v>698</v>
      </c>
      <c r="B1342" s="144"/>
      <c r="C1342" s="144"/>
      <c r="D1342" s="144"/>
      <c r="E1342" s="144"/>
      <c r="F1342" s="144"/>
    </row>
    <row r="1343" spans="1:6" ht="25.5" outlineLevel="1" x14ac:dyDescent="0.2">
      <c r="A1343" s="64">
        <v>1</v>
      </c>
      <c r="B1343" s="65" t="s">
        <v>1704</v>
      </c>
      <c r="C1343" s="59"/>
      <c r="D1343" s="59"/>
      <c r="E1343" s="59"/>
      <c r="F1343" s="59"/>
    </row>
    <row r="1344" spans="1:6" ht="25.5" outlineLevel="1" x14ac:dyDescent="0.2">
      <c r="A1344" s="64">
        <v>2</v>
      </c>
      <c r="B1344" s="65" t="s">
        <v>1705</v>
      </c>
      <c r="C1344" s="59"/>
      <c r="D1344" s="59"/>
      <c r="E1344" s="59"/>
      <c r="F1344" s="59"/>
    </row>
    <row r="1345" spans="1:6" outlineLevel="1" x14ac:dyDescent="0.2">
      <c r="A1345" s="64">
        <v>3</v>
      </c>
      <c r="B1345" s="65" t="s">
        <v>1706</v>
      </c>
      <c r="C1345" s="59"/>
      <c r="D1345" s="59"/>
      <c r="E1345" s="59"/>
      <c r="F1345" s="59"/>
    </row>
    <row r="1346" spans="1:6" outlineLevel="1" x14ac:dyDescent="0.2">
      <c r="A1346" s="59"/>
      <c r="B1346" s="59"/>
      <c r="C1346" s="59"/>
      <c r="D1346" s="59"/>
      <c r="E1346" s="59"/>
      <c r="F1346" s="59"/>
    </row>
    <row r="1347" spans="1:6" ht="12.75" customHeight="1" outlineLevel="1" x14ac:dyDescent="0.2">
      <c r="A1347" s="144" t="s">
        <v>700</v>
      </c>
      <c r="B1347" s="144"/>
      <c r="C1347" s="144"/>
      <c r="D1347" s="144"/>
      <c r="E1347" s="144"/>
      <c r="F1347" s="144"/>
    </row>
    <row r="1348" spans="1:6" ht="25.5" outlineLevel="1" x14ac:dyDescent="0.2">
      <c r="A1348" s="64">
        <v>1</v>
      </c>
      <c r="B1348" s="65" t="s">
        <v>1707</v>
      </c>
      <c r="C1348" s="59"/>
      <c r="D1348" s="59"/>
      <c r="E1348" s="59"/>
      <c r="F1348" s="59"/>
    </row>
    <row r="1349" spans="1:6" ht="25.5" outlineLevel="1" x14ac:dyDescent="0.2">
      <c r="A1349" s="64">
        <v>2</v>
      </c>
      <c r="B1349" s="65" t="s">
        <v>1708</v>
      </c>
      <c r="C1349" s="59"/>
      <c r="D1349" s="59"/>
      <c r="E1349" s="59"/>
      <c r="F1349" s="59"/>
    </row>
    <row r="1350" spans="1:6" outlineLevel="1" x14ac:dyDescent="0.2">
      <c r="A1350" s="64">
        <v>3</v>
      </c>
      <c r="B1350" s="65" t="s">
        <v>1689</v>
      </c>
      <c r="C1350" s="59"/>
      <c r="D1350" s="59"/>
      <c r="E1350" s="59"/>
      <c r="F1350" s="59"/>
    </row>
    <row r="1351" spans="1:6" outlineLevel="1" x14ac:dyDescent="0.2">
      <c r="A1351" s="59"/>
      <c r="B1351" s="59"/>
      <c r="C1351" s="59"/>
      <c r="D1351" s="59"/>
      <c r="E1351" s="59"/>
      <c r="F1351" s="59"/>
    </row>
    <row r="1352" spans="1:6" ht="12.75" customHeight="1" outlineLevel="1" x14ac:dyDescent="0.2">
      <c r="A1352" s="144" t="s">
        <v>702</v>
      </c>
      <c r="B1352" s="144"/>
      <c r="C1352" s="144"/>
      <c r="D1352" s="144"/>
      <c r="E1352" s="144"/>
      <c r="F1352" s="144"/>
    </row>
    <row r="1353" spans="1:6" outlineLevel="1" x14ac:dyDescent="0.2">
      <c r="A1353" s="64">
        <v>1</v>
      </c>
      <c r="B1353" s="65" t="s">
        <v>1709</v>
      </c>
      <c r="C1353" s="59"/>
      <c r="D1353" s="59"/>
      <c r="E1353" s="59"/>
      <c r="F1353" s="59"/>
    </row>
    <row r="1354" spans="1:6" ht="25.5" outlineLevel="1" x14ac:dyDescent="0.2">
      <c r="A1354" s="64">
        <v>2</v>
      </c>
      <c r="B1354" s="65" t="s">
        <v>1710</v>
      </c>
      <c r="C1354" s="59"/>
      <c r="D1354" s="59"/>
      <c r="E1354" s="59"/>
      <c r="F1354" s="59"/>
    </row>
    <row r="1355" spans="1:6" outlineLevel="1" x14ac:dyDescent="0.2">
      <c r="A1355" s="64">
        <v>3</v>
      </c>
      <c r="B1355" s="65" t="s">
        <v>1711</v>
      </c>
      <c r="C1355" s="59"/>
      <c r="D1355" s="59"/>
      <c r="E1355" s="59"/>
      <c r="F1355" s="59"/>
    </row>
    <row r="1356" spans="1:6" outlineLevel="1" x14ac:dyDescent="0.2">
      <c r="A1356" s="59"/>
      <c r="B1356" s="59"/>
      <c r="C1356" s="59"/>
      <c r="D1356" s="59"/>
      <c r="E1356" s="59"/>
      <c r="F1356" s="59"/>
    </row>
    <row r="1357" spans="1:6" ht="12.75" customHeight="1" outlineLevel="1" x14ac:dyDescent="0.2">
      <c r="A1357" s="144" t="s">
        <v>704</v>
      </c>
      <c r="B1357" s="144"/>
      <c r="C1357" s="144"/>
      <c r="D1357" s="144"/>
      <c r="E1357" s="144"/>
      <c r="F1357" s="144"/>
    </row>
    <row r="1358" spans="1:6" outlineLevel="1" x14ac:dyDescent="0.2">
      <c r="A1358" s="64">
        <v>1</v>
      </c>
      <c r="B1358" s="65" t="s">
        <v>706</v>
      </c>
      <c r="C1358" s="59"/>
      <c r="D1358" s="59"/>
      <c r="E1358" s="59"/>
      <c r="F1358" s="59"/>
    </row>
    <row r="1359" spans="1:6" outlineLevel="1" x14ac:dyDescent="0.2">
      <c r="A1359" s="64">
        <v>2</v>
      </c>
      <c r="B1359" s="65" t="s">
        <v>1712</v>
      </c>
      <c r="C1359" s="59"/>
      <c r="D1359" s="59"/>
      <c r="E1359" s="59"/>
      <c r="F1359" s="59"/>
    </row>
    <row r="1360" spans="1:6" ht="25.5" outlineLevel="1" x14ac:dyDescent="0.2">
      <c r="A1360" s="64">
        <v>3</v>
      </c>
      <c r="B1360" s="65" t="s">
        <v>1713</v>
      </c>
      <c r="C1360" s="59"/>
      <c r="D1360" s="59"/>
      <c r="E1360" s="59"/>
      <c r="F1360" s="59"/>
    </row>
    <row r="1361" spans="1:6" outlineLevel="1" x14ac:dyDescent="0.2">
      <c r="A1361" s="64">
        <v>4</v>
      </c>
      <c r="B1361" s="65" t="s">
        <v>1714</v>
      </c>
      <c r="C1361" s="59"/>
      <c r="D1361" s="59"/>
      <c r="E1361" s="59"/>
      <c r="F1361" s="59"/>
    </row>
    <row r="1362" spans="1:6" outlineLevel="1" x14ac:dyDescent="0.2">
      <c r="A1362" s="64">
        <v>5</v>
      </c>
      <c r="B1362" s="65" t="s">
        <v>1715</v>
      </c>
      <c r="C1362" s="59"/>
      <c r="D1362" s="59"/>
      <c r="E1362" s="59"/>
      <c r="F1362" s="59"/>
    </row>
    <row r="1363" spans="1:6" outlineLevel="1" x14ac:dyDescent="0.2">
      <c r="A1363" s="59"/>
      <c r="B1363" s="59"/>
      <c r="C1363" s="59"/>
      <c r="D1363" s="59"/>
      <c r="E1363" s="59"/>
      <c r="F1363" s="59"/>
    </row>
    <row r="1364" spans="1:6" ht="12.75" customHeight="1" outlineLevel="1" x14ac:dyDescent="0.2">
      <c r="A1364" s="144" t="s">
        <v>707</v>
      </c>
      <c r="B1364" s="144"/>
      <c r="C1364" s="144"/>
      <c r="D1364" s="144"/>
      <c r="E1364" s="144"/>
      <c r="F1364" s="144"/>
    </row>
    <row r="1365" spans="1:6" ht="25.5" outlineLevel="1" x14ac:dyDescent="0.2">
      <c r="A1365" s="64">
        <v>1</v>
      </c>
      <c r="B1365" s="65" t="s">
        <v>1716</v>
      </c>
      <c r="C1365" s="59"/>
      <c r="D1365" s="59"/>
      <c r="E1365" s="59"/>
      <c r="F1365" s="59"/>
    </row>
    <row r="1366" spans="1:6" outlineLevel="1" x14ac:dyDescent="0.2">
      <c r="A1366" s="59"/>
      <c r="B1366" s="59"/>
      <c r="C1366" s="59"/>
      <c r="D1366" s="59"/>
      <c r="E1366" s="59"/>
      <c r="F1366" s="59"/>
    </row>
    <row r="1367" spans="1:6" ht="12.75" customHeight="1" outlineLevel="1" x14ac:dyDescent="0.2">
      <c r="A1367" s="144" t="s">
        <v>709</v>
      </c>
      <c r="B1367" s="144"/>
      <c r="C1367" s="144"/>
      <c r="D1367" s="144"/>
      <c r="E1367" s="144"/>
      <c r="F1367" s="144"/>
    </row>
    <row r="1368" spans="1:6" ht="25.5" outlineLevel="1" x14ac:dyDescent="0.2">
      <c r="A1368" s="64">
        <v>1</v>
      </c>
      <c r="B1368" s="65" t="s">
        <v>1717</v>
      </c>
      <c r="C1368" s="59"/>
      <c r="D1368" s="59"/>
      <c r="E1368" s="59"/>
      <c r="F1368" s="59"/>
    </row>
    <row r="1369" spans="1:6" outlineLevel="1" x14ac:dyDescent="0.2">
      <c r="A1369" s="59"/>
      <c r="B1369" s="59"/>
      <c r="C1369" s="59"/>
      <c r="D1369" s="59"/>
      <c r="E1369" s="59"/>
      <c r="F1369" s="59"/>
    </row>
    <row r="1370" spans="1:6" ht="12.75" customHeight="1" outlineLevel="1" x14ac:dyDescent="0.2">
      <c r="A1370" s="144" t="s">
        <v>711</v>
      </c>
      <c r="B1370" s="144"/>
      <c r="C1370" s="144"/>
      <c r="D1370" s="144"/>
      <c r="E1370" s="144"/>
      <c r="F1370" s="144"/>
    </row>
    <row r="1371" spans="1:6" ht="25.5" outlineLevel="1" x14ac:dyDescent="0.2">
      <c r="A1371" s="64">
        <v>1</v>
      </c>
      <c r="B1371" s="65" t="s">
        <v>1718</v>
      </c>
      <c r="C1371" s="59"/>
      <c r="D1371" s="59"/>
      <c r="E1371" s="59"/>
      <c r="F1371" s="59"/>
    </row>
    <row r="1372" spans="1:6" outlineLevel="1" x14ac:dyDescent="0.2">
      <c r="A1372" s="59"/>
      <c r="B1372" s="59"/>
      <c r="C1372" s="59"/>
      <c r="D1372" s="59"/>
      <c r="E1372" s="59"/>
      <c r="F1372" s="59"/>
    </row>
    <row r="1373" spans="1:6" ht="12.75" customHeight="1" outlineLevel="1" x14ac:dyDescent="0.2">
      <c r="A1373" s="144" t="s">
        <v>1719</v>
      </c>
      <c r="B1373" s="144"/>
      <c r="C1373" s="144"/>
      <c r="D1373" s="144"/>
      <c r="E1373" s="144"/>
      <c r="F1373" s="144"/>
    </row>
    <row r="1374" spans="1:6" ht="38.25" outlineLevel="1" x14ac:dyDescent="0.2">
      <c r="A1374" s="64">
        <v>1</v>
      </c>
      <c r="B1374" s="65" t="s">
        <v>1720</v>
      </c>
      <c r="C1374" s="59"/>
      <c r="D1374" s="59"/>
      <c r="E1374" s="59"/>
      <c r="F1374" s="59"/>
    </row>
    <row r="1375" spans="1:6" ht="25.5" outlineLevel="1" x14ac:dyDescent="0.2">
      <c r="A1375" s="64">
        <v>2</v>
      </c>
      <c r="B1375" s="65" t="s">
        <v>1721</v>
      </c>
      <c r="C1375" s="59"/>
      <c r="D1375" s="59"/>
      <c r="E1375" s="59"/>
      <c r="F1375" s="59"/>
    </row>
    <row r="1376" spans="1:6" ht="25.5" outlineLevel="1" x14ac:dyDescent="0.2">
      <c r="A1376" s="64">
        <v>3</v>
      </c>
      <c r="B1376" s="65" t="s">
        <v>1722</v>
      </c>
      <c r="C1376" s="59"/>
      <c r="D1376" s="59"/>
      <c r="E1376" s="59"/>
      <c r="F1376" s="59"/>
    </row>
    <row r="1377" spans="1:6" outlineLevel="1" x14ac:dyDescent="0.2">
      <c r="A1377" s="59"/>
      <c r="B1377" s="59"/>
      <c r="C1377" s="59"/>
      <c r="D1377" s="59"/>
      <c r="E1377" s="59"/>
      <c r="F1377" s="59"/>
    </row>
    <row r="1378" spans="1:6" ht="12.75" customHeight="1" outlineLevel="1" x14ac:dyDescent="0.2">
      <c r="A1378" s="144" t="s">
        <v>1723</v>
      </c>
      <c r="B1378" s="144"/>
      <c r="C1378" s="144"/>
      <c r="D1378" s="144"/>
      <c r="E1378" s="144"/>
      <c r="F1378" s="144"/>
    </row>
    <row r="1379" spans="1:6" ht="38.25" outlineLevel="1" x14ac:dyDescent="0.2">
      <c r="A1379" s="64">
        <v>1</v>
      </c>
      <c r="B1379" s="65" t="s">
        <v>1724</v>
      </c>
      <c r="C1379" s="59"/>
      <c r="D1379" s="59"/>
      <c r="E1379" s="59"/>
      <c r="F1379" s="59"/>
    </row>
    <row r="1380" spans="1:6" ht="25.5" outlineLevel="1" x14ac:dyDescent="0.2">
      <c r="A1380" s="64">
        <v>2</v>
      </c>
      <c r="B1380" s="65" t="s">
        <v>1725</v>
      </c>
      <c r="C1380" s="59"/>
      <c r="D1380" s="59"/>
      <c r="E1380" s="59"/>
      <c r="F1380" s="59"/>
    </row>
    <row r="1381" spans="1:6" ht="25.5" outlineLevel="1" x14ac:dyDescent="0.2">
      <c r="A1381" s="64">
        <v>3</v>
      </c>
      <c r="B1381" s="65" t="s">
        <v>1726</v>
      </c>
      <c r="C1381" s="59"/>
      <c r="D1381" s="59"/>
      <c r="E1381" s="59"/>
      <c r="F1381" s="59"/>
    </row>
    <row r="1382" spans="1:6" outlineLevel="1" x14ac:dyDescent="0.2">
      <c r="A1382" s="59"/>
      <c r="B1382" s="59"/>
      <c r="C1382" s="59"/>
      <c r="D1382" s="59"/>
      <c r="E1382" s="59"/>
      <c r="F1382" s="59"/>
    </row>
    <row r="1383" spans="1:6" ht="12.75" customHeight="1" outlineLevel="1" x14ac:dyDescent="0.2">
      <c r="A1383" s="144" t="s">
        <v>1727</v>
      </c>
      <c r="B1383" s="144"/>
      <c r="C1383" s="144"/>
      <c r="D1383" s="144"/>
      <c r="E1383" s="144"/>
      <c r="F1383" s="144"/>
    </row>
    <row r="1384" spans="1:6" ht="38.25" outlineLevel="1" x14ac:dyDescent="0.2">
      <c r="A1384" s="64">
        <v>1</v>
      </c>
      <c r="B1384" s="65" t="s">
        <v>1728</v>
      </c>
      <c r="C1384" s="59"/>
      <c r="D1384" s="59"/>
      <c r="E1384" s="59"/>
      <c r="F1384" s="59"/>
    </row>
    <row r="1385" spans="1:6" outlineLevel="1" x14ac:dyDescent="0.2">
      <c r="A1385" s="64">
        <v>2</v>
      </c>
      <c r="B1385" s="65" t="s">
        <v>1729</v>
      </c>
      <c r="C1385" s="59"/>
      <c r="D1385" s="59"/>
      <c r="E1385" s="59"/>
      <c r="F1385" s="59"/>
    </row>
    <row r="1386" spans="1:6" ht="25.5" outlineLevel="1" x14ac:dyDescent="0.2">
      <c r="A1386" s="64">
        <v>3</v>
      </c>
      <c r="B1386" s="65" t="s">
        <v>1730</v>
      </c>
      <c r="C1386" s="59"/>
      <c r="D1386" s="59"/>
      <c r="E1386" s="59"/>
      <c r="F1386" s="59"/>
    </row>
    <row r="1387" spans="1:6" ht="25.5" outlineLevel="1" x14ac:dyDescent="0.2">
      <c r="A1387" s="64">
        <v>4</v>
      </c>
      <c r="B1387" s="65" t="s">
        <v>1731</v>
      </c>
      <c r="C1387" s="59"/>
      <c r="D1387" s="59"/>
      <c r="E1387" s="59"/>
      <c r="F1387" s="59"/>
    </row>
    <row r="1388" spans="1:6" ht="38.25" outlineLevel="1" x14ac:dyDescent="0.2">
      <c r="A1388" s="64">
        <v>5</v>
      </c>
      <c r="B1388" s="65" t="s">
        <v>1732</v>
      </c>
      <c r="C1388" s="59"/>
      <c r="D1388" s="59"/>
      <c r="E1388" s="59"/>
      <c r="F1388" s="59"/>
    </row>
    <row r="1389" spans="1:6" ht="25.5" outlineLevel="1" x14ac:dyDescent="0.2">
      <c r="A1389" s="64">
        <v>6</v>
      </c>
      <c r="B1389" s="65" t="s">
        <v>1733</v>
      </c>
      <c r="C1389" s="59"/>
      <c r="D1389" s="59"/>
      <c r="E1389" s="59"/>
      <c r="F1389" s="59"/>
    </row>
    <row r="1390" spans="1:6" outlineLevel="1" x14ac:dyDescent="0.2">
      <c r="A1390" s="64">
        <v>7</v>
      </c>
      <c r="B1390" s="65" t="s">
        <v>1734</v>
      </c>
      <c r="C1390" s="59"/>
      <c r="D1390" s="59"/>
      <c r="E1390" s="59"/>
      <c r="F1390" s="59"/>
    </row>
    <row r="1391" spans="1:6" outlineLevel="1" x14ac:dyDescent="0.2">
      <c r="A1391" s="59"/>
      <c r="B1391" s="59"/>
      <c r="C1391" s="59"/>
      <c r="D1391" s="59"/>
      <c r="E1391" s="59"/>
      <c r="F1391" s="59"/>
    </row>
    <row r="1392" spans="1:6" ht="12.75" customHeight="1" outlineLevel="1" x14ac:dyDescent="0.2">
      <c r="A1392" s="144" t="s">
        <v>1735</v>
      </c>
      <c r="B1392" s="144"/>
      <c r="C1392" s="144"/>
      <c r="D1392" s="144"/>
      <c r="E1392" s="144"/>
      <c r="F1392" s="144"/>
    </row>
    <row r="1393" spans="1:6" ht="25.5" outlineLevel="1" x14ac:dyDescent="0.2">
      <c r="A1393" s="64">
        <v>1</v>
      </c>
      <c r="B1393" s="65" t="s">
        <v>1736</v>
      </c>
      <c r="C1393" s="59"/>
      <c r="D1393" s="59"/>
      <c r="E1393" s="59"/>
      <c r="F1393" s="59"/>
    </row>
    <row r="1394" spans="1:6" ht="25.5" outlineLevel="1" x14ac:dyDescent="0.2">
      <c r="A1394" s="64">
        <v>2</v>
      </c>
      <c r="B1394" s="65" t="s">
        <v>1737</v>
      </c>
      <c r="C1394" s="59"/>
      <c r="D1394" s="59"/>
      <c r="E1394" s="59"/>
      <c r="F1394" s="59"/>
    </row>
    <row r="1395" spans="1:6" ht="25.5" outlineLevel="1" x14ac:dyDescent="0.2">
      <c r="A1395" s="64">
        <v>3</v>
      </c>
      <c r="B1395" s="65" t="s">
        <v>1738</v>
      </c>
      <c r="C1395" s="59"/>
      <c r="D1395" s="59"/>
      <c r="E1395" s="59"/>
      <c r="F1395" s="59"/>
    </row>
    <row r="1396" spans="1:6" outlineLevel="1" x14ac:dyDescent="0.2">
      <c r="A1396" s="59"/>
      <c r="B1396" s="59"/>
      <c r="C1396" s="59"/>
      <c r="D1396" s="59"/>
      <c r="E1396" s="59"/>
      <c r="F1396" s="59"/>
    </row>
    <row r="1397" spans="1:6" ht="12.75" customHeight="1" outlineLevel="1" x14ac:dyDescent="0.2">
      <c r="A1397" s="144" t="s">
        <v>1739</v>
      </c>
      <c r="B1397" s="144"/>
      <c r="C1397" s="144"/>
      <c r="D1397" s="144"/>
      <c r="E1397" s="144"/>
      <c r="F1397" s="144"/>
    </row>
    <row r="1398" spans="1:6" ht="25.5" outlineLevel="1" x14ac:dyDescent="0.2">
      <c r="A1398" s="64">
        <v>1</v>
      </c>
      <c r="B1398" s="65" t="s">
        <v>1740</v>
      </c>
      <c r="C1398" s="59"/>
      <c r="D1398" s="59"/>
      <c r="E1398" s="59"/>
      <c r="F1398" s="59"/>
    </row>
    <row r="1399" spans="1:6" ht="25.5" outlineLevel="1" x14ac:dyDescent="0.2">
      <c r="A1399" s="64">
        <v>2</v>
      </c>
      <c r="B1399" s="65" t="s">
        <v>1741</v>
      </c>
      <c r="C1399" s="59"/>
      <c r="D1399" s="59"/>
      <c r="E1399" s="59"/>
      <c r="F1399" s="59"/>
    </row>
    <row r="1400" spans="1:6" outlineLevel="1" x14ac:dyDescent="0.2">
      <c r="A1400" s="64">
        <v>3</v>
      </c>
      <c r="B1400" s="65" t="s">
        <v>1742</v>
      </c>
      <c r="C1400" s="59"/>
      <c r="D1400" s="59"/>
      <c r="E1400" s="59"/>
      <c r="F1400" s="59"/>
    </row>
    <row r="1401" spans="1:6" outlineLevel="1" x14ac:dyDescent="0.2">
      <c r="A1401" s="59"/>
      <c r="B1401" s="59"/>
      <c r="C1401" s="59"/>
      <c r="D1401" s="59"/>
      <c r="E1401" s="59"/>
      <c r="F1401" s="59"/>
    </row>
    <row r="1402" spans="1:6" ht="12.75" customHeight="1" outlineLevel="1" x14ac:dyDescent="0.2">
      <c r="A1402" s="144" t="s">
        <v>1743</v>
      </c>
      <c r="B1402" s="144"/>
      <c r="C1402" s="144"/>
      <c r="D1402" s="144"/>
      <c r="E1402" s="144"/>
      <c r="F1402" s="144"/>
    </row>
    <row r="1403" spans="1:6" ht="25.5" outlineLevel="1" x14ac:dyDescent="0.2">
      <c r="A1403" s="64">
        <v>1</v>
      </c>
      <c r="B1403" s="65" t="s">
        <v>1744</v>
      </c>
      <c r="C1403" s="59"/>
      <c r="D1403" s="59"/>
      <c r="E1403" s="59"/>
      <c r="F1403" s="59"/>
    </row>
    <row r="1404" spans="1:6" ht="25.5" outlineLevel="1" x14ac:dyDescent="0.2">
      <c r="A1404" s="64">
        <v>2</v>
      </c>
      <c r="B1404" s="65" t="s">
        <v>1745</v>
      </c>
      <c r="C1404" s="59"/>
      <c r="D1404" s="59"/>
      <c r="E1404" s="59"/>
      <c r="F1404" s="59"/>
    </row>
    <row r="1405" spans="1:6" outlineLevel="1" x14ac:dyDescent="0.2">
      <c r="A1405" s="64">
        <v>3</v>
      </c>
      <c r="B1405" s="65" t="s">
        <v>1746</v>
      </c>
      <c r="C1405" s="59"/>
      <c r="D1405" s="59"/>
      <c r="E1405" s="59"/>
      <c r="F1405" s="59"/>
    </row>
    <row r="1406" spans="1:6" outlineLevel="1" x14ac:dyDescent="0.2">
      <c r="A1406" s="59"/>
      <c r="B1406" s="59"/>
      <c r="C1406" s="59"/>
      <c r="D1406" s="59"/>
      <c r="E1406" s="59"/>
      <c r="F1406" s="59"/>
    </row>
    <row r="1407" spans="1:6" ht="12.75" customHeight="1" outlineLevel="1" x14ac:dyDescent="0.2">
      <c r="A1407" s="144" t="s">
        <v>1747</v>
      </c>
      <c r="B1407" s="144"/>
      <c r="C1407" s="144"/>
      <c r="D1407" s="144"/>
      <c r="E1407" s="144"/>
      <c r="F1407" s="144"/>
    </row>
    <row r="1408" spans="1:6" ht="38.25" outlineLevel="1" x14ac:dyDescent="0.2">
      <c r="A1408" s="64">
        <v>1</v>
      </c>
      <c r="B1408" s="65" t="s">
        <v>1748</v>
      </c>
      <c r="C1408" s="59"/>
      <c r="D1408" s="59"/>
      <c r="E1408" s="59"/>
      <c r="F1408" s="59"/>
    </row>
    <row r="1409" spans="1:6" ht="25.5" outlineLevel="1" x14ac:dyDescent="0.2">
      <c r="A1409" s="64">
        <v>2</v>
      </c>
      <c r="B1409" s="65" t="s">
        <v>1749</v>
      </c>
      <c r="C1409" s="59"/>
      <c r="D1409" s="59"/>
      <c r="E1409" s="59"/>
      <c r="F1409" s="59"/>
    </row>
    <row r="1410" spans="1:6" ht="25.5" outlineLevel="1" x14ac:dyDescent="0.2">
      <c r="A1410" s="64">
        <v>3</v>
      </c>
      <c r="B1410" s="65" t="s">
        <v>1750</v>
      </c>
      <c r="C1410" s="59"/>
      <c r="D1410" s="59"/>
      <c r="E1410" s="59"/>
      <c r="F1410" s="59"/>
    </row>
    <row r="1411" spans="1:6" ht="25.5" outlineLevel="1" x14ac:dyDescent="0.2">
      <c r="A1411" s="64">
        <v>4</v>
      </c>
      <c r="B1411" s="65" t="s">
        <v>1751</v>
      </c>
      <c r="C1411" s="59"/>
      <c r="D1411" s="59"/>
      <c r="E1411" s="59"/>
      <c r="F1411" s="59"/>
    </row>
    <row r="1412" spans="1:6" ht="25.5" outlineLevel="1" x14ac:dyDescent="0.2">
      <c r="A1412" s="64">
        <v>5</v>
      </c>
      <c r="B1412" s="65" t="s">
        <v>1752</v>
      </c>
      <c r="C1412" s="59"/>
      <c r="D1412" s="59"/>
      <c r="E1412" s="59"/>
      <c r="F1412" s="59"/>
    </row>
    <row r="1413" spans="1:6" ht="25.5" outlineLevel="1" x14ac:dyDescent="0.2">
      <c r="A1413" s="64">
        <v>6</v>
      </c>
      <c r="B1413" s="65" t="s">
        <v>1753</v>
      </c>
      <c r="C1413" s="59"/>
      <c r="D1413" s="59"/>
      <c r="E1413" s="59"/>
      <c r="F1413" s="59"/>
    </row>
    <row r="1414" spans="1:6" ht="25.5" outlineLevel="1" x14ac:dyDescent="0.2">
      <c r="A1414" s="64">
        <v>7</v>
      </c>
      <c r="B1414" s="65" t="s">
        <v>1754</v>
      </c>
      <c r="C1414" s="59"/>
      <c r="D1414" s="59"/>
      <c r="E1414" s="59"/>
      <c r="F1414" s="59"/>
    </row>
    <row r="1415" spans="1:6" outlineLevel="1" x14ac:dyDescent="0.2">
      <c r="A1415" s="59"/>
      <c r="B1415" s="59"/>
      <c r="C1415" s="59"/>
      <c r="D1415" s="59"/>
      <c r="E1415" s="59"/>
      <c r="F1415" s="59"/>
    </row>
    <row r="1416" spans="1:6" ht="12.75" customHeight="1" outlineLevel="1" x14ac:dyDescent="0.2">
      <c r="A1416" s="144" t="s">
        <v>1755</v>
      </c>
      <c r="B1416" s="144"/>
      <c r="C1416" s="144"/>
      <c r="D1416" s="144"/>
      <c r="E1416" s="144"/>
      <c r="F1416" s="144"/>
    </row>
    <row r="1417" spans="1:6" ht="38.25" outlineLevel="1" x14ac:dyDescent="0.2">
      <c r="A1417" s="64">
        <v>1</v>
      </c>
      <c r="B1417" s="65" t="s">
        <v>1756</v>
      </c>
      <c r="C1417" s="59"/>
      <c r="D1417" s="59"/>
      <c r="E1417" s="59"/>
      <c r="F1417" s="59"/>
    </row>
    <row r="1418" spans="1:6" outlineLevel="1" x14ac:dyDescent="0.2">
      <c r="A1418" s="64">
        <v>2</v>
      </c>
      <c r="B1418" s="65" t="s">
        <v>1757</v>
      </c>
      <c r="C1418" s="59"/>
      <c r="D1418" s="59"/>
      <c r="E1418" s="59"/>
      <c r="F1418" s="59"/>
    </row>
    <row r="1419" spans="1:6" ht="25.5" outlineLevel="1" x14ac:dyDescent="0.2">
      <c r="A1419" s="64">
        <v>3</v>
      </c>
      <c r="B1419" s="65" t="s">
        <v>1758</v>
      </c>
      <c r="C1419" s="59"/>
      <c r="D1419" s="59"/>
      <c r="E1419" s="59"/>
      <c r="F1419" s="59"/>
    </row>
    <row r="1420" spans="1:6" ht="25.5" outlineLevel="1" x14ac:dyDescent="0.2">
      <c r="A1420" s="64">
        <v>4</v>
      </c>
      <c r="B1420" s="65" t="s">
        <v>1759</v>
      </c>
      <c r="C1420" s="59"/>
      <c r="D1420" s="59"/>
      <c r="E1420" s="59"/>
      <c r="F1420" s="59"/>
    </row>
    <row r="1421" spans="1:6" ht="25.5" outlineLevel="1" x14ac:dyDescent="0.2">
      <c r="A1421" s="64">
        <v>5</v>
      </c>
      <c r="B1421" s="65" t="s">
        <v>1760</v>
      </c>
      <c r="C1421" s="59"/>
      <c r="D1421" s="59"/>
      <c r="E1421" s="59"/>
      <c r="F1421" s="59"/>
    </row>
    <row r="1422" spans="1:6" outlineLevel="1" x14ac:dyDescent="0.2">
      <c r="A1422" s="64">
        <v>6</v>
      </c>
      <c r="B1422" s="65" t="s">
        <v>1761</v>
      </c>
      <c r="C1422" s="59"/>
      <c r="D1422" s="59"/>
      <c r="E1422" s="59"/>
      <c r="F1422" s="59"/>
    </row>
    <row r="1423" spans="1:6" outlineLevel="1" x14ac:dyDescent="0.2">
      <c r="A1423" s="59"/>
      <c r="B1423" s="59"/>
      <c r="C1423" s="59"/>
      <c r="D1423" s="59"/>
      <c r="E1423" s="59"/>
      <c r="F1423" s="59"/>
    </row>
    <row r="1424" spans="1:6" ht="12.75" customHeight="1" outlineLevel="1" x14ac:dyDescent="0.2">
      <c r="A1424" s="144" t="s">
        <v>1762</v>
      </c>
      <c r="B1424" s="144"/>
      <c r="C1424" s="144"/>
      <c r="D1424" s="144"/>
      <c r="E1424" s="144"/>
      <c r="F1424" s="144"/>
    </row>
    <row r="1425" spans="1:6" ht="38.25" outlineLevel="1" x14ac:dyDescent="0.2">
      <c r="A1425" s="64">
        <v>1</v>
      </c>
      <c r="B1425" s="65" t="s">
        <v>1763</v>
      </c>
      <c r="C1425" s="59"/>
      <c r="D1425" s="59"/>
      <c r="E1425" s="59"/>
      <c r="F1425" s="59"/>
    </row>
    <row r="1426" spans="1:6" outlineLevel="1" x14ac:dyDescent="0.2">
      <c r="A1426" s="64">
        <v>2</v>
      </c>
      <c r="B1426" s="65" t="s">
        <v>1764</v>
      </c>
      <c r="C1426" s="59"/>
      <c r="D1426" s="59"/>
      <c r="E1426" s="59"/>
      <c r="F1426" s="59"/>
    </row>
    <row r="1427" spans="1:6" ht="25.5" outlineLevel="1" x14ac:dyDescent="0.2">
      <c r="A1427" s="64">
        <v>3</v>
      </c>
      <c r="B1427" s="65" t="s">
        <v>1765</v>
      </c>
      <c r="C1427" s="59"/>
      <c r="D1427" s="59"/>
      <c r="E1427" s="59"/>
      <c r="F1427" s="59"/>
    </row>
    <row r="1428" spans="1:6" ht="25.5" outlineLevel="1" x14ac:dyDescent="0.2">
      <c r="A1428" s="64">
        <v>4</v>
      </c>
      <c r="B1428" s="65" t="s">
        <v>1766</v>
      </c>
      <c r="C1428" s="59"/>
      <c r="D1428" s="59"/>
      <c r="E1428" s="59"/>
      <c r="F1428" s="59"/>
    </row>
    <row r="1429" spans="1:6" ht="25.5" outlineLevel="1" x14ac:dyDescent="0.2">
      <c r="A1429" s="64">
        <v>5</v>
      </c>
      <c r="B1429" s="65" t="s">
        <v>1767</v>
      </c>
      <c r="C1429" s="59"/>
      <c r="D1429" s="59"/>
      <c r="E1429" s="59"/>
      <c r="F1429" s="59"/>
    </row>
    <row r="1430" spans="1:6" outlineLevel="1" x14ac:dyDescent="0.2">
      <c r="A1430" s="59"/>
      <c r="B1430" s="59"/>
      <c r="C1430" s="59"/>
      <c r="D1430" s="59"/>
      <c r="E1430" s="59"/>
      <c r="F1430" s="59"/>
    </row>
    <row r="1431" spans="1:6" ht="12.75" customHeight="1" outlineLevel="1" x14ac:dyDescent="0.2">
      <c r="A1431" s="144" t="s">
        <v>1768</v>
      </c>
      <c r="B1431" s="144"/>
      <c r="C1431" s="144"/>
      <c r="D1431" s="144"/>
      <c r="E1431" s="144"/>
      <c r="F1431" s="144"/>
    </row>
    <row r="1432" spans="1:6" outlineLevel="1" x14ac:dyDescent="0.2">
      <c r="A1432" s="64">
        <v>1</v>
      </c>
      <c r="B1432" s="65" t="s">
        <v>1769</v>
      </c>
      <c r="C1432" s="59"/>
      <c r="D1432" s="59"/>
      <c r="E1432" s="59"/>
      <c r="F1432" s="59"/>
    </row>
    <row r="1433" spans="1:6" ht="25.5" outlineLevel="1" x14ac:dyDescent="0.2">
      <c r="A1433" s="64">
        <v>2</v>
      </c>
      <c r="B1433" s="65" t="s">
        <v>1770</v>
      </c>
      <c r="C1433" s="59"/>
      <c r="D1433" s="59"/>
      <c r="E1433" s="59"/>
      <c r="F1433" s="59"/>
    </row>
    <row r="1434" spans="1:6" outlineLevel="1" x14ac:dyDescent="0.2">
      <c r="A1434" s="64">
        <v>3</v>
      </c>
      <c r="B1434" s="65" t="s">
        <v>1771</v>
      </c>
      <c r="C1434" s="59"/>
      <c r="D1434" s="59"/>
      <c r="E1434" s="59"/>
      <c r="F1434" s="59"/>
    </row>
    <row r="1435" spans="1:6" outlineLevel="1" x14ac:dyDescent="0.2">
      <c r="A1435" s="59"/>
      <c r="B1435" s="59"/>
      <c r="C1435" s="59"/>
      <c r="D1435" s="59"/>
      <c r="E1435" s="59"/>
      <c r="F1435" s="59"/>
    </row>
    <row r="1436" spans="1:6" ht="12.75" customHeight="1" outlineLevel="1" x14ac:dyDescent="0.2">
      <c r="A1436" s="144" t="s">
        <v>1772</v>
      </c>
      <c r="B1436" s="144"/>
      <c r="C1436" s="144"/>
      <c r="D1436" s="144"/>
      <c r="E1436" s="144"/>
      <c r="F1436" s="144"/>
    </row>
    <row r="1437" spans="1:6" outlineLevel="1" x14ac:dyDescent="0.2">
      <c r="A1437" s="64">
        <v>1</v>
      </c>
      <c r="B1437" s="65" t="s">
        <v>1773</v>
      </c>
      <c r="C1437" s="59"/>
      <c r="D1437" s="59"/>
      <c r="E1437" s="59"/>
      <c r="F1437" s="59"/>
    </row>
    <row r="1438" spans="1:6" outlineLevel="1" x14ac:dyDescent="0.2">
      <c r="A1438" s="64">
        <v>2</v>
      </c>
      <c r="B1438" s="65" t="s">
        <v>1774</v>
      </c>
      <c r="C1438" s="59"/>
      <c r="D1438" s="59"/>
      <c r="E1438" s="59"/>
      <c r="F1438" s="59"/>
    </row>
    <row r="1439" spans="1:6" outlineLevel="1" x14ac:dyDescent="0.2">
      <c r="A1439" s="64">
        <v>3</v>
      </c>
      <c r="B1439" s="65" t="s">
        <v>1775</v>
      </c>
      <c r="C1439" s="59"/>
      <c r="D1439" s="59"/>
      <c r="E1439" s="59"/>
      <c r="F1439" s="59"/>
    </row>
    <row r="1440" spans="1:6" outlineLevel="1" x14ac:dyDescent="0.2">
      <c r="A1440" s="59"/>
      <c r="B1440" s="59"/>
      <c r="C1440" s="59"/>
      <c r="D1440" s="59"/>
      <c r="E1440" s="59"/>
      <c r="F1440" s="59"/>
    </row>
    <row r="1441" spans="1:6" ht="12.75" customHeight="1" outlineLevel="1" x14ac:dyDescent="0.2">
      <c r="A1441" s="144" t="s">
        <v>1776</v>
      </c>
      <c r="B1441" s="144"/>
      <c r="C1441" s="144"/>
      <c r="D1441" s="144"/>
      <c r="E1441" s="144"/>
      <c r="F1441" s="144"/>
    </row>
    <row r="1442" spans="1:6" ht="38.25" outlineLevel="1" x14ac:dyDescent="0.2">
      <c r="A1442" s="64">
        <v>1</v>
      </c>
      <c r="B1442" s="65" t="s">
        <v>1777</v>
      </c>
      <c r="C1442" s="59"/>
      <c r="D1442" s="59"/>
      <c r="E1442" s="59"/>
      <c r="F1442" s="59"/>
    </row>
    <row r="1443" spans="1:6" outlineLevel="1" x14ac:dyDescent="0.2">
      <c r="A1443" s="64">
        <v>2</v>
      </c>
      <c r="B1443" s="65" t="s">
        <v>1778</v>
      </c>
      <c r="C1443" s="59"/>
      <c r="D1443" s="59"/>
      <c r="E1443" s="59"/>
      <c r="F1443" s="59"/>
    </row>
    <row r="1444" spans="1:6" ht="25.5" outlineLevel="1" x14ac:dyDescent="0.2">
      <c r="A1444" s="64">
        <v>3</v>
      </c>
      <c r="B1444" s="65" t="s">
        <v>1779</v>
      </c>
      <c r="C1444" s="59"/>
      <c r="D1444" s="59"/>
      <c r="E1444" s="59"/>
      <c r="F1444" s="59"/>
    </row>
    <row r="1445" spans="1:6" outlineLevel="1" x14ac:dyDescent="0.2">
      <c r="A1445" s="59"/>
      <c r="B1445" s="59"/>
      <c r="C1445" s="59"/>
      <c r="D1445" s="59"/>
      <c r="E1445" s="59"/>
      <c r="F1445" s="59"/>
    </row>
    <row r="1446" spans="1:6" ht="12.75" customHeight="1" outlineLevel="1" x14ac:dyDescent="0.2">
      <c r="A1446" s="144" t="s">
        <v>1780</v>
      </c>
      <c r="B1446" s="144"/>
      <c r="C1446" s="144"/>
      <c r="D1446" s="144"/>
      <c r="E1446" s="144"/>
      <c r="F1446" s="144"/>
    </row>
    <row r="1447" spans="1:6" ht="25.5" outlineLevel="1" x14ac:dyDescent="0.2">
      <c r="A1447" s="64">
        <v>1</v>
      </c>
      <c r="B1447" s="65" t="s">
        <v>1781</v>
      </c>
      <c r="C1447" s="59"/>
      <c r="D1447" s="59"/>
      <c r="E1447" s="59"/>
      <c r="F1447" s="59"/>
    </row>
    <row r="1448" spans="1:6" ht="25.5" outlineLevel="1" x14ac:dyDescent="0.2">
      <c r="A1448" s="64">
        <v>2</v>
      </c>
      <c r="B1448" s="65" t="s">
        <v>1782</v>
      </c>
      <c r="C1448" s="59"/>
      <c r="D1448" s="59"/>
      <c r="E1448" s="59"/>
      <c r="F1448" s="59"/>
    </row>
    <row r="1449" spans="1:6" outlineLevel="1" x14ac:dyDescent="0.2">
      <c r="A1449" s="64">
        <v>3</v>
      </c>
      <c r="B1449" s="65" t="s">
        <v>1783</v>
      </c>
      <c r="C1449" s="59"/>
      <c r="D1449" s="59"/>
      <c r="E1449" s="59"/>
      <c r="F1449" s="59"/>
    </row>
    <row r="1450" spans="1:6" outlineLevel="1" x14ac:dyDescent="0.2">
      <c r="A1450" s="59"/>
      <c r="B1450" s="59"/>
      <c r="C1450" s="59"/>
      <c r="D1450" s="59"/>
      <c r="E1450" s="59"/>
      <c r="F1450" s="59"/>
    </row>
    <row r="1451" spans="1:6" ht="12.75" customHeight="1" outlineLevel="1" x14ac:dyDescent="0.2">
      <c r="A1451" s="144" t="s">
        <v>1784</v>
      </c>
      <c r="B1451" s="144"/>
      <c r="C1451" s="144"/>
      <c r="D1451" s="144"/>
      <c r="E1451" s="144"/>
      <c r="F1451" s="144"/>
    </row>
    <row r="1452" spans="1:6" ht="25.5" outlineLevel="1" x14ac:dyDescent="0.2">
      <c r="A1452" s="64">
        <v>1</v>
      </c>
      <c r="B1452" s="65" t="s">
        <v>1785</v>
      </c>
      <c r="C1452" s="59"/>
      <c r="D1452" s="59"/>
      <c r="E1452" s="59"/>
      <c r="F1452" s="59"/>
    </row>
    <row r="1453" spans="1:6" ht="25.5" outlineLevel="1" x14ac:dyDescent="0.2">
      <c r="A1453" s="64">
        <v>2</v>
      </c>
      <c r="B1453" s="65" t="s">
        <v>1786</v>
      </c>
      <c r="C1453" s="59"/>
      <c r="D1453" s="59"/>
      <c r="E1453" s="59"/>
      <c r="F1453" s="59"/>
    </row>
    <row r="1454" spans="1:6" outlineLevel="1" x14ac:dyDescent="0.2">
      <c r="A1454" s="59"/>
      <c r="B1454" s="59"/>
      <c r="C1454" s="59"/>
      <c r="D1454" s="59"/>
      <c r="E1454" s="59"/>
      <c r="F1454" s="59"/>
    </row>
    <row r="1455" spans="1:6" ht="12.75" customHeight="1" outlineLevel="1" x14ac:dyDescent="0.2">
      <c r="A1455" s="144" t="s">
        <v>726</v>
      </c>
      <c r="B1455" s="144"/>
      <c r="C1455" s="144"/>
      <c r="D1455" s="144"/>
      <c r="E1455" s="144"/>
      <c r="F1455" s="144"/>
    </row>
    <row r="1456" spans="1:6" ht="25.5" outlineLevel="1" x14ac:dyDescent="0.2">
      <c r="A1456" s="64">
        <v>1</v>
      </c>
      <c r="B1456" s="65" t="s">
        <v>727</v>
      </c>
      <c r="C1456" s="59"/>
      <c r="D1456" s="59"/>
      <c r="E1456" s="59"/>
      <c r="F1456" s="59"/>
    </row>
    <row r="1457" spans="1:6" outlineLevel="1" x14ac:dyDescent="0.2">
      <c r="A1457" s="64">
        <v>2</v>
      </c>
      <c r="B1457" s="65" t="s">
        <v>1787</v>
      </c>
      <c r="C1457" s="59"/>
      <c r="D1457" s="59"/>
      <c r="E1457" s="59"/>
      <c r="F1457" s="59"/>
    </row>
    <row r="1458" spans="1:6" ht="38.25" outlineLevel="1" x14ac:dyDescent="0.2">
      <c r="A1458" s="64">
        <v>3</v>
      </c>
      <c r="B1458" s="65" t="s">
        <v>1788</v>
      </c>
      <c r="C1458" s="59"/>
      <c r="D1458" s="59"/>
      <c r="E1458" s="59"/>
      <c r="F1458" s="59"/>
    </row>
    <row r="1459" spans="1:6" ht="25.5" outlineLevel="1" x14ac:dyDescent="0.2">
      <c r="A1459" s="64">
        <v>4</v>
      </c>
      <c r="B1459" s="65" t="s">
        <v>1789</v>
      </c>
      <c r="C1459" s="59"/>
      <c r="D1459" s="59"/>
      <c r="E1459" s="59"/>
      <c r="F1459" s="59"/>
    </row>
    <row r="1460" spans="1:6" outlineLevel="1" x14ac:dyDescent="0.2">
      <c r="A1460" s="59"/>
      <c r="B1460" s="59"/>
      <c r="C1460" s="59"/>
      <c r="D1460" s="59"/>
      <c r="E1460" s="59"/>
      <c r="F1460" s="59"/>
    </row>
    <row r="1461" spans="1:6" ht="12.75" customHeight="1" outlineLevel="1" x14ac:dyDescent="0.2">
      <c r="A1461" s="144" t="s">
        <v>728</v>
      </c>
      <c r="B1461" s="144"/>
      <c r="C1461" s="144"/>
      <c r="D1461" s="144"/>
      <c r="E1461" s="144"/>
      <c r="F1461" s="144"/>
    </row>
    <row r="1462" spans="1:6" ht="25.5" outlineLevel="1" x14ac:dyDescent="0.2">
      <c r="A1462" s="64">
        <v>1</v>
      </c>
      <c r="B1462" s="65" t="s">
        <v>729</v>
      </c>
      <c r="C1462" s="59"/>
      <c r="D1462" s="59"/>
      <c r="E1462" s="59"/>
      <c r="F1462" s="59"/>
    </row>
    <row r="1463" spans="1:6" outlineLevel="1" x14ac:dyDescent="0.2">
      <c r="A1463" s="64">
        <v>2</v>
      </c>
      <c r="B1463" s="65" t="s">
        <v>1790</v>
      </c>
      <c r="C1463" s="59"/>
      <c r="D1463" s="59"/>
      <c r="E1463" s="59"/>
      <c r="F1463" s="59"/>
    </row>
    <row r="1464" spans="1:6" ht="25.5" outlineLevel="1" x14ac:dyDescent="0.2">
      <c r="A1464" s="64">
        <v>3</v>
      </c>
      <c r="B1464" s="65" t="s">
        <v>1791</v>
      </c>
      <c r="C1464" s="59"/>
      <c r="D1464" s="59"/>
      <c r="E1464" s="59"/>
      <c r="F1464" s="59"/>
    </row>
    <row r="1465" spans="1:6" ht="25.5" outlineLevel="1" x14ac:dyDescent="0.2">
      <c r="A1465" s="64">
        <v>4</v>
      </c>
      <c r="B1465" s="65" t="s">
        <v>1792</v>
      </c>
      <c r="C1465" s="59"/>
      <c r="D1465" s="59"/>
      <c r="E1465" s="59"/>
      <c r="F1465" s="59"/>
    </row>
    <row r="1466" spans="1:6" outlineLevel="1" x14ac:dyDescent="0.2">
      <c r="A1466" s="59"/>
      <c r="B1466" s="59"/>
      <c r="C1466" s="59"/>
      <c r="D1466" s="59"/>
      <c r="E1466" s="59"/>
      <c r="F1466" s="59"/>
    </row>
    <row r="1467" spans="1:6" ht="12.75" customHeight="1" outlineLevel="1" x14ac:dyDescent="0.2">
      <c r="A1467" s="144" t="s">
        <v>730</v>
      </c>
      <c r="B1467" s="144"/>
      <c r="C1467" s="144"/>
      <c r="D1467" s="144"/>
      <c r="E1467" s="144"/>
      <c r="F1467" s="144"/>
    </row>
    <row r="1468" spans="1:6" ht="25.5" outlineLevel="1" x14ac:dyDescent="0.2">
      <c r="A1468" s="64">
        <v>1</v>
      </c>
      <c r="B1468" s="65" t="s">
        <v>731</v>
      </c>
      <c r="C1468" s="59"/>
      <c r="D1468" s="59"/>
      <c r="E1468" s="59"/>
      <c r="F1468" s="59"/>
    </row>
    <row r="1469" spans="1:6" outlineLevel="1" x14ac:dyDescent="0.2">
      <c r="A1469" s="64">
        <v>2</v>
      </c>
      <c r="B1469" s="65" t="s">
        <v>1793</v>
      </c>
      <c r="C1469" s="59"/>
      <c r="D1469" s="59"/>
      <c r="E1469" s="59"/>
      <c r="F1469" s="59"/>
    </row>
    <row r="1470" spans="1:6" ht="25.5" outlineLevel="1" x14ac:dyDescent="0.2">
      <c r="A1470" s="64">
        <v>3</v>
      </c>
      <c r="B1470" s="65" t="s">
        <v>1794</v>
      </c>
      <c r="C1470" s="59"/>
      <c r="D1470" s="59"/>
      <c r="E1470" s="59"/>
      <c r="F1470" s="59"/>
    </row>
    <row r="1471" spans="1:6" outlineLevel="1" x14ac:dyDescent="0.2">
      <c r="A1471" s="64">
        <v>4</v>
      </c>
      <c r="B1471" s="65" t="s">
        <v>1795</v>
      </c>
      <c r="C1471" s="59"/>
      <c r="D1471" s="59"/>
      <c r="E1471" s="59"/>
      <c r="F1471" s="59"/>
    </row>
    <row r="1472" spans="1:6" ht="38.25" outlineLevel="1" x14ac:dyDescent="0.2">
      <c r="A1472" s="64">
        <v>5</v>
      </c>
      <c r="B1472" s="65" t="s">
        <v>1796</v>
      </c>
      <c r="C1472" s="59"/>
      <c r="D1472" s="59"/>
      <c r="E1472" s="59"/>
      <c r="F1472" s="59"/>
    </row>
    <row r="1473" spans="1:6" outlineLevel="1" x14ac:dyDescent="0.2">
      <c r="A1473" s="59"/>
      <c r="B1473" s="59"/>
      <c r="C1473" s="59"/>
      <c r="D1473" s="59"/>
      <c r="E1473" s="59"/>
      <c r="F1473" s="59"/>
    </row>
    <row r="1474" spans="1:6" ht="12.75" customHeight="1" outlineLevel="1" x14ac:dyDescent="0.2">
      <c r="A1474" s="144" t="s">
        <v>732</v>
      </c>
      <c r="B1474" s="144"/>
      <c r="C1474" s="144"/>
      <c r="D1474" s="144"/>
      <c r="E1474" s="144"/>
      <c r="F1474" s="144"/>
    </row>
    <row r="1475" spans="1:6" outlineLevel="1" x14ac:dyDescent="0.2">
      <c r="A1475" s="64">
        <v>1</v>
      </c>
      <c r="B1475" s="65" t="s">
        <v>733</v>
      </c>
      <c r="C1475" s="59"/>
      <c r="D1475" s="59"/>
      <c r="E1475" s="59"/>
      <c r="F1475" s="59"/>
    </row>
    <row r="1476" spans="1:6" outlineLevel="1" x14ac:dyDescent="0.2">
      <c r="A1476" s="64">
        <v>2</v>
      </c>
      <c r="B1476" s="65" t="s">
        <v>1797</v>
      </c>
      <c r="C1476" s="59"/>
      <c r="D1476" s="59"/>
      <c r="E1476" s="59"/>
      <c r="F1476" s="59"/>
    </row>
    <row r="1477" spans="1:6" ht="25.5" outlineLevel="1" x14ac:dyDescent="0.2">
      <c r="A1477" s="64">
        <v>3</v>
      </c>
      <c r="B1477" s="65" t="s">
        <v>1798</v>
      </c>
      <c r="C1477" s="59"/>
      <c r="D1477" s="59"/>
      <c r="E1477" s="59"/>
      <c r="F1477" s="59"/>
    </row>
    <row r="1478" spans="1:6" outlineLevel="1" x14ac:dyDescent="0.2">
      <c r="A1478" s="64">
        <v>4</v>
      </c>
      <c r="B1478" s="65" t="s">
        <v>1799</v>
      </c>
      <c r="C1478" s="59"/>
      <c r="D1478" s="59"/>
      <c r="E1478" s="59"/>
      <c r="F1478" s="59"/>
    </row>
    <row r="1479" spans="1:6" outlineLevel="1" x14ac:dyDescent="0.2">
      <c r="A1479" s="59"/>
      <c r="B1479" s="59"/>
      <c r="C1479" s="59"/>
      <c r="D1479" s="59"/>
      <c r="E1479" s="59"/>
      <c r="F1479" s="59"/>
    </row>
    <row r="1480" spans="1:6" ht="12.75" customHeight="1" outlineLevel="1" x14ac:dyDescent="0.2">
      <c r="A1480" s="144" t="s">
        <v>734</v>
      </c>
      <c r="B1480" s="144"/>
      <c r="C1480" s="144"/>
      <c r="D1480" s="144"/>
      <c r="E1480" s="144"/>
      <c r="F1480" s="144"/>
    </row>
    <row r="1481" spans="1:6" outlineLevel="1" x14ac:dyDescent="0.2">
      <c r="A1481" s="64">
        <v>1</v>
      </c>
      <c r="B1481" s="65" t="s">
        <v>1800</v>
      </c>
      <c r="C1481" s="59"/>
      <c r="D1481" s="59"/>
      <c r="E1481" s="59"/>
      <c r="F1481" s="59"/>
    </row>
    <row r="1482" spans="1:6" ht="25.5" outlineLevel="1" x14ac:dyDescent="0.2">
      <c r="A1482" s="64">
        <v>2</v>
      </c>
      <c r="B1482" s="65" t="s">
        <v>1801</v>
      </c>
      <c r="C1482" s="59"/>
      <c r="D1482" s="59"/>
      <c r="E1482" s="59"/>
      <c r="F1482" s="59"/>
    </row>
    <row r="1483" spans="1:6" outlineLevel="1" x14ac:dyDescent="0.2">
      <c r="A1483" s="64">
        <v>3</v>
      </c>
      <c r="B1483" s="65" t="s">
        <v>1802</v>
      </c>
      <c r="C1483" s="59"/>
      <c r="D1483" s="59"/>
      <c r="E1483" s="59"/>
      <c r="F1483" s="59"/>
    </row>
    <row r="1484" spans="1:6" ht="25.5" outlineLevel="1" x14ac:dyDescent="0.2">
      <c r="A1484" s="64">
        <v>4</v>
      </c>
      <c r="B1484" s="65" t="s">
        <v>1803</v>
      </c>
      <c r="C1484" s="59"/>
      <c r="D1484" s="59"/>
      <c r="E1484" s="59"/>
      <c r="F1484" s="59"/>
    </row>
    <row r="1485" spans="1:6" outlineLevel="1" x14ac:dyDescent="0.2">
      <c r="A1485" s="59"/>
      <c r="B1485" s="59"/>
      <c r="C1485" s="59"/>
      <c r="D1485" s="59"/>
      <c r="E1485" s="59"/>
      <c r="F1485" s="59"/>
    </row>
    <row r="1486" spans="1:6" ht="12.75" customHeight="1" outlineLevel="1" x14ac:dyDescent="0.2">
      <c r="A1486" s="144" t="s">
        <v>735</v>
      </c>
      <c r="B1486" s="144"/>
      <c r="C1486" s="144"/>
      <c r="D1486" s="144"/>
      <c r="E1486" s="144"/>
      <c r="F1486" s="144"/>
    </row>
    <row r="1487" spans="1:6" ht="25.5" outlineLevel="1" x14ac:dyDescent="0.2">
      <c r="A1487" s="64">
        <v>1</v>
      </c>
      <c r="B1487" s="65" t="s">
        <v>736</v>
      </c>
      <c r="C1487" s="59"/>
      <c r="D1487" s="59"/>
      <c r="E1487" s="59"/>
      <c r="F1487" s="59"/>
    </row>
    <row r="1488" spans="1:6" ht="38.25" outlineLevel="1" x14ac:dyDescent="0.2">
      <c r="A1488" s="64">
        <v>2</v>
      </c>
      <c r="B1488" s="65" t="s">
        <v>1804</v>
      </c>
      <c r="C1488" s="59"/>
      <c r="D1488" s="59"/>
      <c r="E1488" s="59"/>
      <c r="F1488" s="59"/>
    </row>
    <row r="1489" spans="1:6" outlineLevel="1" x14ac:dyDescent="0.2">
      <c r="A1489" s="59"/>
      <c r="B1489" s="59"/>
      <c r="C1489" s="59"/>
      <c r="D1489" s="59"/>
      <c r="E1489" s="59"/>
      <c r="F1489" s="59"/>
    </row>
    <row r="1490" spans="1:6" ht="12.75" customHeight="1" outlineLevel="1" x14ac:dyDescent="0.2">
      <c r="A1490" s="144" t="s">
        <v>737</v>
      </c>
      <c r="B1490" s="144"/>
      <c r="C1490" s="144"/>
      <c r="D1490" s="144"/>
      <c r="E1490" s="144"/>
      <c r="F1490" s="144"/>
    </row>
    <row r="1491" spans="1:6" ht="25.5" outlineLevel="1" x14ac:dyDescent="0.2">
      <c r="A1491" s="64">
        <v>1</v>
      </c>
      <c r="B1491" s="65" t="s">
        <v>738</v>
      </c>
      <c r="C1491" s="59"/>
      <c r="D1491" s="59"/>
      <c r="E1491" s="59"/>
      <c r="F1491" s="59"/>
    </row>
    <row r="1492" spans="1:6" ht="38.25" outlineLevel="1" x14ac:dyDescent="0.2">
      <c r="A1492" s="64">
        <v>2</v>
      </c>
      <c r="B1492" s="65" t="s">
        <v>1805</v>
      </c>
      <c r="C1492" s="59"/>
      <c r="D1492" s="59"/>
      <c r="E1492" s="59"/>
      <c r="F1492" s="59"/>
    </row>
    <row r="1493" spans="1:6" outlineLevel="1" x14ac:dyDescent="0.2">
      <c r="A1493" s="59"/>
      <c r="B1493" s="59"/>
      <c r="C1493" s="59"/>
      <c r="D1493" s="59"/>
      <c r="E1493" s="59"/>
      <c r="F1493" s="59"/>
    </row>
    <row r="1494" spans="1:6" ht="12.75" customHeight="1" outlineLevel="1" x14ac:dyDescent="0.2">
      <c r="A1494" s="144" t="s">
        <v>717</v>
      </c>
      <c r="B1494" s="144"/>
      <c r="C1494" s="144"/>
      <c r="D1494" s="144"/>
      <c r="E1494" s="144"/>
      <c r="F1494" s="144"/>
    </row>
    <row r="1495" spans="1:6" outlineLevel="1" x14ac:dyDescent="0.2">
      <c r="A1495" s="64">
        <v>1</v>
      </c>
      <c r="B1495" s="65" t="s">
        <v>718</v>
      </c>
      <c r="C1495" s="59"/>
      <c r="D1495" s="59"/>
      <c r="E1495" s="59"/>
      <c r="F1495" s="59"/>
    </row>
    <row r="1496" spans="1:6" outlineLevel="1" x14ac:dyDescent="0.2">
      <c r="A1496" s="64">
        <v>2</v>
      </c>
      <c r="B1496" s="65" t="s">
        <v>1806</v>
      </c>
      <c r="C1496" s="59"/>
      <c r="D1496" s="59"/>
      <c r="E1496" s="59"/>
      <c r="F1496" s="59"/>
    </row>
    <row r="1497" spans="1:6" ht="25.5" outlineLevel="1" x14ac:dyDescent="0.2">
      <c r="A1497" s="64">
        <v>3</v>
      </c>
      <c r="B1497" s="65" t="s">
        <v>1807</v>
      </c>
      <c r="C1497" s="59"/>
      <c r="D1497" s="59"/>
      <c r="E1497" s="59"/>
      <c r="F1497" s="59"/>
    </row>
    <row r="1498" spans="1:6" outlineLevel="1" x14ac:dyDescent="0.2">
      <c r="A1498" s="64">
        <v>4</v>
      </c>
      <c r="B1498" s="65" t="s">
        <v>1808</v>
      </c>
      <c r="C1498" s="59"/>
      <c r="D1498" s="59"/>
      <c r="E1498" s="59"/>
      <c r="F1498" s="59"/>
    </row>
    <row r="1499" spans="1:6" outlineLevel="1" x14ac:dyDescent="0.2">
      <c r="A1499" s="59"/>
      <c r="B1499" s="59"/>
      <c r="C1499" s="59"/>
      <c r="D1499" s="59"/>
      <c r="E1499" s="59"/>
      <c r="F1499" s="59"/>
    </row>
    <row r="1500" spans="1:6" ht="12.75" customHeight="1" outlineLevel="1" x14ac:dyDescent="0.2">
      <c r="A1500" s="144" t="s">
        <v>719</v>
      </c>
      <c r="B1500" s="144"/>
      <c r="C1500" s="144"/>
      <c r="D1500" s="144"/>
      <c r="E1500" s="144"/>
      <c r="F1500" s="144"/>
    </row>
    <row r="1501" spans="1:6" ht="25.5" outlineLevel="1" x14ac:dyDescent="0.2">
      <c r="A1501" s="64">
        <v>1</v>
      </c>
      <c r="B1501" s="65" t="s">
        <v>720</v>
      </c>
      <c r="C1501" s="59"/>
      <c r="D1501" s="59"/>
      <c r="E1501" s="59"/>
      <c r="F1501" s="59"/>
    </row>
    <row r="1502" spans="1:6" outlineLevel="1" x14ac:dyDescent="0.2">
      <c r="A1502" s="64">
        <v>2</v>
      </c>
      <c r="B1502" s="65" t="s">
        <v>1809</v>
      </c>
      <c r="C1502" s="59"/>
      <c r="D1502" s="59"/>
      <c r="E1502" s="59"/>
      <c r="F1502" s="59"/>
    </row>
    <row r="1503" spans="1:6" ht="25.5" outlineLevel="1" x14ac:dyDescent="0.2">
      <c r="A1503" s="64">
        <v>3</v>
      </c>
      <c r="B1503" s="65" t="s">
        <v>1810</v>
      </c>
      <c r="C1503" s="59"/>
      <c r="D1503" s="59"/>
      <c r="E1503" s="59"/>
      <c r="F1503" s="59"/>
    </row>
    <row r="1504" spans="1:6" ht="25.5" outlineLevel="1" x14ac:dyDescent="0.2">
      <c r="A1504" s="64">
        <v>4</v>
      </c>
      <c r="B1504" s="65" t="s">
        <v>1811</v>
      </c>
      <c r="C1504" s="59"/>
      <c r="D1504" s="59"/>
      <c r="E1504" s="59"/>
      <c r="F1504" s="59"/>
    </row>
    <row r="1505" spans="1:6" outlineLevel="1" x14ac:dyDescent="0.2">
      <c r="A1505" s="59"/>
      <c r="B1505" s="59"/>
      <c r="C1505" s="59"/>
      <c r="D1505" s="59"/>
      <c r="E1505" s="59"/>
      <c r="F1505" s="59"/>
    </row>
    <row r="1506" spans="1:6" ht="12.75" customHeight="1" outlineLevel="1" x14ac:dyDescent="0.2">
      <c r="A1506" s="144" t="s">
        <v>721</v>
      </c>
      <c r="B1506" s="144"/>
      <c r="C1506" s="144"/>
      <c r="D1506" s="144"/>
      <c r="E1506" s="144"/>
      <c r="F1506" s="144"/>
    </row>
    <row r="1507" spans="1:6" ht="25.5" outlineLevel="1" x14ac:dyDescent="0.2">
      <c r="A1507" s="64">
        <v>1</v>
      </c>
      <c r="B1507" s="65" t="s">
        <v>722</v>
      </c>
      <c r="C1507" s="59"/>
      <c r="D1507" s="59"/>
      <c r="E1507" s="59"/>
      <c r="F1507" s="59"/>
    </row>
    <row r="1508" spans="1:6" outlineLevel="1" x14ac:dyDescent="0.2">
      <c r="A1508" s="64">
        <v>2</v>
      </c>
      <c r="B1508" s="65" t="s">
        <v>1812</v>
      </c>
      <c r="C1508" s="59"/>
      <c r="D1508" s="59"/>
      <c r="E1508" s="59"/>
      <c r="F1508" s="59"/>
    </row>
    <row r="1509" spans="1:6" ht="25.5" outlineLevel="1" x14ac:dyDescent="0.2">
      <c r="A1509" s="64">
        <v>3</v>
      </c>
      <c r="B1509" s="65" t="s">
        <v>1813</v>
      </c>
      <c r="C1509" s="59"/>
      <c r="D1509" s="59"/>
      <c r="E1509" s="59"/>
      <c r="F1509" s="59"/>
    </row>
    <row r="1510" spans="1:6" outlineLevel="1" x14ac:dyDescent="0.2">
      <c r="A1510" s="64">
        <v>4</v>
      </c>
      <c r="B1510" s="65" t="s">
        <v>1814</v>
      </c>
      <c r="C1510" s="59"/>
      <c r="D1510" s="59"/>
      <c r="E1510" s="59"/>
      <c r="F1510" s="59"/>
    </row>
    <row r="1511" spans="1:6" outlineLevel="1" x14ac:dyDescent="0.2">
      <c r="A1511" s="59"/>
      <c r="B1511" s="59"/>
      <c r="C1511" s="59"/>
      <c r="D1511" s="59"/>
      <c r="E1511" s="59"/>
      <c r="F1511" s="59"/>
    </row>
    <row r="1512" spans="1:6" ht="12.75" customHeight="1" outlineLevel="1" x14ac:dyDescent="0.2">
      <c r="A1512" s="144" t="s">
        <v>723</v>
      </c>
      <c r="B1512" s="144"/>
      <c r="C1512" s="144"/>
      <c r="D1512" s="144"/>
      <c r="E1512" s="144"/>
      <c r="F1512" s="144"/>
    </row>
    <row r="1513" spans="1:6" ht="25.5" outlineLevel="1" x14ac:dyDescent="0.2">
      <c r="A1513" s="64">
        <v>1</v>
      </c>
      <c r="B1513" s="65" t="s">
        <v>1815</v>
      </c>
      <c r="C1513" s="59"/>
      <c r="D1513" s="59"/>
      <c r="E1513" s="59"/>
      <c r="F1513" s="59"/>
    </row>
    <row r="1514" spans="1:6" outlineLevel="1" x14ac:dyDescent="0.2">
      <c r="A1514" s="64">
        <v>2</v>
      </c>
      <c r="B1514" s="65" t="s">
        <v>1816</v>
      </c>
      <c r="C1514" s="59"/>
      <c r="D1514" s="59"/>
      <c r="E1514" s="59"/>
      <c r="F1514" s="59"/>
    </row>
    <row r="1515" spans="1:6" ht="25.5" outlineLevel="1" x14ac:dyDescent="0.2">
      <c r="A1515" s="64">
        <v>3</v>
      </c>
      <c r="B1515" s="65" t="s">
        <v>1817</v>
      </c>
      <c r="C1515" s="59"/>
      <c r="D1515" s="59"/>
      <c r="E1515" s="59"/>
      <c r="F1515" s="59"/>
    </row>
    <row r="1516" spans="1:6" outlineLevel="1" x14ac:dyDescent="0.2">
      <c r="A1516" s="59"/>
      <c r="B1516" s="59"/>
      <c r="C1516" s="59"/>
      <c r="D1516" s="59"/>
      <c r="E1516" s="59"/>
      <c r="F1516" s="59"/>
    </row>
    <row r="1517" spans="1:6" ht="12.75" customHeight="1" outlineLevel="1" x14ac:dyDescent="0.2">
      <c r="A1517" s="144" t="s">
        <v>724</v>
      </c>
      <c r="B1517" s="144"/>
      <c r="C1517" s="144"/>
      <c r="D1517" s="144"/>
      <c r="E1517" s="144"/>
      <c r="F1517" s="144"/>
    </row>
    <row r="1518" spans="1:6" ht="25.5" outlineLevel="1" x14ac:dyDescent="0.2">
      <c r="A1518" s="64">
        <v>1</v>
      </c>
      <c r="B1518" s="65" t="s">
        <v>725</v>
      </c>
      <c r="C1518" s="59"/>
      <c r="D1518" s="59"/>
      <c r="E1518" s="59"/>
      <c r="F1518" s="59"/>
    </row>
    <row r="1519" spans="1:6" ht="38.25" outlineLevel="1" x14ac:dyDescent="0.2">
      <c r="A1519" s="64">
        <v>2</v>
      </c>
      <c r="B1519" s="65" t="s">
        <v>1818</v>
      </c>
      <c r="C1519" s="59"/>
      <c r="D1519" s="59"/>
      <c r="E1519" s="59"/>
      <c r="F1519" s="59"/>
    </row>
    <row r="1520" spans="1:6" outlineLevel="1" x14ac:dyDescent="0.2">
      <c r="A1520" s="59"/>
      <c r="B1520" s="59"/>
      <c r="C1520" s="59"/>
      <c r="D1520" s="59"/>
      <c r="E1520" s="59"/>
      <c r="F1520" s="59"/>
    </row>
    <row r="1521" spans="1:6" ht="12.75" customHeight="1" outlineLevel="1" x14ac:dyDescent="0.2">
      <c r="A1521" s="144" t="s">
        <v>468</v>
      </c>
      <c r="B1521" s="144"/>
      <c r="C1521" s="144"/>
      <c r="D1521" s="144"/>
      <c r="E1521" s="144"/>
      <c r="F1521" s="144"/>
    </row>
    <row r="1522" spans="1:6" outlineLevel="1" x14ac:dyDescent="0.2">
      <c r="A1522" s="64">
        <v>1</v>
      </c>
      <c r="B1522" s="65" t="s">
        <v>1819</v>
      </c>
      <c r="C1522" s="59"/>
      <c r="D1522" s="59"/>
      <c r="E1522" s="59"/>
      <c r="F1522" s="59"/>
    </row>
    <row r="1523" spans="1:6" ht="25.5" outlineLevel="1" x14ac:dyDescent="0.2">
      <c r="A1523" s="64">
        <v>2</v>
      </c>
      <c r="B1523" s="65" t="s">
        <v>1820</v>
      </c>
      <c r="C1523" s="59"/>
      <c r="D1523" s="59"/>
      <c r="E1523" s="59"/>
      <c r="F1523" s="59"/>
    </row>
    <row r="1524" spans="1:6" ht="38.25" outlineLevel="1" x14ac:dyDescent="0.2">
      <c r="A1524" s="64">
        <v>3</v>
      </c>
      <c r="B1524" s="65" t="s">
        <v>1821</v>
      </c>
      <c r="C1524" s="59"/>
      <c r="D1524" s="59"/>
      <c r="E1524" s="59"/>
      <c r="F1524" s="59"/>
    </row>
    <row r="1525" spans="1:6" ht="25.5" outlineLevel="1" x14ac:dyDescent="0.2">
      <c r="A1525" s="64">
        <v>4</v>
      </c>
      <c r="B1525" s="65" t="s">
        <v>1822</v>
      </c>
      <c r="C1525" s="59"/>
      <c r="D1525" s="59"/>
      <c r="E1525" s="59"/>
      <c r="F1525" s="59"/>
    </row>
    <row r="1526" spans="1:6" ht="25.5" outlineLevel="1" x14ac:dyDescent="0.2">
      <c r="A1526" s="64">
        <v>5</v>
      </c>
      <c r="B1526" s="65" t="s">
        <v>1823</v>
      </c>
      <c r="C1526" s="59"/>
      <c r="D1526" s="59"/>
      <c r="E1526" s="59"/>
      <c r="F1526" s="59"/>
    </row>
    <row r="1527" spans="1:6" x14ac:dyDescent="0.2">
      <c r="A1527" s="59"/>
      <c r="B1527" s="59"/>
      <c r="C1527" s="59"/>
      <c r="D1527" s="59"/>
      <c r="E1527" s="59"/>
      <c r="F1527" s="59"/>
    </row>
  </sheetData>
  <mergeCells count="720">
    <mergeCell ref="A7:F7"/>
    <mergeCell ref="A8:F8"/>
    <mergeCell ref="A9:F9"/>
    <mergeCell ref="A10:F10"/>
    <mergeCell ref="A11:F11"/>
    <mergeCell ref="A12:F12"/>
    <mergeCell ref="A1:F1"/>
    <mergeCell ref="A2:F2"/>
    <mergeCell ref="A3:F3"/>
    <mergeCell ref="A4:F4"/>
    <mergeCell ref="A5:F5"/>
    <mergeCell ref="A6:F6"/>
    <mergeCell ref="A19:F19"/>
    <mergeCell ref="A20:F20"/>
    <mergeCell ref="A21:F21"/>
    <mergeCell ref="A22:F22"/>
    <mergeCell ref="A23:F23"/>
    <mergeCell ref="A24:F24"/>
    <mergeCell ref="A13:F13"/>
    <mergeCell ref="A14:F14"/>
    <mergeCell ref="A15:F15"/>
    <mergeCell ref="A16:F16"/>
    <mergeCell ref="A17:F17"/>
    <mergeCell ref="A18:F18"/>
    <mergeCell ref="A31:F31"/>
    <mergeCell ref="A32:F32"/>
    <mergeCell ref="A33:F33"/>
    <mergeCell ref="A34:F34"/>
    <mergeCell ref="A35:F35"/>
    <mergeCell ref="A36:F36"/>
    <mergeCell ref="A25:F25"/>
    <mergeCell ref="A26:F26"/>
    <mergeCell ref="A27:F27"/>
    <mergeCell ref="A28:F28"/>
    <mergeCell ref="A29:F29"/>
    <mergeCell ref="A30:F30"/>
    <mergeCell ref="A43:F43"/>
    <mergeCell ref="A44:F44"/>
    <mergeCell ref="A45:F45"/>
    <mergeCell ref="A46:F46"/>
    <mergeCell ref="A47:F47"/>
    <mergeCell ref="A48:F48"/>
    <mergeCell ref="A37:F37"/>
    <mergeCell ref="A38:F38"/>
    <mergeCell ref="A39:F39"/>
    <mergeCell ref="A40:F40"/>
    <mergeCell ref="A41:F41"/>
    <mergeCell ref="A42:F42"/>
    <mergeCell ref="A55:F55"/>
    <mergeCell ref="A56:F56"/>
    <mergeCell ref="A57:F57"/>
    <mergeCell ref="A58:F58"/>
    <mergeCell ref="A59:F59"/>
    <mergeCell ref="A60:F60"/>
    <mergeCell ref="A49:F49"/>
    <mergeCell ref="A50:F50"/>
    <mergeCell ref="A51:F51"/>
    <mergeCell ref="A52:F52"/>
    <mergeCell ref="A53:F53"/>
    <mergeCell ref="A54:F54"/>
    <mergeCell ref="A67:F67"/>
    <mergeCell ref="A68:F68"/>
    <mergeCell ref="A69:F69"/>
    <mergeCell ref="A70:F70"/>
    <mergeCell ref="A71:F71"/>
    <mergeCell ref="A72:F72"/>
    <mergeCell ref="A61:F61"/>
    <mergeCell ref="A62:F62"/>
    <mergeCell ref="A63:F63"/>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3:F93"/>
    <mergeCell ref="A94:F94"/>
    <mergeCell ref="A95:F95"/>
    <mergeCell ref="A96:F96"/>
    <mergeCell ref="A97:F97"/>
    <mergeCell ref="A98:F98"/>
    <mergeCell ref="A85:F85"/>
    <mergeCell ref="A86:F86"/>
    <mergeCell ref="A89:F89"/>
    <mergeCell ref="A90:F90"/>
    <mergeCell ref="A91:F91"/>
    <mergeCell ref="A92:F92"/>
    <mergeCell ref="A105:F105"/>
    <mergeCell ref="A106:F106"/>
    <mergeCell ref="A107:F107"/>
    <mergeCell ref="A108:F108"/>
    <mergeCell ref="A109:F109"/>
    <mergeCell ref="A110:F110"/>
    <mergeCell ref="A99:F99"/>
    <mergeCell ref="A100:F100"/>
    <mergeCell ref="A101:F101"/>
    <mergeCell ref="A102:F102"/>
    <mergeCell ref="A103:F103"/>
    <mergeCell ref="A104:F104"/>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93:F193"/>
    <mergeCell ref="A194:F194"/>
    <mergeCell ref="A195:F195"/>
    <mergeCell ref="A196:F196"/>
    <mergeCell ref="A197:F197"/>
    <mergeCell ref="A198:F198"/>
    <mergeCell ref="A187:F187"/>
    <mergeCell ref="A188:F188"/>
    <mergeCell ref="A189:F189"/>
    <mergeCell ref="A190:F190"/>
    <mergeCell ref="A191:F191"/>
    <mergeCell ref="A192:F192"/>
    <mergeCell ref="A205:F205"/>
    <mergeCell ref="A206:F206"/>
    <mergeCell ref="A207:F207"/>
    <mergeCell ref="A208:F208"/>
    <mergeCell ref="A209:F209"/>
    <mergeCell ref="A210:F210"/>
    <mergeCell ref="A199:F199"/>
    <mergeCell ref="A200:F200"/>
    <mergeCell ref="A201:F201"/>
    <mergeCell ref="A202:F202"/>
    <mergeCell ref="A203:F203"/>
    <mergeCell ref="A204:F204"/>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91:F291"/>
    <mergeCell ref="A292:F292"/>
    <mergeCell ref="A293:F293"/>
    <mergeCell ref="A294:F294"/>
    <mergeCell ref="A295:F295"/>
    <mergeCell ref="A296:F296"/>
    <mergeCell ref="A285:F285"/>
    <mergeCell ref="A286:F286"/>
    <mergeCell ref="A287:F287"/>
    <mergeCell ref="A288:F288"/>
    <mergeCell ref="A289:F289"/>
    <mergeCell ref="A290:F290"/>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87:F387"/>
    <mergeCell ref="A388:F388"/>
    <mergeCell ref="A389:F389"/>
    <mergeCell ref="A390:F390"/>
    <mergeCell ref="A391:F391"/>
    <mergeCell ref="A392:F392"/>
    <mergeCell ref="A381:F381"/>
    <mergeCell ref="A382:F382"/>
    <mergeCell ref="A383:F383"/>
    <mergeCell ref="A384:F384"/>
    <mergeCell ref="A385:F385"/>
    <mergeCell ref="A386:F386"/>
    <mergeCell ref="A401:F401"/>
    <mergeCell ref="A402:F402"/>
    <mergeCell ref="A403:F403"/>
    <mergeCell ref="A404:F404"/>
    <mergeCell ref="A405:F405"/>
    <mergeCell ref="A406:F406"/>
    <mergeCell ref="A393:F393"/>
    <mergeCell ref="A394:F394"/>
    <mergeCell ref="A395:F395"/>
    <mergeCell ref="A396:F396"/>
    <mergeCell ref="A397:F397"/>
    <mergeCell ref="A400:F400"/>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85:F485"/>
    <mergeCell ref="A486:F486"/>
    <mergeCell ref="A487:F487"/>
    <mergeCell ref="A488:F488"/>
    <mergeCell ref="A489:F489"/>
    <mergeCell ref="A490:F490"/>
    <mergeCell ref="A479:F479"/>
    <mergeCell ref="A480:F480"/>
    <mergeCell ref="A481:F481"/>
    <mergeCell ref="A482:F482"/>
    <mergeCell ref="A483:F483"/>
    <mergeCell ref="A484:F484"/>
    <mergeCell ref="A604:F604"/>
    <mergeCell ref="A615:F615"/>
    <mergeCell ref="A623:F623"/>
    <mergeCell ref="A649:F649"/>
    <mergeCell ref="A656:F656"/>
    <mergeCell ref="A664:F664"/>
    <mergeCell ref="A491:F491"/>
    <mergeCell ref="A492:F492"/>
    <mergeCell ref="A493:F493"/>
    <mergeCell ref="A494:F494"/>
    <mergeCell ref="A495:F495"/>
    <mergeCell ref="A588:F588"/>
    <mergeCell ref="A502:F502"/>
    <mergeCell ref="A504:F504"/>
    <mergeCell ref="A505:F505"/>
    <mergeCell ref="A506:F506"/>
    <mergeCell ref="A507:F507"/>
    <mergeCell ref="A508:F508"/>
    <mergeCell ref="A509:F509"/>
    <mergeCell ref="A510:F510"/>
    <mergeCell ref="A511:F511"/>
    <mergeCell ref="A512:F512"/>
    <mergeCell ref="A513:F513"/>
    <mergeCell ref="A514:F514"/>
    <mergeCell ref="A728:F728"/>
    <mergeCell ref="A735:F735"/>
    <mergeCell ref="A742:F742"/>
    <mergeCell ref="A750:F750"/>
    <mergeCell ref="A758:F758"/>
    <mergeCell ref="A764:F764"/>
    <mergeCell ref="A673:F673"/>
    <mergeCell ref="A681:F681"/>
    <mergeCell ref="A695:F695"/>
    <mergeCell ref="A701:F701"/>
    <mergeCell ref="A710:F710"/>
    <mergeCell ref="A720:F720"/>
    <mergeCell ref="A815:F815"/>
    <mergeCell ref="A820:F820"/>
    <mergeCell ref="A827:F827"/>
    <mergeCell ref="A833:F833"/>
    <mergeCell ref="A841:F841"/>
    <mergeCell ref="A847:F847"/>
    <mergeCell ref="A774:F774"/>
    <mergeCell ref="A781:F781"/>
    <mergeCell ref="A789:F789"/>
    <mergeCell ref="A792:F792"/>
    <mergeCell ref="A801:F801"/>
    <mergeCell ref="A806:F80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516:F516"/>
    <mergeCell ref="A517:F517"/>
    <mergeCell ref="A518:F518"/>
    <mergeCell ref="A519:F519"/>
    <mergeCell ref="A520:F520"/>
    <mergeCell ref="A521:F52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82:F582"/>
    <mergeCell ref="A583:F583"/>
    <mergeCell ref="A584:F584"/>
    <mergeCell ref="A585:F585"/>
    <mergeCell ref="A586:F586"/>
    <mergeCell ref="A587:F587"/>
    <mergeCell ref="A576:F576"/>
    <mergeCell ref="A577:F577"/>
    <mergeCell ref="A578:F578"/>
    <mergeCell ref="A579:F579"/>
    <mergeCell ref="A580:F580"/>
    <mergeCell ref="A581:F581"/>
  </mergeCells>
  <hyperlinks>
    <hyperlink ref="B726" location="'Справка'!A710" display="Подробнее: общие правила заполнения Main/Extra и формирования сечения." xr:uid="{2910D229-7879-43C8-9C80-E5E2C074FFA1}"/>
    <hyperlink ref="B733" location="'Справка'!A710" display="Подробнее: общие правила заполнения Main/Extra и формирования сечения." xr:uid="{83784A12-F54C-4370-9BC8-FD27DD5D30A5}"/>
    <hyperlink ref="B740" location="'Справка'!A710" display="Подробнее: общие правила заполнения Main/Extra и формирования сечения." xr:uid="{9CE435A9-1482-4BB3-804B-A3FA4A25537A}"/>
    <hyperlink ref="B748" location="'Справка'!A710" display="Подробнее: общие правила заполнения Main/Extra и формирования сечения." xr:uid="{6D59C2FA-6EF4-4CF3-A093-F965A335ED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CB48-F6A5-4282-A21A-69C1CB83B8BD}">
  <sheetPr codeName="Лист4"/>
  <dimension ref="A1:AJ60"/>
  <sheetViews>
    <sheetView tabSelected="1" workbookViewId="0">
      <selection activeCell="AD17" sqref="AD17"/>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E8A1F-5860-4755-9931-FCEE26EAC8EB}">
  <sheetPr codeName="Лист5"/>
  <dimension ref="A1:DI1526"/>
  <sheetViews>
    <sheetView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6" ht="15" customHeight="1" x14ac:dyDescent="0.25">
      <c r="A1" s="95">
        <v>1</v>
      </c>
      <c r="B1" s="151" t="s">
        <v>2965</v>
      </c>
      <c r="C1" s="151"/>
      <c r="D1" s="151"/>
      <c r="E1" s="151"/>
      <c r="F1" s="84"/>
      <c r="G1" s="96">
        <v>1</v>
      </c>
      <c r="H1" s="151" t="s">
        <v>2966</v>
      </c>
      <c r="I1" s="151"/>
      <c r="J1" s="151"/>
      <c r="K1" s="151"/>
      <c r="L1" s="151"/>
      <c r="M1" s="151"/>
      <c r="N1" s="84"/>
      <c r="O1" s="84"/>
      <c r="P1" s="84"/>
      <c r="Q1" s="84"/>
      <c r="R1" s="84"/>
      <c r="S1" s="84"/>
      <c r="T1" s="84"/>
      <c r="U1" s="84"/>
      <c r="V1" s="84"/>
      <c r="W1" s="84"/>
      <c r="X1" s="84"/>
      <c r="Y1" s="84"/>
      <c r="Z1" s="84"/>
      <c r="AA1" s="84"/>
      <c r="AB1" s="84"/>
      <c r="AC1" s="84"/>
      <c r="AD1" s="84"/>
      <c r="AE1" s="84"/>
      <c r="AF1" s="84"/>
      <c r="AG1" s="84"/>
    </row>
    <row r="2" spans="1:36" ht="15" customHeight="1" x14ac:dyDescent="0.25">
      <c r="A2" s="95"/>
      <c r="B2" s="151" t="s">
        <v>2967</v>
      </c>
      <c r="C2" s="151"/>
      <c r="D2" s="151"/>
      <c r="E2" s="151"/>
      <c r="F2" s="84"/>
      <c r="G2" s="96">
        <v>7</v>
      </c>
      <c r="H2" s="151" t="s">
        <v>2968</v>
      </c>
      <c r="I2" s="151"/>
      <c r="J2" s="151"/>
      <c r="K2" s="151"/>
      <c r="L2" s="151"/>
      <c r="M2" s="151"/>
      <c r="N2" s="84"/>
      <c r="O2" s="84"/>
      <c r="P2" s="84"/>
      <c r="Q2" s="84"/>
      <c r="R2" s="84"/>
      <c r="S2" s="84"/>
      <c r="T2" s="84"/>
      <c r="U2" s="84"/>
      <c r="V2" s="84"/>
      <c r="W2" s="84"/>
      <c r="X2" s="84"/>
      <c r="Y2" s="84"/>
      <c r="Z2" s="84"/>
      <c r="AA2" s="84"/>
      <c r="AB2" s="84"/>
      <c r="AC2" s="84"/>
      <c r="AD2" s="84"/>
      <c r="AE2" s="84"/>
      <c r="AF2" s="84"/>
      <c r="AG2" s="84"/>
    </row>
    <row r="3" spans="1:36" ht="15" customHeight="1" x14ac:dyDescent="0.25">
      <c r="A3" s="95">
        <v>2</v>
      </c>
      <c r="B3" s="151" t="s">
        <v>2969</v>
      </c>
      <c r="C3" s="151"/>
      <c r="D3" s="151"/>
      <c r="E3" s="151"/>
      <c r="F3" s="84"/>
      <c r="G3" s="96">
        <v>6</v>
      </c>
      <c r="H3" s="151" t="s">
        <v>2970</v>
      </c>
      <c r="I3" s="151"/>
      <c r="J3" s="151"/>
      <c r="K3" s="151"/>
      <c r="L3" s="151"/>
      <c r="M3" s="151"/>
      <c r="N3" s="84"/>
      <c r="O3" s="84"/>
      <c r="P3" s="84"/>
      <c r="Q3" s="84"/>
      <c r="R3" s="84"/>
      <c r="S3" s="84"/>
      <c r="T3" s="84"/>
      <c r="U3" s="84"/>
      <c r="V3" s="84"/>
      <c r="W3" s="84"/>
      <c r="X3" s="84"/>
      <c r="Y3" s="84"/>
      <c r="Z3" s="84"/>
      <c r="AA3" s="84"/>
      <c r="AB3" s="84"/>
      <c r="AC3" s="84"/>
      <c r="AD3" s="84"/>
      <c r="AE3" s="84"/>
      <c r="AF3" s="84"/>
      <c r="AG3" s="84"/>
    </row>
    <row r="4" spans="1:36" ht="15" customHeight="1" x14ac:dyDescent="0.25">
      <c r="A4" s="95">
        <v>3.2109375</v>
      </c>
      <c r="B4" s="151" t="s">
        <v>2971</v>
      </c>
      <c r="C4" s="151"/>
      <c r="D4" s="151"/>
      <c r="E4" s="151"/>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row>
    <row r="5" spans="1:36" ht="15" customHeight="1" x14ac:dyDescent="0.25">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row>
    <row r="6" spans="1:36" ht="15" customHeight="1" x14ac:dyDescent="0.25">
      <c r="A6" s="152" t="s">
        <v>2972</v>
      </c>
      <c r="B6" s="152" t="s">
        <v>83</v>
      </c>
      <c r="C6" s="152" t="s">
        <v>2973</v>
      </c>
      <c r="D6" s="152" t="s">
        <v>2974</v>
      </c>
      <c r="E6" s="85"/>
      <c r="F6" s="152" t="s">
        <v>2975</v>
      </c>
      <c r="G6" s="152"/>
      <c r="H6" s="152"/>
      <c r="I6" s="152"/>
      <c r="J6" s="152"/>
      <c r="K6" s="152"/>
      <c r="L6" s="152"/>
      <c r="M6" s="152"/>
      <c r="N6" s="152"/>
      <c r="O6" s="152"/>
      <c r="P6" s="85"/>
      <c r="Q6" s="152" t="s">
        <v>2976</v>
      </c>
      <c r="R6" s="152"/>
      <c r="S6" s="152"/>
      <c r="T6" s="152"/>
      <c r="U6" s="152"/>
      <c r="V6" s="152"/>
      <c r="W6" s="152"/>
      <c r="X6" s="152"/>
      <c r="Y6" s="152"/>
      <c r="Z6" s="152"/>
      <c r="AA6" s="85"/>
      <c r="AB6" s="152" t="s">
        <v>2977</v>
      </c>
      <c r="AC6" s="152"/>
      <c r="AD6" s="152"/>
      <c r="AE6" s="152"/>
      <c r="AF6" s="152"/>
      <c r="AG6" s="152"/>
      <c r="AI6" s="153" t="s">
        <v>3029</v>
      </c>
      <c r="AJ6" s="154"/>
    </row>
    <row r="7" spans="1:36" ht="15" customHeight="1" x14ac:dyDescent="0.25">
      <c r="A7" s="152"/>
      <c r="B7" s="152"/>
      <c r="C7" s="152"/>
      <c r="D7" s="152"/>
      <c r="E7" s="85"/>
      <c r="F7" s="152" t="s">
        <v>2978</v>
      </c>
      <c r="G7" s="152"/>
      <c r="H7" s="152" t="s">
        <v>2979</v>
      </c>
      <c r="I7" s="152"/>
      <c r="J7" s="152" t="s">
        <v>2980</v>
      </c>
      <c r="K7" s="152"/>
      <c r="L7" s="152"/>
      <c r="M7" s="152"/>
      <c r="N7" s="152" t="s">
        <v>2981</v>
      </c>
      <c r="O7" s="152"/>
      <c r="P7" s="85"/>
      <c r="Q7" s="152" t="s">
        <v>2978</v>
      </c>
      <c r="R7" s="152"/>
      <c r="S7" s="152" t="s">
        <v>2979</v>
      </c>
      <c r="T7" s="152"/>
      <c r="U7" s="152" t="s">
        <v>2980</v>
      </c>
      <c r="V7" s="152"/>
      <c r="W7" s="152"/>
      <c r="X7" s="152"/>
      <c r="Y7" s="152" t="s">
        <v>2981</v>
      </c>
      <c r="Z7" s="152"/>
      <c r="AA7" s="85"/>
      <c r="AB7" s="152"/>
      <c r="AC7" s="152"/>
      <c r="AD7" s="152"/>
      <c r="AE7" s="152"/>
      <c r="AF7" s="152"/>
      <c r="AG7" s="152"/>
      <c r="AI7" s="125" t="s">
        <v>3030</v>
      </c>
      <c r="AJ7" s="126" t="s">
        <v>138</v>
      </c>
    </row>
    <row r="8" spans="1:36" ht="15" customHeight="1" x14ac:dyDescent="0.25">
      <c r="A8" s="152"/>
      <c r="B8" s="152"/>
      <c r="C8" s="152"/>
      <c r="D8" s="152"/>
      <c r="E8" s="85"/>
      <c r="F8" s="152" t="s">
        <v>2982</v>
      </c>
      <c r="G8" s="152" t="s">
        <v>2983</v>
      </c>
      <c r="H8" s="152" t="s">
        <v>2984</v>
      </c>
      <c r="I8" s="152" t="s">
        <v>2985</v>
      </c>
      <c r="J8" s="152" t="s">
        <v>2986</v>
      </c>
      <c r="K8" s="152"/>
      <c r="L8" s="152" t="s">
        <v>2987</v>
      </c>
      <c r="M8" s="152"/>
      <c r="N8" s="152" t="s">
        <v>2986</v>
      </c>
      <c r="O8" s="152" t="s">
        <v>2987</v>
      </c>
      <c r="P8" s="85"/>
      <c r="Q8" s="152" t="s">
        <v>2982</v>
      </c>
      <c r="R8" s="152" t="s">
        <v>2983</v>
      </c>
      <c r="S8" s="152" t="s">
        <v>2984</v>
      </c>
      <c r="T8" s="152" t="s">
        <v>2985</v>
      </c>
      <c r="U8" s="152" t="s">
        <v>2986</v>
      </c>
      <c r="V8" s="152"/>
      <c r="W8" s="152" t="s">
        <v>2987</v>
      </c>
      <c r="X8" s="152"/>
      <c r="Y8" s="152" t="s">
        <v>2986</v>
      </c>
      <c r="Z8" s="152" t="s">
        <v>2987</v>
      </c>
      <c r="AA8" s="85"/>
      <c r="AB8" s="152" t="s">
        <v>2988</v>
      </c>
      <c r="AC8" s="152"/>
      <c r="AD8" s="152"/>
      <c r="AE8" s="152" t="s">
        <v>2989</v>
      </c>
      <c r="AF8" s="152"/>
      <c r="AG8" s="152"/>
      <c r="AI8" s="89" t="s">
        <v>414</v>
      </c>
      <c r="AJ8" s="90" t="s">
        <v>3031</v>
      </c>
    </row>
    <row r="9" spans="1:36" ht="15" customHeight="1" x14ac:dyDescent="0.25">
      <c r="A9" s="152"/>
      <c r="B9" s="152"/>
      <c r="C9" s="152"/>
      <c r="D9" s="152"/>
      <c r="E9" s="85"/>
      <c r="F9" s="152"/>
      <c r="G9" s="152"/>
      <c r="H9" s="152"/>
      <c r="I9" s="152"/>
      <c r="J9" s="122" t="s">
        <v>2990</v>
      </c>
      <c r="K9" s="122" t="s">
        <v>2991</v>
      </c>
      <c r="L9" s="122" t="s">
        <v>2990</v>
      </c>
      <c r="M9" s="122" t="s">
        <v>2991</v>
      </c>
      <c r="N9" s="152"/>
      <c r="O9" s="152"/>
      <c r="P9" s="85"/>
      <c r="Q9" s="152"/>
      <c r="R9" s="152"/>
      <c r="S9" s="152"/>
      <c r="T9" s="152"/>
      <c r="U9" s="122" t="s">
        <v>2990</v>
      </c>
      <c r="V9" s="122" t="s">
        <v>2991</v>
      </c>
      <c r="W9" s="122" t="s">
        <v>2990</v>
      </c>
      <c r="X9" s="122" t="s">
        <v>2991</v>
      </c>
      <c r="Y9" s="152"/>
      <c r="Z9" s="152"/>
      <c r="AA9" s="85"/>
      <c r="AB9" s="152"/>
      <c r="AC9" s="152"/>
      <c r="AD9" s="152"/>
      <c r="AE9" s="152"/>
      <c r="AF9" s="152"/>
      <c r="AG9" s="152"/>
      <c r="AI9" s="91" t="s">
        <v>415</v>
      </c>
      <c r="AJ9" s="90" t="s">
        <v>3032</v>
      </c>
    </row>
    <row r="10" spans="1:36" ht="15" customHeight="1" x14ac:dyDescent="0.25">
      <c r="A10" s="152"/>
      <c r="B10" s="152"/>
      <c r="C10" s="152"/>
      <c r="D10" s="152"/>
      <c r="E10" s="85"/>
      <c r="F10" s="152"/>
      <c r="G10" s="152"/>
      <c r="H10" s="152"/>
      <c r="I10" s="152"/>
      <c r="J10" s="122" t="s">
        <v>2992</v>
      </c>
      <c r="K10" s="122" t="s">
        <v>2993</v>
      </c>
      <c r="L10" s="122" t="s">
        <v>2992</v>
      </c>
      <c r="M10" s="122" t="s">
        <v>2993</v>
      </c>
      <c r="N10" s="122" t="s">
        <v>2994</v>
      </c>
      <c r="O10" s="122" t="s">
        <v>2994</v>
      </c>
      <c r="P10" s="85"/>
      <c r="Q10" s="152"/>
      <c r="R10" s="152"/>
      <c r="S10" s="152"/>
      <c r="T10" s="152"/>
      <c r="U10" s="122" t="s">
        <v>2992</v>
      </c>
      <c r="V10" s="122" t="s">
        <v>2993</v>
      </c>
      <c r="W10" s="122" t="s">
        <v>2992</v>
      </c>
      <c r="X10" s="122" t="s">
        <v>2993</v>
      </c>
      <c r="Y10" s="122" t="s">
        <v>2994</v>
      </c>
      <c r="Z10" s="122" t="s">
        <v>2994</v>
      </c>
      <c r="AA10" s="85"/>
      <c r="AB10" s="122" t="s">
        <v>2995</v>
      </c>
      <c r="AC10" s="122" t="s">
        <v>2996</v>
      </c>
      <c r="AD10" s="122" t="s">
        <v>2997</v>
      </c>
      <c r="AE10" s="122" t="s">
        <v>2995</v>
      </c>
      <c r="AF10" s="122" t="s">
        <v>2996</v>
      </c>
      <c r="AG10" s="122" t="s">
        <v>2997</v>
      </c>
      <c r="AI10" s="91" t="s">
        <v>416</v>
      </c>
      <c r="AJ10" s="90" t="s">
        <v>3033</v>
      </c>
    </row>
    <row r="11" spans="1:36" ht="15" customHeight="1" x14ac:dyDescent="0.25">
      <c r="A11" s="97" t="s">
        <v>2998</v>
      </c>
      <c r="B11" s="97" t="s">
        <v>2999</v>
      </c>
      <c r="C11" s="97" t="s">
        <v>3000</v>
      </c>
      <c r="D11" s="97" t="s">
        <v>3001</v>
      </c>
      <c r="E11" s="86"/>
      <c r="F11" s="97" t="s">
        <v>3002</v>
      </c>
      <c r="G11" s="97" t="s">
        <v>3003</v>
      </c>
      <c r="H11" s="97" t="s">
        <v>3004</v>
      </c>
      <c r="I11" s="97" t="s">
        <v>3005</v>
      </c>
      <c r="J11" s="97" t="s">
        <v>3006</v>
      </c>
      <c r="K11" s="97" t="s">
        <v>3007</v>
      </c>
      <c r="L11" s="97" t="s">
        <v>3008</v>
      </c>
      <c r="M11" s="97" t="s">
        <v>3009</v>
      </c>
      <c r="N11" s="97" t="s">
        <v>3010</v>
      </c>
      <c r="O11" s="97" t="s">
        <v>3011</v>
      </c>
      <c r="P11" s="86"/>
      <c r="Q11" s="97" t="s">
        <v>3012</v>
      </c>
      <c r="R11" s="97" t="s">
        <v>3013</v>
      </c>
      <c r="S11" s="97" t="s">
        <v>3014</v>
      </c>
      <c r="T11" s="97" t="s">
        <v>3015</v>
      </c>
      <c r="U11" s="97" t="s">
        <v>3016</v>
      </c>
      <c r="V11" s="97" t="s">
        <v>3017</v>
      </c>
      <c r="W11" s="97" t="s">
        <v>3018</v>
      </c>
      <c r="X11" s="97" t="s">
        <v>3019</v>
      </c>
      <c r="Y11" s="97" t="s">
        <v>3020</v>
      </c>
      <c r="Z11" s="97" t="s">
        <v>3021</v>
      </c>
      <c r="AA11" s="86"/>
      <c r="AB11" s="97" t="s">
        <v>3022</v>
      </c>
      <c r="AC11" s="97" t="s">
        <v>3023</v>
      </c>
      <c r="AD11" s="97" t="s">
        <v>3024</v>
      </c>
      <c r="AE11" s="97" t="s">
        <v>3025</v>
      </c>
      <c r="AF11" s="97" t="s">
        <v>3026</v>
      </c>
      <c r="AG11" s="97" t="s">
        <v>3027</v>
      </c>
      <c r="AI11" s="92" t="s">
        <v>417</v>
      </c>
      <c r="AJ11" s="90" t="s">
        <v>3034</v>
      </c>
    </row>
    <row r="12" spans="1:36" ht="15" customHeight="1" x14ac:dyDescent="0.25">
      <c r="A12" s="125" t="s">
        <v>3028</v>
      </c>
      <c r="B12" s="125" t="s">
        <v>6</v>
      </c>
      <c r="C12" s="125" t="s">
        <v>6</v>
      </c>
      <c r="D12" s="125" t="s">
        <v>6</v>
      </c>
      <c r="E12" s="87"/>
      <c r="F12" s="125">
        <v>1</v>
      </c>
      <c r="G12" s="125">
        <v>1</v>
      </c>
      <c r="H12" s="125"/>
      <c r="I12" s="125"/>
      <c r="J12" s="125">
        <v>1</v>
      </c>
      <c r="K12" s="125"/>
      <c r="L12" s="125">
        <v>1</v>
      </c>
      <c r="M12" s="125"/>
      <c r="N12" s="125"/>
      <c r="O12" s="125"/>
      <c r="P12" s="87"/>
      <c r="Q12" s="102">
        <v>5.300100655140441</v>
      </c>
      <c r="R12" s="102">
        <v>2.656726663875971</v>
      </c>
      <c r="S12" s="102"/>
      <c r="T12" s="102"/>
      <c r="U12" s="102">
        <v>8.2561095916173706</v>
      </c>
      <c r="V12" s="102"/>
      <c r="W12" s="102">
        <v>2.6052763274195545</v>
      </c>
      <c r="X12" s="102"/>
      <c r="Y12" s="102"/>
      <c r="Z12" s="102"/>
      <c r="AA12" s="87"/>
      <c r="AB12" s="102">
        <v>100</v>
      </c>
      <c r="AC12" s="102">
        <v>50</v>
      </c>
      <c r="AD12" s="102">
        <v>0</v>
      </c>
      <c r="AE12" s="102">
        <v>100</v>
      </c>
      <c r="AF12" s="102">
        <v>63.448126121545691</v>
      </c>
      <c r="AG12" s="102">
        <v>-8.299068271831656</v>
      </c>
      <c r="AI12" s="93" t="s">
        <v>418</v>
      </c>
      <c r="AJ12" s="90" t="s">
        <v>3035</v>
      </c>
    </row>
    <row r="13" spans="1:36" ht="15" customHeight="1" x14ac:dyDescent="0.25">
      <c r="A13" s="98">
        <v>1</v>
      </c>
      <c r="B13" s="99"/>
      <c r="C13" s="99"/>
      <c r="D13" s="100" t="s">
        <v>414</v>
      </c>
      <c r="E13" s="88"/>
      <c r="F13" s="100" t="s">
        <v>414</v>
      </c>
      <c r="G13" s="100" t="s">
        <v>414</v>
      </c>
      <c r="H13" s="101" t="s">
        <v>420</v>
      </c>
      <c r="I13" s="101" t="s">
        <v>420</v>
      </c>
      <c r="J13" s="100" t="s">
        <v>414</v>
      </c>
      <c r="K13" s="101" t="s">
        <v>420</v>
      </c>
      <c r="L13" s="100" t="s">
        <v>414</v>
      </c>
      <c r="M13" s="101" t="s">
        <v>420</v>
      </c>
      <c r="N13" s="101" t="s">
        <v>420</v>
      </c>
      <c r="O13" s="101" t="s">
        <v>420</v>
      </c>
      <c r="P13" s="88"/>
      <c r="Q13" s="103">
        <v>5.300100655140441</v>
      </c>
      <c r="R13" s="103">
        <v>2.656726663875971</v>
      </c>
      <c r="S13" s="103"/>
      <c r="T13" s="103"/>
      <c r="U13" s="103">
        <v>8.2561095916173706</v>
      </c>
      <c r="V13" s="103"/>
      <c r="W13" s="103">
        <v>2.6052763274195545</v>
      </c>
      <c r="X13" s="103"/>
      <c r="Y13" s="103"/>
      <c r="Z13" s="103"/>
      <c r="AA13" s="88"/>
      <c r="AB13" s="103">
        <v>100</v>
      </c>
      <c r="AC13" s="103">
        <v>50</v>
      </c>
      <c r="AD13" s="103">
        <v>0</v>
      </c>
      <c r="AE13" s="103">
        <v>100</v>
      </c>
      <c r="AF13" s="103">
        <v>63.448126121545691</v>
      </c>
      <c r="AG13" s="103">
        <v>-8.299068271831656</v>
      </c>
      <c r="AI13" s="92" t="s">
        <v>419</v>
      </c>
      <c r="AJ13" s="90" t="s">
        <v>3036</v>
      </c>
    </row>
    <row r="14" spans="1:36" ht="15" customHeight="1" x14ac:dyDescent="0.25">
      <c r="A14" s="98"/>
      <c r="B14" s="99"/>
      <c r="C14" s="99"/>
      <c r="D14" s="98"/>
      <c r="E14" s="88"/>
      <c r="F14" s="98"/>
      <c r="G14" s="98"/>
      <c r="H14" s="98"/>
      <c r="I14" s="98"/>
      <c r="J14" s="98"/>
      <c r="K14" s="98"/>
      <c r="L14" s="98"/>
      <c r="M14" s="98"/>
      <c r="N14" s="98"/>
      <c r="O14" s="98"/>
      <c r="P14" s="88"/>
      <c r="Q14" s="103"/>
      <c r="R14" s="103"/>
      <c r="S14" s="103"/>
      <c r="T14" s="103"/>
      <c r="U14" s="103"/>
      <c r="V14" s="103"/>
      <c r="W14" s="103"/>
      <c r="X14" s="103"/>
      <c r="Y14" s="103"/>
      <c r="Z14" s="103"/>
      <c r="AA14" s="88"/>
      <c r="AB14" s="103"/>
      <c r="AC14" s="103"/>
      <c r="AD14" s="103"/>
      <c r="AE14" s="103"/>
      <c r="AF14" s="103"/>
      <c r="AG14" s="103"/>
      <c r="AI14" s="94" t="s">
        <v>420</v>
      </c>
      <c r="AJ14" s="90" t="s">
        <v>3037</v>
      </c>
    </row>
    <row r="15" spans="1:36" ht="15" customHeight="1" x14ac:dyDescent="0.25">
      <c r="A15" s="98"/>
      <c r="B15" s="99"/>
      <c r="C15" s="99"/>
      <c r="D15" s="98"/>
      <c r="E15" s="88"/>
      <c r="F15" s="98"/>
      <c r="G15" s="98"/>
      <c r="H15" s="98"/>
      <c r="I15" s="98"/>
      <c r="J15" s="98"/>
      <c r="K15" s="98"/>
      <c r="L15" s="98"/>
      <c r="M15" s="98"/>
      <c r="N15" s="98"/>
      <c r="O15" s="98"/>
      <c r="P15" s="88"/>
      <c r="Q15" s="103"/>
      <c r="R15" s="103"/>
      <c r="S15" s="103"/>
      <c r="T15" s="103"/>
      <c r="U15" s="103"/>
      <c r="V15" s="103"/>
      <c r="W15" s="103"/>
      <c r="X15" s="103"/>
      <c r="Y15" s="103"/>
      <c r="Z15" s="103"/>
      <c r="AA15" s="88"/>
      <c r="AB15" s="103"/>
      <c r="AC15" s="103"/>
      <c r="AD15" s="103"/>
      <c r="AE15" s="103"/>
      <c r="AF15" s="103"/>
      <c r="AG15" s="103"/>
    </row>
    <row r="16" spans="1:36" ht="15" customHeight="1" x14ac:dyDescent="0.25">
      <c r="A16" s="98"/>
      <c r="B16" s="99"/>
      <c r="C16" s="99"/>
      <c r="D16" s="98"/>
      <c r="E16" s="88"/>
      <c r="F16" s="98"/>
      <c r="G16" s="98"/>
      <c r="H16" s="98"/>
      <c r="I16" s="98"/>
      <c r="J16" s="98"/>
      <c r="K16" s="98"/>
      <c r="L16" s="98"/>
      <c r="M16" s="98"/>
      <c r="N16" s="98"/>
      <c r="O16" s="98"/>
      <c r="P16" s="88"/>
      <c r="Q16" s="103"/>
      <c r="R16" s="103"/>
      <c r="S16" s="103"/>
      <c r="T16" s="103"/>
      <c r="U16" s="103"/>
      <c r="V16" s="103"/>
      <c r="W16" s="103"/>
      <c r="X16" s="103"/>
      <c r="Y16" s="103"/>
      <c r="Z16" s="103"/>
      <c r="AA16" s="88"/>
      <c r="AB16" s="103"/>
      <c r="AC16" s="103"/>
      <c r="AD16" s="103"/>
      <c r="AE16" s="103"/>
      <c r="AF16" s="103"/>
      <c r="AG16" s="103"/>
    </row>
    <row r="17" spans="1:33" ht="15" customHeight="1" x14ac:dyDescent="0.25">
      <c r="A17" s="98"/>
      <c r="B17" s="99"/>
      <c r="C17" s="99"/>
      <c r="D17" s="98"/>
      <c r="E17" s="88"/>
      <c r="F17" s="98"/>
      <c r="G17" s="98"/>
      <c r="H17" s="98"/>
      <c r="I17" s="98"/>
      <c r="J17" s="98"/>
      <c r="K17" s="98"/>
      <c r="L17" s="98"/>
      <c r="M17" s="98"/>
      <c r="N17" s="98"/>
      <c r="O17" s="98"/>
      <c r="P17" s="88"/>
      <c r="Q17" s="103"/>
      <c r="R17" s="103"/>
      <c r="S17" s="103"/>
      <c r="T17" s="103"/>
      <c r="U17" s="103"/>
      <c r="V17" s="103"/>
      <c r="W17" s="103"/>
      <c r="X17" s="103"/>
      <c r="Y17" s="103"/>
      <c r="Z17" s="103"/>
      <c r="AA17" s="88"/>
      <c r="AB17" s="103"/>
      <c r="AC17" s="103"/>
      <c r="AD17" s="103"/>
      <c r="AE17" s="103"/>
      <c r="AF17" s="103"/>
      <c r="AG17" s="103"/>
    </row>
    <row r="18" spans="1:33" ht="15" customHeight="1" x14ac:dyDescent="0.25">
      <c r="A18" s="98"/>
      <c r="B18" s="99"/>
      <c r="C18" s="99"/>
      <c r="D18" s="98"/>
      <c r="E18" s="88"/>
      <c r="F18" s="98"/>
      <c r="G18" s="98"/>
      <c r="H18" s="98"/>
      <c r="I18" s="98"/>
      <c r="J18" s="98"/>
      <c r="K18" s="98"/>
      <c r="L18" s="98"/>
      <c r="M18" s="98"/>
      <c r="N18" s="98"/>
      <c r="O18" s="98"/>
      <c r="P18" s="88"/>
      <c r="Q18" s="103"/>
      <c r="R18" s="103"/>
      <c r="S18" s="103"/>
      <c r="T18" s="103"/>
      <c r="U18" s="103"/>
      <c r="V18" s="103"/>
      <c r="W18" s="103"/>
      <c r="X18" s="103"/>
      <c r="Y18" s="103"/>
      <c r="Z18" s="103"/>
      <c r="AA18" s="88"/>
      <c r="AB18" s="103"/>
      <c r="AC18" s="103"/>
      <c r="AD18" s="103"/>
      <c r="AE18" s="103"/>
      <c r="AF18" s="103"/>
      <c r="AG18" s="103"/>
    </row>
    <row r="19" spans="1:33" ht="15" customHeight="1" x14ac:dyDescent="0.25">
      <c r="A19" s="98"/>
      <c r="B19" s="99"/>
      <c r="C19" s="99"/>
      <c r="D19" s="98"/>
      <c r="E19" s="88"/>
      <c r="F19" s="98"/>
      <c r="G19" s="98"/>
      <c r="H19" s="98"/>
      <c r="I19" s="98"/>
      <c r="J19" s="98"/>
      <c r="K19" s="98"/>
      <c r="L19" s="98"/>
      <c r="M19" s="98"/>
      <c r="N19" s="98"/>
      <c r="O19" s="98"/>
      <c r="P19" s="88"/>
      <c r="Q19" s="103"/>
      <c r="R19" s="103"/>
      <c r="S19" s="103"/>
      <c r="T19" s="103"/>
      <c r="U19" s="103"/>
      <c r="V19" s="103"/>
      <c r="W19" s="103"/>
      <c r="X19" s="103"/>
      <c r="Y19" s="103"/>
      <c r="Z19" s="103"/>
      <c r="AA19" s="88"/>
      <c r="AB19" s="103"/>
      <c r="AC19" s="103"/>
      <c r="AD19" s="103"/>
      <c r="AE19" s="103"/>
      <c r="AF19" s="103"/>
      <c r="AG19" s="103"/>
    </row>
    <row r="20" spans="1:33" ht="15" customHeight="1" x14ac:dyDescent="0.25">
      <c r="A20" s="98"/>
      <c r="B20" s="99"/>
      <c r="C20" s="99"/>
      <c r="D20" s="98"/>
      <c r="E20" s="88"/>
      <c r="F20" s="98"/>
      <c r="G20" s="98"/>
      <c r="H20" s="98"/>
      <c r="I20" s="98"/>
      <c r="J20" s="98"/>
      <c r="K20" s="98"/>
      <c r="L20" s="98"/>
      <c r="M20" s="98"/>
      <c r="N20" s="98"/>
      <c r="O20" s="98"/>
      <c r="P20" s="88"/>
      <c r="Q20" s="103"/>
      <c r="R20" s="103"/>
      <c r="S20" s="103"/>
      <c r="T20" s="103"/>
      <c r="U20" s="103"/>
      <c r="V20" s="103"/>
      <c r="W20" s="103"/>
      <c r="X20" s="103"/>
      <c r="Y20" s="103"/>
      <c r="Z20" s="103"/>
      <c r="AA20" s="88"/>
      <c r="AB20" s="103"/>
      <c r="AC20" s="103"/>
      <c r="AD20" s="103"/>
      <c r="AE20" s="103"/>
      <c r="AF20" s="103"/>
      <c r="AG20" s="103"/>
    </row>
    <row r="21" spans="1:33" ht="15" customHeight="1" x14ac:dyDescent="0.25">
      <c r="A21" s="98"/>
      <c r="B21" s="99"/>
      <c r="C21" s="99"/>
      <c r="D21" s="98"/>
      <c r="E21" s="88"/>
      <c r="F21" s="98"/>
      <c r="G21" s="98"/>
      <c r="H21" s="98"/>
      <c r="I21" s="98"/>
      <c r="J21" s="98"/>
      <c r="K21" s="98"/>
      <c r="L21" s="98"/>
      <c r="M21" s="98"/>
      <c r="N21" s="98"/>
      <c r="O21" s="98"/>
      <c r="P21" s="88"/>
      <c r="Q21" s="103"/>
      <c r="R21" s="103"/>
      <c r="S21" s="103"/>
      <c r="T21" s="103"/>
      <c r="U21" s="103"/>
      <c r="V21" s="103"/>
      <c r="W21" s="103"/>
      <c r="X21" s="103"/>
      <c r="Y21" s="103"/>
      <c r="Z21" s="103"/>
      <c r="AA21" s="88"/>
      <c r="AB21" s="103"/>
      <c r="AC21" s="103"/>
      <c r="AD21" s="103"/>
      <c r="AE21" s="103"/>
      <c r="AF21" s="103"/>
      <c r="AG21" s="103"/>
    </row>
    <row r="22" spans="1:33" ht="15" customHeight="1" x14ac:dyDescent="0.25">
      <c r="A22" s="98"/>
      <c r="B22" s="99"/>
      <c r="C22" s="99"/>
      <c r="D22" s="98"/>
      <c r="E22" s="88"/>
      <c r="F22" s="98"/>
      <c r="G22" s="98"/>
      <c r="H22" s="98"/>
      <c r="I22" s="98"/>
      <c r="J22" s="98"/>
      <c r="K22" s="98"/>
      <c r="L22" s="98"/>
      <c r="M22" s="98"/>
      <c r="N22" s="98"/>
      <c r="O22" s="98"/>
      <c r="P22" s="88"/>
      <c r="Q22" s="103"/>
      <c r="R22" s="103"/>
      <c r="S22" s="103"/>
      <c r="T22" s="103"/>
      <c r="U22" s="103"/>
      <c r="V22" s="103"/>
      <c r="W22" s="103"/>
      <c r="X22" s="103"/>
      <c r="Y22" s="103"/>
      <c r="Z22" s="103"/>
      <c r="AA22" s="88"/>
      <c r="AB22" s="103"/>
      <c r="AC22" s="103"/>
      <c r="AD22" s="103"/>
      <c r="AE22" s="103"/>
      <c r="AF22" s="103"/>
      <c r="AG22" s="103"/>
    </row>
    <row r="23" spans="1:33" ht="15" customHeight="1" x14ac:dyDescent="0.25">
      <c r="A23" s="98"/>
      <c r="B23" s="99"/>
      <c r="C23" s="99"/>
      <c r="D23" s="98"/>
      <c r="E23" s="88"/>
      <c r="F23" s="98"/>
      <c r="G23" s="98"/>
      <c r="H23" s="98"/>
      <c r="I23" s="98"/>
      <c r="J23" s="98"/>
      <c r="K23" s="98"/>
      <c r="L23" s="98"/>
      <c r="M23" s="98"/>
      <c r="N23" s="98"/>
      <c r="O23" s="98"/>
      <c r="P23" s="88"/>
      <c r="Q23" s="103"/>
      <c r="R23" s="103"/>
      <c r="S23" s="103"/>
      <c r="T23" s="103"/>
      <c r="U23" s="103"/>
      <c r="V23" s="103"/>
      <c r="W23" s="103"/>
      <c r="X23" s="103"/>
      <c r="Y23" s="103"/>
      <c r="Z23" s="103"/>
      <c r="AA23" s="88"/>
      <c r="AB23" s="103"/>
      <c r="AC23" s="103"/>
      <c r="AD23" s="103"/>
      <c r="AE23" s="103"/>
      <c r="AF23" s="103"/>
      <c r="AG23" s="103"/>
    </row>
    <row r="24" spans="1:33" ht="15" customHeight="1" x14ac:dyDescent="0.25">
      <c r="A24" s="98"/>
      <c r="B24" s="99"/>
      <c r="C24" s="99"/>
      <c r="D24" s="98"/>
      <c r="E24" s="88"/>
      <c r="F24" s="98"/>
      <c r="G24" s="98"/>
      <c r="H24" s="98"/>
      <c r="I24" s="98"/>
      <c r="J24" s="98"/>
      <c r="K24" s="98"/>
      <c r="L24" s="98"/>
      <c r="M24" s="98"/>
      <c r="N24" s="98"/>
      <c r="O24" s="98"/>
      <c r="P24" s="88"/>
      <c r="Q24" s="103"/>
      <c r="R24" s="103"/>
      <c r="S24" s="103"/>
      <c r="T24" s="103"/>
      <c r="U24" s="103"/>
      <c r="V24" s="103"/>
      <c r="W24" s="103"/>
      <c r="X24" s="103"/>
      <c r="Y24" s="103"/>
      <c r="Z24" s="103"/>
      <c r="AA24" s="88"/>
      <c r="AB24" s="103"/>
      <c r="AC24" s="103"/>
      <c r="AD24" s="103"/>
      <c r="AE24" s="103"/>
      <c r="AF24" s="103"/>
      <c r="AG24" s="103"/>
    </row>
    <row r="25" spans="1:33" ht="15" customHeight="1" x14ac:dyDescent="0.25">
      <c r="A25" s="98"/>
      <c r="B25" s="99"/>
      <c r="C25" s="99"/>
      <c r="D25" s="98"/>
      <c r="E25" s="88"/>
      <c r="F25" s="98"/>
      <c r="G25" s="98"/>
      <c r="H25" s="98"/>
      <c r="I25" s="98"/>
      <c r="J25" s="98"/>
      <c r="K25" s="98"/>
      <c r="L25" s="98"/>
      <c r="M25" s="98"/>
      <c r="N25" s="98"/>
      <c r="O25" s="98"/>
      <c r="P25" s="88"/>
      <c r="Q25" s="103"/>
      <c r="R25" s="103"/>
      <c r="S25" s="103"/>
      <c r="T25" s="103"/>
      <c r="U25" s="103"/>
      <c r="V25" s="103"/>
      <c r="W25" s="103"/>
      <c r="X25" s="103"/>
      <c r="Y25" s="103"/>
      <c r="Z25" s="103"/>
      <c r="AA25" s="88"/>
      <c r="AB25" s="103"/>
      <c r="AC25" s="103"/>
      <c r="AD25" s="103"/>
      <c r="AE25" s="103"/>
      <c r="AF25" s="103"/>
      <c r="AG25" s="103"/>
    </row>
    <row r="26" spans="1:33" ht="15" customHeight="1" x14ac:dyDescent="0.25">
      <c r="A26" s="98"/>
      <c r="B26" s="99"/>
      <c r="C26" s="99"/>
      <c r="D26" s="98"/>
      <c r="E26" s="88"/>
      <c r="F26" s="98"/>
      <c r="G26" s="98"/>
      <c r="H26" s="98"/>
      <c r="I26" s="98"/>
      <c r="J26" s="98"/>
      <c r="K26" s="98"/>
      <c r="L26" s="98"/>
      <c r="M26" s="98"/>
      <c r="N26" s="98"/>
      <c r="O26" s="98"/>
      <c r="P26" s="88"/>
      <c r="Q26" s="103"/>
      <c r="R26" s="103"/>
      <c r="S26" s="103"/>
      <c r="T26" s="103"/>
      <c r="U26" s="103"/>
      <c r="V26" s="103"/>
      <c r="W26" s="103"/>
      <c r="X26" s="103"/>
      <c r="Y26" s="103"/>
      <c r="Z26" s="103"/>
      <c r="AA26" s="88"/>
      <c r="AB26" s="103"/>
      <c r="AC26" s="103"/>
      <c r="AD26" s="103"/>
      <c r="AE26" s="103"/>
      <c r="AF26" s="103"/>
      <c r="AG26" s="103"/>
    </row>
    <row r="27" spans="1:33" ht="15" customHeight="1" x14ac:dyDescent="0.25">
      <c r="A27" s="98"/>
      <c r="B27" s="99"/>
      <c r="C27" s="99"/>
      <c r="D27" s="98"/>
      <c r="E27" s="88"/>
      <c r="F27" s="98"/>
      <c r="G27" s="98"/>
      <c r="H27" s="98"/>
      <c r="I27" s="98"/>
      <c r="J27" s="98"/>
      <c r="K27" s="98"/>
      <c r="L27" s="98"/>
      <c r="M27" s="98"/>
      <c r="N27" s="98"/>
      <c r="O27" s="98"/>
      <c r="P27" s="88"/>
      <c r="Q27" s="103"/>
      <c r="R27" s="103"/>
      <c r="S27" s="103"/>
      <c r="T27" s="103"/>
      <c r="U27" s="103"/>
      <c r="V27" s="103"/>
      <c r="W27" s="103"/>
      <c r="X27" s="103"/>
      <c r="Y27" s="103"/>
      <c r="Z27" s="103"/>
      <c r="AA27" s="88"/>
      <c r="AB27" s="103"/>
      <c r="AC27" s="103"/>
      <c r="AD27" s="103"/>
      <c r="AE27" s="103"/>
      <c r="AF27" s="103"/>
      <c r="AG27" s="103"/>
    </row>
    <row r="28" spans="1:33" ht="15" customHeight="1" x14ac:dyDescent="0.25">
      <c r="A28" s="98"/>
      <c r="B28" s="99"/>
      <c r="C28" s="99"/>
      <c r="D28" s="98"/>
      <c r="E28" s="88"/>
      <c r="F28" s="98"/>
      <c r="G28" s="98"/>
      <c r="H28" s="98"/>
      <c r="I28" s="98"/>
      <c r="J28" s="98"/>
      <c r="K28" s="98"/>
      <c r="L28" s="98"/>
      <c r="M28" s="98"/>
      <c r="N28" s="98"/>
      <c r="O28" s="98"/>
      <c r="P28" s="88"/>
      <c r="Q28" s="103"/>
      <c r="R28" s="103"/>
      <c r="S28" s="103"/>
      <c r="T28" s="103"/>
      <c r="U28" s="103"/>
      <c r="V28" s="103"/>
      <c r="W28" s="103"/>
      <c r="X28" s="103"/>
      <c r="Y28" s="103"/>
      <c r="Z28" s="103"/>
      <c r="AA28" s="88"/>
      <c r="AB28" s="103"/>
      <c r="AC28" s="103"/>
      <c r="AD28" s="103"/>
      <c r="AE28" s="103"/>
      <c r="AF28" s="103"/>
      <c r="AG28" s="103"/>
    </row>
    <row r="29" spans="1:33" ht="15" customHeight="1" x14ac:dyDescent="0.25">
      <c r="A29" s="98"/>
      <c r="B29" s="99"/>
      <c r="C29" s="99"/>
      <c r="D29" s="98"/>
      <c r="E29" s="88"/>
      <c r="F29" s="98"/>
      <c r="G29" s="98"/>
      <c r="H29" s="98"/>
      <c r="I29" s="98"/>
      <c r="J29" s="98"/>
      <c r="K29" s="98"/>
      <c r="L29" s="98"/>
      <c r="M29" s="98"/>
      <c r="N29" s="98"/>
      <c r="O29" s="98"/>
      <c r="P29" s="88"/>
      <c r="Q29" s="103"/>
      <c r="R29" s="103"/>
      <c r="S29" s="103"/>
      <c r="T29" s="103"/>
      <c r="U29" s="103"/>
      <c r="V29" s="103"/>
      <c r="W29" s="103"/>
      <c r="X29" s="103"/>
      <c r="Y29" s="103"/>
      <c r="Z29" s="103"/>
      <c r="AA29" s="88"/>
      <c r="AB29" s="103"/>
      <c r="AC29" s="103"/>
      <c r="AD29" s="103"/>
      <c r="AE29" s="103"/>
      <c r="AF29" s="103"/>
      <c r="AG29" s="103"/>
    </row>
    <row r="30" spans="1:33" ht="15" customHeight="1" x14ac:dyDescent="0.25">
      <c r="A30" s="98"/>
      <c r="B30" s="99"/>
      <c r="C30" s="99"/>
      <c r="D30" s="98"/>
      <c r="E30" s="88"/>
      <c r="F30" s="98"/>
      <c r="G30" s="98"/>
      <c r="H30" s="98"/>
      <c r="I30" s="98"/>
      <c r="J30" s="98"/>
      <c r="K30" s="98"/>
      <c r="L30" s="98"/>
      <c r="M30" s="98"/>
      <c r="N30" s="98"/>
      <c r="O30" s="98"/>
      <c r="P30" s="88"/>
      <c r="Q30" s="103"/>
      <c r="R30" s="103"/>
      <c r="S30" s="103"/>
      <c r="T30" s="103"/>
      <c r="U30" s="103"/>
      <c r="V30" s="103"/>
      <c r="W30" s="103"/>
      <c r="X30" s="103"/>
      <c r="Y30" s="103"/>
      <c r="Z30" s="103"/>
      <c r="AA30" s="88"/>
      <c r="AB30" s="103"/>
      <c r="AC30" s="103"/>
      <c r="AD30" s="103"/>
      <c r="AE30" s="103"/>
      <c r="AF30" s="103"/>
      <c r="AG30" s="103"/>
    </row>
    <row r="31" spans="1:33" ht="15" customHeight="1" x14ac:dyDescent="0.25">
      <c r="A31" s="98"/>
      <c r="B31" s="99"/>
      <c r="C31" s="99"/>
      <c r="D31" s="98"/>
      <c r="E31" s="88"/>
      <c r="F31" s="98"/>
      <c r="G31" s="98"/>
      <c r="H31" s="98"/>
      <c r="I31" s="98"/>
      <c r="J31" s="98"/>
      <c r="K31" s="98"/>
      <c r="L31" s="98"/>
      <c r="M31" s="98"/>
      <c r="N31" s="98"/>
      <c r="O31" s="98"/>
      <c r="P31" s="88"/>
      <c r="Q31" s="103"/>
      <c r="R31" s="103"/>
      <c r="S31" s="103"/>
      <c r="T31" s="103"/>
      <c r="U31" s="103"/>
      <c r="V31" s="103"/>
      <c r="W31" s="103"/>
      <c r="X31" s="103"/>
      <c r="Y31" s="103"/>
      <c r="Z31" s="103"/>
      <c r="AA31" s="88"/>
      <c r="AB31" s="103"/>
      <c r="AC31" s="103"/>
      <c r="AD31" s="103"/>
      <c r="AE31" s="103"/>
      <c r="AF31" s="103"/>
      <c r="AG31" s="103"/>
    </row>
    <row r="32" spans="1:33" ht="15" customHeight="1" x14ac:dyDescent="0.25">
      <c r="A32" s="98"/>
      <c r="B32" s="99"/>
      <c r="C32" s="99"/>
      <c r="D32" s="98"/>
      <c r="E32" s="88"/>
      <c r="F32" s="98"/>
      <c r="G32" s="98"/>
      <c r="H32" s="98"/>
      <c r="I32" s="98"/>
      <c r="J32" s="98"/>
      <c r="K32" s="98"/>
      <c r="L32" s="98"/>
      <c r="M32" s="98"/>
      <c r="N32" s="98"/>
      <c r="O32" s="98"/>
      <c r="P32" s="88"/>
      <c r="Q32" s="103"/>
      <c r="R32" s="103"/>
      <c r="S32" s="103"/>
      <c r="T32" s="103"/>
      <c r="U32" s="103"/>
      <c r="V32" s="103"/>
      <c r="W32" s="103"/>
      <c r="X32" s="103"/>
      <c r="Y32" s="103"/>
      <c r="Z32" s="103"/>
      <c r="AA32" s="88"/>
      <c r="AB32" s="103"/>
      <c r="AC32" s="103"/>
      <c r="AD32" s="103"/>
      <c r="AE32" s="103"/>
      <c r="AF32" s="103"/>
      <c r="AG32" s="103"/>
    </row>
    <row r="33" spans="1:49" ht="15" customHeight="1" x14ac:dyDescent="0.25">
      <c r="A33" s="98"/>
      <c r="B33" s="99"/>
      <c r="C33" s="99"/>
      <c r="D33" s="98"/>
      <c r="E33" s="88"/>
      <c r="F33" s="98"/>
      <c r="G33" s="98"/>
      <c r="H33" s="98"/>
      <c r="I33" s="98"/>
      <c r="J33" s="98"/>
      <c r="K33" s="98"/>
      <c r="L33" s="98"/>
      <c r="M33" s="98"/>
      <c r="N33" s="98"/>
      <c r="O33" s="98"/>
      <c r="P33" s="88"/>
      <c r="Q33" s="103"/>
      <c r="R33" s="103"/>
      <c r="S33" s="103"/>
      <c r="T33" s="103"/>
      <c r="U33" s="103"/>
      <c r="V33" s="103"/>
      <c r="W33" s="103"/>
      <c r="X33" s="103"/>
      <c r="Y33" s="103"/>
      <c r="Z33" s="103"/>
      <c r="AA33" s="88"/>
      <c r="AB33" s="103"/>
      <c r="AC33" s="103"/>
      <c r="AD33" s="103"/>
      <c r="AE33" s="103"/>
      <c r="AF33" s="103"/>
      <c r="AG33" s="103"/>
    </row>
    <row r="34" spans="1:49" ht="15" customHeight="1" x14ac:dyDescent="0.25">
      <c r="A34" s="98"/>
      <c r="B34" s="99"/>
      <c r="C34" s="99"/>
      <c r="D34" s="98"/>
      <c r="E34" s="88"/>
      <c r="F34" s="98"/>
      <c r="G34" s="98"/>
      <c r="H34" s="98"/>
      <c r="I34" s="98"/>
      <c r="J34" s="98"/>
      <c r="K34" s="98"/>
      <c r="L34" s="98"/>
      <c r="M34" s="98"/>
      <c r="N34" s="98"/>
      <c r="O34" s="98"/>
      <c r="P34" s="88"/>
      <c r="Q34" s="103"/>
      <c r="R34" s="103"/>
      <c r="S34" s="103"/>
      <c r="T34" s="103"/>
      <c r="U34" s="103"/>
      <c r="V34" s="103"/>
      <c r="W34" s="103"/>
      <c r="X34" s="103"/>
      <c r="Y34" s="103"/>
      <c r="Z34" s="103"/>
      <c r="AA34" s="88"/>
      <c r="AB34" s="103"/>
      <c r="AC34" s="103"/>
      <c r="AD34" s="103"/>
      <c r="AE34" s="103"/>
      <c r="AF34" s="103"/>
      <c r="AG34" s="103"/>
    </row>
    <row r="35" spans="1:49" ht="15" customHeight="1" x14ac:dyDescent="0.25">
      <c r="A35" s="98"/>
      <c r="B35" s="99"/>
      <c r="C35" s="99"/>
      <c r="D35" s="98"/>
      <c r="E35" s="88"/>
      <c r="F35" s="98"/>
      <c r="G35" s="98"/>
      <c r="H35" s="98"/>
      <c r="I35" s="98"/>
      <c r="J35" s="98"/>
      <c r="K35" s="98"/>
      <c r="L35" s="98"/>
      <c r="M35" s="98"/>
      <c r="N35" s="98"/>
      <c r="O35" s="98"/>
      <c r="P35" s="88"/>
      <c r="Q35" s="103"/>
      <c r="R35" s="103"/>
      <c r="S35" s="103"/>
      <c r="T35" s="103"/>
      <c r="U35" s="103"/>
      <c r="V35" s="103"/>
      <c r="W35" s="103"/>
      <c r="X35" s="103"/>
      <c r="Y35" s="103"/>
      <c r="Z35" s="103"/>
      <c r="AA35" s="88"/>
      <c r="AB35" s="103"/>
      <c r="AC35" s="103"/>
      <c r="AD35" s="103"/>
      <c r="AE35" s="103"/>
      <c r="AF35" s="103"/>
      <c r="AG35" s="103"/>
    </row>
    <row r="36" spans="1:49" ht="15" customHeight="1" x14ac:dyDescent="0.25">
      <c r="A36" s="98"/>
      <c r="B36" s="99"/>
      <c r="C36" s="99"/>
      <c r="D36" s="98"/>
      <c r="E36" s="88"/>
      <c r="F36" s="98"/>
      <c r="G36" s="98"/>
      <c r="H36" s="98"/>
      <c r="I36" s="98"/>
      <c r="J36" s="98"/>
      <c r="K36" s="98"/>
      <c r="L36" s="98"/>
      <c r="M36" s="98"/>
      <c r="N36" s="98"/>
      <c r="O36" s="98"/>
      <c r="P36" s="88"/>
      <c r="Q36" s="103"/>
      <c r="R36" s="103"/>
      <c r="S36" s="103"/>
      <c r="T36" s="103"/>
      <c r="U36" s="103"/>
      <c r="V36" s="103"/>
      <c r="W36" s="103"/>
      <c r="X36" s="103"/>
      <c r="Y36" s="103"/>
      <c r="Z36" s="103"/>
      <c r="AA36" s="88"/>
      <c r="AB36" s="103"/>
      <c r="AC36" s="103"/>
      <c r="AD36" s="103"/>
      <c r="AE36" s="103"/>
      <c r="AF36" s="103"/>
      <c r="AG36" s="103"/>
    </row>
    <row r="37" spans="1:49" ht="15" customHeight="1" x14ac:dyDescent="0.25">
      <c r="A37" s="98"/>
      <c r="B37" s="99"/>
      <c r="C37" s="99"/>
      <c r="D37" s="98"/>
      <c r="E37" s="88"/>
      <c r="F37" s="98"/>
      <c r="G37" s="98"/>
      <c r="H37" s="98"/>
      <c r="I37" s="98"/>
      <c r="J37" s="98"/>
      <c r="K37" s="98"/>
      <c r="L37" s="98"/>
      <c r="M37" s="98"/>
      <c r="N37" s="98"/>
      <c r="O37" s="98"/>
      <c r="P37" s="88"/>
      <c r="Q37" s="103"/>
      <c r="R37" s="103"/>
      <c r="S37" s="103"/>
      <c r="T37" s="103"/>
      <c r="U37" s="103"/>
      <c r="V37" s="103"/>
      <c r="W37" s="103"/>
      <c r="X37" s="103"/>
      <c r="Y37" s="103"/>
      <c r="Z37" s="103"/>
      <c r="AA37" s="88"/>
      <c r="AB37" s="103"/>
      <c r="AC37" s="103"/>
      <c r="AD37" s="103"/>
      <c r="AE37" s="103"/>
      <c r="AF37" s="103"/>
      <c r="AG37" s="103"/>
    </row>
    <row r="38" spans="1:49" ht="15" customHeight="1" x14ac:dyDescent="0.25">
      <c r="A38" s="98"/>
      <c r="B38" s="99"/>
      <c r="C38" s="99"/>
      <c r="D38" s="98"/>
      <c r="E38" s="88"/>
      <c r="F38" s="98"/>
      <c r="G38" s="98"/>
      <c r="H38" s="98"/>
      <c r="I38" s="98"/>
      <c r="J38" s="98"/>
      <c r="K38" s="98"/>
      <c r="L38" s="98"/>
      <c r="M38" s="98"/>
      <c r="N38" s="98"/>
      <c r="O38" s="98"/>
      <c r="P38" s="88"/>
      <c r="Q38" s="103"/>
      <c r="R38" s="103"/>
      <c r="S38" s="103"/>
      <c r="T38" s="103"/>
      <c r="U38" s="103"/>
      <c r="V38" s="103"/>
      <c r="W38" s="103"/>
      <c r="X38" s="103"/>
      <c r="Y38" s="103"/>
      <c r="Z38" s="103"/>
      <c r="AA38" s="88"/>
      <c r="AB38" s="103"/>
      <c r="AC38" s="103"/>
      <c r="AD38" s="103"/>
      <c r="AE38" s="103"/>
      <c r="AF38" s="103"/>
      <c r="AG38" s="103"/>
    </row>
    <row r="39" spans="1:49" ht="15" customHeight="1" x14ac:dyDescent="0.25">
      <c r="A39" s="98"/>
      <c r="B39" s="99"/>
      <c r="C39" s="99"/>
      <c r="D39" s="98"/>
      <c r="E39" s="88"/>
      <c r="F39" s="98"/>
      <c r="G39" s="98"/>
      <c r="H39" s="98"/>
      <c r="I39" s="98"/>
      <c r="J39" s="98"/>
      <c r="K39" s="98"/>
      <c r="L39" s="98"/>
      <c r="M39" s="98"/>
      <c r="N39" s="98"/>
      <c r="O39" s="98"/>
      <c r="P39" s="88"/>
      <c r="Q39" s="103"/>
      <c r="R39" s="103"/>
      <c r="S39" s="103"/>
      <c r="T39" s="103"/>
      <c r="U39" s="103"/>
      <c r="V39" s="103"/>
      <c r="W39" s="103"/>
      <c r="X39" s="103"/>
      <c r="Y39" s="103"/>
      <c r="Z39" s="103"/>
      <c r="AA39" s="88"/>
      <c r="AB39" s="103"/>
      <c r="AC39" s="103"/>
      <c r="AD39" s="103"/>
      <c r="AE39" s="103"/>
      <c r="AF39" s="103"/>
      <c r="AG39" s="103"/>
    </row>
    <row r="40" spans="1:49" ht="15" customHeight="1" x14ac:dyDescent="0.25">
      <c r="A40" s="98"/>
      <c r="B40" s="99"/>
      <c r="C40" s="99"/>
      <c r="D40" s="98"/>
      <c r="E40" s="88"/>
      <c r="F40" s="98"/>
      <c r="G40" s="98"/>
      <c r="H40" s="98"/>
      <c r="I40" s="98"/>
      <c r="J40" s="98"/>
      <c r="K40" s="98"/>
      <c r="L40" s="98"/>
      <c r="M40" s="98"/>
      <c r="N40" s="98"/>
      <c r="O40" s="98"/>
      <c r="P40" s="88"/>
      <c r="Q40" s="103"/>
      <c r="R40" s="103"/>
      <c r="S40" s="103"/>
      <c r="T40" s="103"/>
      <c r="U40" s="103"/>
      <c r="V40" s="103"/>
      <c r="W40" s="103"/>
      <c r="X40" s="103"/>
      <c r="Y40" s="103"/>
      <c r="Z40" s="103"/>
      <c r="AA40" s="88"/>
      <c r="AB40" s="103"/>
      <c r="AC40" s="103"/>
      <c r="AD40" s="103"/>
      <c r="AE40" s="103"/>
      <c r="AF40" s="103"/>
      <c r="AG40" s="103"/>
    </row>
    <row r="41" spans="1:49" ht="15" customHeight="1" x14ac:dyDescent="0.25">
      <c r="A41" s="98"/>
      <c r="B41" s="99"/>
      <c r="C41" s="99"/>
      <c r="D41" s="98"/>
      <c r="E41" s="88"/>
      <c r="F41" s="98"/>
      <c r="G41" s="98"/>
      <c r="H41" s="98"/>
      <c r="I41" s="98"/>
      <c r="J41" s="98"/>
      <c r="K41" s="98"/>
      <c r="L41" s="98"/>
      <c r="M41" s="98"/>
      <c r="N41" s="98"/>
      <c r="O41" s="98"/>
      <c r="P41" s="88"/>
      <c r="Q41" s="103"/>
      <c r="R41" s="103"/>
      <c r="S41" s="103"/>
      <c r="T41" s="103"/>
      <c r="U41" s="103"/>
      <c r="V41" s="103"/>
      <c r="W41" s="103"/>
      <c r="X41" s="103"/>
      <c r="Y41" s="103"/>
      <c r="Z41" s="103"/>
      <c r="AA41" s="88"/>
      <c r="AB41" s="103"/>
      <c r="AC41" s="103"/>
      <c r="AD41" s="103"/>
      <c r="AE41" s="103"/>
      <c r="AF41" s="103"/>
      <c r="AG41" s="103"/>
    </row>
    <row r="42" spans="1:49" ht="15" customHeight="1" x14ac:dyDescent="0.25">
      <c r="A42" s="98"/>
      <c r="B42" s="99"/>
      <c r="C42" s="99"/>
      <c r="D42" s="98"/>
      <c r="E42" s="88"/>
      <c r="F42" s="98"/>
      <c r="G42" s="98"/>
      <c r="H42" s="98"/>
      <c r="I42" s="98"/>
      <c r="J42" s="98"/>
      <c r="K42" s="98"/>
      <c r="L42" s="98"/>
      <c r="M42" s="98"/>
      <c r="N42" s="98"/>
      <c r="O42" s="98"/>
      <c r="P42" s="88"/>
      <c r="Q42" s="103"/>
      <c r="R42" s="103"/>
      <c r="S42" s="103"/>
      <c r="T42" s="103"/>
      <c r="U42" s="103"/>
      <c r="V42" s="103"/>
      <c r="W42" s="103"/>
      <c r="X42" s="103"/>
      <c r="Y42" s="103"/>
      <c r="Z42" s="103"/>
      <c r="AA42" s="88"/>
      <c r="AB42" s="103"/>
      <c r="AC42" s="103"/>
      <c r="AD42" s="103"/>
      <c r="AE42" s="103"/>
      <c r="AF42" s="103"/>
      <c r="AG42" s="103"/>
    </row>
    <row r="44" spans="1:49" ht="15" customHeight="1" x14ac:dyDescent="0.25">
      <c r="A44" s="70" t="s">
        <v>3098</v>
      </c>
      <c r="B44" s="69"/>
      <c r="C44" s="69"/>
      <c r="D44" s="69"/>
      <c r="E44" s="69"/>
      <c r="F44" s="69"/>
      <c r="G44" s="69"/>
      <c r="H44" s="69"/>
      <c r="I44" s="69"/>
      <c r="J44" s="69"/>
      <c r="K44" s="69"/>
      <c r="L44" s="69"/>
      <c r="M44" s="69"/>
      <c r="N44" s="69"/>
      <c r="O44" s="69"/>
      <c r="P44" s="69"/>
      <c r="Q44" s="69"/>
      <c r="R44" s="69"/>
      <c r="S44" s="69"/>
      <c r="T44" s="69"/>
      <c r="U44" s="69"/>
      <c r="V44" s="69"/>
      <c r="W44" s="69"/>
      <c r="X44" s="69"/>
      <c r="Y44" s="69"/>
      <c r="Z44" s="69"/>
      <c r="AA44" s="69"/>
      <c r="AB44" s="69"/>
      <c r="AC44" s="69"/>
      <c r="AD44" s="69"/>
      <c r="AE44" s="69"/>
      <c r="AF44" s="69"/>
      <c r="AG44" s="69"/>
      <c r="AH44" s="69"/>
      <c r="AI44" s="69"/>
      <c r="AJ44" s="69"/>
      <c r="AK44" s="69"/>
      <c r="AL44" s="69"/>
      <c r="AM44" s="69"/>
      <c r="AN44" s="69"/>
      <c r="AO44" s="69"/>
      <c r="AP44" s="69"/>
      <c r="AQ44" s="69"/>
      <c r="AR44" s="69"/>
      <c r="AS44" s="69"/>
      <c r="AT44" s="69"/>
      <c r="AU44" s="69"/>
      <c r="AV44" s="69"/>
      <c r="AW44" s="69"/>
    </row>
    <row r="45" spans="1:49" ht="15" customHeight="1" x14ac:dyDescent="0.25">
      <c r="A45" s="155" t="s">
        <v>2972</v>
      </c>
      <c r="B45" s="155" t="s">
        <v>2973</v>
      </c>
      <c r="C45" s="155" t="s">
        <v>2974</v>
      </c>
      <c r="D45" s="155" t="s">
        <v>3038</v>
      </c>
      <c r="E45" s="155"/>
      <c r="F45" s="155"/>
      <c r="G45" s="155" t="s">
        <v>3039</v>
      </c>
      <c r="H45" s="155"/>
      <c r="I45" s="155"/>
      <c r="J45" s="82"/>
      <c r="K45" s="155" t="s">
        <v>3040</v>
      </c>
      <c r="L45" s="155"/>
      <c r="M45" s="155"/>
      <c r="N45" s="155"/>
      <c r="O45" s="155" t="s">
        <v>3041</v>
      </c>
      <c r="P45" s="155"/>
      <c r="Q45" s="155"/>
      <c r="R45" s="155"/>
      <c r="S45" s="155"/>
      <c r="T45" s="155"/>
      <c r="U45" s="155"/>
      <c r="V45" s="155"/>
      <c r="W45" s="155"/>
      <c r="X45" s="155"/>
      <c r="Y45" s="155"/>
      <c r="Z45" s="155"/>
      <c r="AA45" s="155"/>
      <c r="AB45" s="155"/>
      <c r="AC45" s="155"/>
      <c r="AD45" s="155"/>
      <c r="AE45" s="82"/>
      <c r="AF45" s="155" t="s">
        <v>3042</v>
      </c>
      <c r="AG45" s="155"/>
      <c r="AH45" s="155"/>
      <c r="AI45" s="155"/>
      <c r="AJ45" s="155"/>
      <c r="AK45" s="155"/>
      <c r="AL45" s="155"/>
      <c r="AM45" s="155"/>
      <c r="AN45" s="155"/>
      <c r="AO45" s="155"/>
      <c r="AP45" s="155"/>
      <c r="AQ45" s="155"/>
      <c r="AR45" s="155"/>
      <c r="AS45" s="155"/>
      <c r="AT45" s="155"/>
      <c r="AU45" s="155"/>
      <c r="AV45" s="155"/>
      <c r="AW45" s="155"/>
    </row>
    <row r="46" spans="1:49" ht="15" customHeight="1" x14ac:dyDescent="0.25">
      <c r="A46" s="155"/>
      <c r="B46" s="155"/>
      <c r="C46" s="155"/>
      <c r="D46" s="155"/>
      <c r="E46" s="155"/>
      <c r="F46" s="155"/>
      <c r="G46" s="155"/>
      <c r="H46" s="155"/>
      <c r="I46" s="155"/>
      <c r="J46" s="82"/>
      <c r="K46" s="155"/>
      <c r="L46" s="155"/>
      <c r="M46" s="155"/>
      <c r="N46" s="155"/>
      <c r="O46" s="155" t="s">
        <v>3043</v>
      </c>
      <c r="P46" s="155"/>
      <c r="Q46" s="155"/>
      <c r="R46" s="155" t="s">
        <v>3044</v>
      </c>
      <c r="S46" s="155"/>
      <c r="T46" s="155"/>
      <c r="U46" s="155"/>
      <c r="V46" s="155" t="s">
        <v>3045</v>
      </c>
      <c r="W46" s="155"/>
      <c r="X46" s="155"/>
      <c r="Y46" s="155"/>
      <c r="Z46" s="155" t="s">
        <v>3046</v>
      </c>
      <c r="AA46" s="155"/>
      <c r="AB46" s="155"/>
      <c r="AC46" s="155"/>
      <c r="AD46" s="155"/>
      <c r="AE46" s="82"/>
      <c r="AF46" s="155" t="s">
        <v>3043</v>
      </c>
      <c r="AG46" s="155"/>
      <c r="AH46" s="155"/>
      <c r="AI46" s="155" t="s">
        <v>3047</v>
      </c>
      <c r="AJ46" s="155"/>
      <c r="AK46" s="155"/>
      <c r="AL46" s="155" t="s">
        <v>3048</v>
      </c>
      <c r="AM46" s="155"/>
      <c r="AN46" s="155"/>
      <c r="AO46" s="155"/>
      <c r="AP46" s="155" t="s">
        <v>3044</v>
      </c>
      <c r="AQ46" s="155"/>
      <c r="AR46" s="155"/>
      <c r="AS46" s="155"/>
      <c r="AT46" s="155" t="s">
        <v>3049</v>
      </c>
      <c r="AU46" s="155"/>
      <c r="AV46" s="155"/>
      <c r="AW46" s="155"/>
    </row>
    <row r="47" spans="1:49" ht="15" customHeight="1" x14ac:dyDescent="0.25">
      <c r="A47" s="156"/>
      <c r="B47" s="156"/>
      <c r="C47" s="156"/>
      <c r="D47" s="127" t="s">
        <v>3050</v>
      </c>
      <c r="E47" s="127" t="s">
        <v>3051</v>
      </c>
      <c r="F47" s="127" t="s">
        <v>3052</v>
      </c>
      <c r="G47" s="127" t="s">
        <v>3053</v>
      </c>
      <c r="H47" s="127" t="s">
        <v>3054</v>
      </c>
      <c r="I47" s="127" t="s">
        <v>3055</v>
      </c>
      <c r="J47" s="104"/>
      <c r="K47" s="127" t="s">
        <v>3056</v>
      </c>
      <c r="L47" s="127" t="s">
        <v>3057</v>
      </c>
      <c r="M47" s="127" t="s">
        <v>3058</v>
      </c>
      <c r="N47" s="127" t="s">
        <v>3059</v>
      </c>
      <c r="O47" s="127" t="s">
        <v>3060</v>
      </c>
      <c r="P47" s="127" t="s">
        <v>3061</v>
      </c>
      <c r="Q47" s="127" t="s">
        <v>3062</v>
      </c>
      <c r="R47" s="127" t="s">
        <v>3063</v>
      </c>
      <c r="S47" s="127" t="s">
        <v>3064</v>
      </c>
      <c r="T47" s="127" t="s">
        <v>3065</v>
      </c>
      <c r="U47" s="127" t="s">
        <v>3066</v>
      </c>
      <c r="V47" s="127" t="s">
        <v>3067</v>
      </c>
      <c r="W47" s="127" t="s">
        <v>3068</v>
      </c>
      <c r="X47" s="127" t="s">
        <v>3069</v>
      </c>
      <c r="Y47" s="127" t="s">
        <v>3070</v>
      </c>
      <c r="Z47" s="127" t="s">
        <v>3071</v>
      </c>
      <c r="AA47" s="127" t="s">
        <v>3072</v>
      </c>
      <c r="AB47" s="127" t="s">
        <v>3073</v>
      </c>
      <c r="AC47" s="127" t="s">
        <v>3012</v>
      </c>
      <c r="AD47" s="127" t="s">
        <v>3074</v>
      </c>
      <c r="AE47" s="104"/>
      <c r="AF47" s="127" t="s">
        <v>3060</v>
      </c>
      <c r="AG47" s="127" t="s">
        <v>3061</v>
      </c>
      <c r="AH47" s="127" t="s">
        <v>3062</v>
      </c>
      <c r="AI47" s="127" t="s">
        <v>3075</v>
      </c>
      <c r="AJ47" s="127" t="s">
        <v>3076</v>
      </c>
      <c r="AK47" s="127" t="s">
        <v>3077</v>
      </c>
      <c r="AL47" s="127" t="s">
        <v>3078</v>
      </c>
      <c r="AM47" s="127" t="s">
        <v>3079</v>
      </c>
      <c r="AN47" s="127" t="s">
        <v>3080</v>
      </c>
      <c r="AO47" s="127" t="s">
        <v>3081</v>
      </c>
      <c r="AP47" s="127" t="s">
        <v>3082</v>
      </c>
      <c r="AQ47" s="127" t="s">
        <v>3083</v>
      </c>
      <c r="AR47" s="127" t="s">
        <v>3084</v>
      </c>
      <c r="AS47" s="127" t="s">
        <v>3085</v>
      </c>
      <c r="AT47" s="127" t="s">
        <v>3086</v>
      </c>
      <c r="AU47" s="127" t="s">
        <v>3087</v>
      </c>
      <c r="AV47" s="127" t="s">
        <v>3088</v>
      </c>
      <c r="AW47" s="127" t="s">
        <v>3089</v>
      </c>
    </row>
    <row r="48" spans="1:49" ht="15" customHeight="1" x14ac:dyDescent="0.25">
      <c r="A48" s="157"/>
      <c r="B48" s="157"/>
      <c r="C48" s="157"/>
      <c r="D48" s="128" t="s">
        <v>2995</v>
      </c>
      <c r="E48" s="128" t="s">
        <v>2996</v>
      </c>
      <c r="F48" s="128" t="s">
        <v>2997</v>
      </c>
      <c r="G48" s="128" t="s">
        <v>2995</v>
      </c>
      <c r="H48" s="128" t="s">
        <v>2996</v>
      </c>
      <c r="I48" s="128" t="s">
        <v>2997</v>
      </c>
      <c r="J48" s="71"/>
      <c r="K48" s="128" t="s">
        <v>3101</v>
      </c>
      <c r="L48" s="128" t="s">
        <v>3102</v>
      </c>
      <c r="M48" s="128" t="s">
        <v>3103</v>
      </c>
      <c r="N48" s="128" t="s">
        <v>3104</v>
      </c>
      <c r="O48" s="128" t="s">
        <v>3117</v>
      </c>
      <c r="P48" s="128" t="s">
        <v>3118</v>
      </c>
      <c r="Q48" s="128" t="s">
        <v>3119</v>
      </c>
      <c r="R48" s="128" t="s">
        <v>3105</v>
      </c>
      <c r="S48" s="128" t="s">
        <v>3106</v>
      </c>
      <c r="T48" s="128" t="s">
        <v>3107</v>
      </c>
      <c r="U48" s="128" t="s">
        <v>3108</v>
      </c>
      <c r="V48" s="128" t="s">
        <v>3109</v>
      </c>
      <c r="W48" s="128" t="s">
        <v>3110</v>
      </c>
      <c r="X48" s="128" t="s">
        <v>3111</v>
      </c>
      <c r="Y48" s="128" t="s">
        <v>3112</v>
      </c>
      <c r="Z48" s="128" t="s">
        <v>3090</v>
      </c>
      <c r="AA48" s="128" t="s">
        <v>3091</v>
      </c>
      <c r="AB48" s="128" t="s">
        <v>3092</v>
      </c>
      <c r="AC48" s="128" t="s">
        <v>3093</v>
      </c>
      <c r="AD48" s="128" t="s">
        <v>3094</v>
      </c>
      <c r="AE48" s="71"/>
      <c r="AF48" s="128" t="s">
        <v>3117</v>
      </c>
      <c r="AG48" s="128" t="s">
        <v>3118</v>
      </c>
      <c r="AH48" s="128" t="s">
        <v>3119</v>
      </c>
      <c r="AI48" s="128" t="s">
        <v>3095</v>
      </c>
      <c r="AJ48" s="128" t="s">
        <v>82</v>
      </c>
      <c r="AK48" s="128" t="s">
        <v>3096</v>
      </c>
      <c r="AL48" s="128" t="s">
        <v>3113</v>
      </c>
      <c r="AM48" s="128" t="s">
        <v>3114</v>
      </c>
      <c r="AN48" s="128" t="s">
        <v>3115</v>
      </c>
      <c r="AO48" s="128" t="s">
        <v>3116</v>
      </c>
      <c r="AP48" s="128" t="s">
        <v>3105</v>
      </c>
      <c r="AQ48" s="128" t="s">
        <v>3106</v>
      </c>
      <c r="AR48" s="128" t="s">
        <v>3107</v>
      </c>
      <c r="AS48" s="128" t="s">
        <v>3108</v>
      </c>
      <c r="AT48" s="128" t="s">
        <v>3090</v>
      </c>
      <c r="AU48" s="128" t="s">
        <v>3091</v>
      </c>
      <c r="AV48" s="128" t="s">
        <v>3097</v>
      </c>
      <c r="AW48" s="128" t="s">
        <v>3094</v>
      </c>
    </row>
    <row r="49" spans="1:49" ht="15" customHeight="1" x14ac:dyDescent="0.25">
      <c r="A49" s="72">
        <v>1</v>
      </c>
      <c r="B49" s="107"/>
      <c r="C49" s="110" t="s">
        <v>414</v>
      </c>
      <c r="D49" s="105">
        <v>100</v>
      </c>
      <c r="E49" s="105">
        <v>63.698203437618304</v>
      </c>
      <c r="F49" s="105">
        <v>-8.4084770976134884</v>
      </c>
      <c r="G49" s="105">
        <v>100</v>
      </c>
      <c r="H49" s="105">
        <v>63.448126121545691</v>
      </c>
      <c r="I49" s="105">
        <v>-8.299068271831656</v>
      </c>
      <c r="J49" s="106"/>
      <c r="K49" s="108">
        <v>-3.5000000000000001E-3</v>
      </c>
      <c r="L49" s="108"/>
      <c r="M49" s="108">
        <v>-2.5000000000000001E-2</v>
      </c>
      <c r="N49" s="108">
        <v>2.5000000000000001E-2</v>
      </c>
      <c r="O49" s="108">
        <v>-6.9685257991372444E-4</v>
      </c>
      <c r="P49" s="109">
        <v>1.7681650040348986E-6</v>
      </c>
      <c r="Q49" s="109">
        <v>6.6435251365255307E-7</v>
      </c>
      <c r="R49" s="108">
        <v>-6.6036481714841272E-4</v>
      </c>
      <c r="S49" s="108"/>
      <c r="T49" s="108">
        <v>-5.7297777866012435E-4</v>
      </c>
      <c r="U49" s="108">
        <v>7.598927504737325E-4</v>
      </c>
      <c r="V49" s="105">
        <v>-10.653743458804399</v>
      </c>
      <c r="W49" s="105"/>
      <c r="X49" s="105">
        <v>-114.59555573202486</v>
      </c>
      <c r="Y49" s="105">
        <v>151.97855009474651</v>
      </c>
      <c r="Z49" s="105">
        <v>0.8368140787044942</v>
      </c>
      <c r="AA49" s="105">
        <v>0.36892864893978056</v>
      </c>
      <c r="AB49" s="72" t="s">
        <v>3099</v>
      </c>
      <c r="AC49" s="105">
        <v>5.300100655140441</v>
      </c>
      <c r="AD49" s="110" t="s">
        <v>414</v>
      </c>
      <c r="AE49" s="106"/>
      <c r="AF49" s="108">
        <v>-3.7204796563410059E-3</v>
      </c>
      <c r="AG49" s="109">
        <v>1.0698472261521955E-5</v>
      </c>
      <c r="AH49" s="109">
        <v>4.0001714945062491E-6</v>
      </c>
      <c r="AI49" s="72" t="s">
        <v>3100</v>
      </c>
      <c r="AJ49" s="72" t="s">
        <v>421</v>
      </c>
      <c r="AK49" s="72" t="s">
        <v>2884</v>
      </c>
      <c r="AL49" s="105">
        <v>2.656726663875971</v>
      </c>
      <c r="AM49" s="105">
        <v>99.999948262646711</v>
      </c>
      <c r="AN49" s="105">
        <v>168.56432784355653</v>
      </c>
      <c r="AO49" s="105">
        <v>-22.048360523618943</v>
      </c>
      <c r="AP49" s="108">
        <v>-3.5000000000005829E-3</v>
      </c>
      <c r="AQ49" s="108"/>
      <c r="AR49" s="108">
        <v>-2.9725270463196282E-3</v>
      </c>
      <c r="AS49" s="108">
        <v>5.0903884164817427E-3</v>
      </c>
      <c r="AT49" s="105">
        <v>0.83688893038133605</v>
      </c>
      <c r="AU49" s="105">
        <v>0.32573351288919861</v>
      </c>
      <c r="AV49" s="105">
        <v>2.656726663875971</v>
      </c>
      <c r="AW49" s="110" t="s">
        <v>414</v>
      </c>
    </row>
    <row r="50" spans="1:49" ht="15" customHeight="1" x14ac:dyDescent="0.25">
      <c r="A50" s="72"/>
      <c r="B50" s="107"/>
      <c r="C50" s="72"/>
      <c r="D50" s="105"/>
      <c r="E50" s="105"/>
      <c r="F50" s="105"/>
      <c r="G50" s="105"/>
      <c r="H50" s="105"/>
      <c r="I50" s="105"/>
      <c r="J50" s="106"/>
      <c r="K50" s="108"/>
      <c r="L50" s="108"/>
      <c r="M50" s="108"/>
      <c r="N50" s="108"/>
      <c r="O50" s="108"/>
      <c r="P50" s="109"/>
      <c r="Q50" s="109"/>
      <c r="R50" s="108"/>
      <c r="S50" s="108"/>
      <c r="T50" s="108"/>
      <c r="U50" s="108"/>
      <c r="V50" s="105"/>
      <c r="W50" s="105"/>
      <c r="X50" s="105"/>
      <c r="Y50" s="105"/>
      <c r="Z50" s="105"/>
      <c r="AA50" s="105"/>
      <c r="AB50" s="72"/>
      <c r="AC50" s="105"/>
      <c r="AD50" s="72"/>
      <c r="AE50" s="106"/>
      <c r="AF50" s="108"/>
      <c r="AG50" s="109"/>
      <c r="AH50" s="109"/>
      <c r="AI50" s="72"/>
      <c r="AJ50" s="72"/>
      <c r="AK50" s="72"/>
      <c r="AL50" s="105"/>
      <c r="AM50" s="105"/>
      <c r="AN50" s="105"/>
      <c r="AO50" s="105"/>
      <c r="AP50" s="108"/>
      <c r="AQ50" s="108"/>
      <c r="AR50" s="108"/>
      <c r="AS50" s="108"/>
      <c r="AT50" s="105"/>
      <c r="AU50" s="105"/>
      <c r="AV50" s="105"/>
      <c r="AW50" s="72"/>
    </row>
    <row r="51" spans="1:49" ht="15" customHeight="1" x14ac:dyDescent="0.25">
      <c r="A51" s="72"/>
      <c r="B51" s="107"/>
      <c r="C51" s="72"/>
      <c r="D51" s="105"/>
      <c r="E51" s="105"/>
      <c r="F51" s="105"/>
      <c r="G51" s="105"/>
      <c r="H51" s="105"/>
      <c r="I51" s="105"/>
      <c r="J51" s="106"/>
      <c r="K51" s="108"/>
      <c r="L51" s="108"/>
      <c r="M51" s="108"/>
      <c r="N51" s="108"/>
      <c r="O51" s="108"/>
      <c r="P51" s="109"/>
      <c r="Q51" s="109"/>
      <c r="R51" s="108"/>
      <c r="S51" s="108"/>
      <c r="T51" s="108"/>
      <c r="U51" s="108"/>
      <c r="V51" s="105"/>
      <c r="W51" s="105"/>
      <c r="X51" s="105"/>
      <c r="Y51" s="105"/>
      <c r="Z51" s="105"/>
      <c r="AA51" s="105"/>
      <c r="AB51" s="72"/>
      <c r="AC51" s="105"/>
      <c r="AD51" s="72"/>
      <c r="AE51" s="106"/>
      <c r="AF51" s="108"/>
      <c r="AG51" s="109"/>
      <c r="AH51" s="109"/>
      <c r="AI51" s="72"/>
      <c r="AJ51" s="72"/>
      <c r="AK51" s="72"/>
      <c r="AL51" s="105"/>
      <c r="AM51" s="105"/>
      <c r="AN51" s="105"/>
      <c r="AO51" s="105"/>
      <c r="AP51" s="108"/>
      <c r="AQ51" s="108"/>
      <c r="AR51" s="108"/>
      <c r="AS51" s="108"/>
      <c r="AT51" s="105"/>
      <c r="AU51" s="105"/>
      <c r="AV51" s="105"/>
      <c r="AW51" s="72"/>
    </row>
    <row r="52" spans="1:49" ht="15" customHeight="1" x14ac:dyDescent="0.25">
      <c r="A52" s="72"/>
      <c r="B52" s="107"/>
      <c r="C52" s="72"/>
      <c r="D52" s="105"/>
      <c r="E52" s="105"/>
      <c r="F52" s="105"/>
      <c r="G52" s="105"/>
      <c r="H52" s="105"/>
      <c r="I52" s="105"/>
      <c r="J52" s="106"/>
      <c r="K52" s="108"/>
      <c r="L52" s="108"/>
      <c r="M52" s="108"/>
      <c r="N52" s="108"/>
      <c r="O52" s="108"/>
      <c r="P52" s="109"/>
      <c r="Q52" s="109"/>
      <c r="R52" s="108"/>
      <c r="S52" s="108"/>
      <c r="T52" s="108"/>
      <c r="U52" s="108"/>
      <c r="V52" s="105"/>
      <c r="W52" s="105"/>
      <c r="X52" s="105"/>
      <c r="Y52" s="105"/>
      <c r="Z52" s="105"/>
      <c r="AA52" s="105"/>
      <c r="AB52" s="72"/>
      <c r="AC52" s="105"/>
      <c r="AD52" s="72"/>
      <c r="AE52" s="106"/>
      <c r="AF52" s="108"/>
      <c r="AG52" s="109"/>
      <c r="AH52" s="109"/>
      <c r="AI52" s="72"/>
      <c r="AJ52" s="72"/>
      <c r="AK52" s="72"/>
      <c r="AL52" s="105"/>
      <c r="AM52" s="105"/>
      <c r="AN52" s="105"/>
      <c r="AO52" s="105"/>
      <c r="AP52" s="108"/>
      <c r="AQ52" s="108"/>
      <c r="AR52" s="108"/>
      <c r="AS52" s="108"/>
      <c r="AT52" s="105"/>
      <c r="AU52" s="105"/>
      <c r="AV52" s="105"/>
      <c r="AW52" s="72"/>
    </row>
    <row r="53" spans="1:49" ht="15" customHeight="1" x14ac:dyDescent="0.25">
      <c r="A53" s="72"/>
      <c r="B53" s="107"/>
      <c r="C53" s="72"/>
      <c r="D53" s="105"/>
      <c r="E53" s="105"/>
      <c r="F53" s="105"/>
      <c r="G53" s="105"/>
      <c r="H53" s="105"/>
      <c r="I53" s="105"/>
      <c r="J53" s="106"/>
      <c r="K53" s="108"/>
      <c r="L53" s="108"/>
      <c r="M53" s="108"/>
      <c r="N53" s="108"/>
      <c r="O53" s="108"/>
      <c r="P53" s="109"/>
      <c r="Q53" s="109"/>
      <c r="R53" s="108"/>
      <c r="S53" s="108"/>
      <c r="T53" s="108"/>
      <c r="U53" s="108"/>
      <c r="V53" s="105"/>
      <c r="W53" s="105"/>
      <c r="X53" s="105"/>
      <c r="Y53" s="105"/>
      <c r="Z53" s="105"/>
      <c r="AA53" s="105"/>
      <c r="AB53" s="72"/>
      <c r="AC53" s="105"/>
      <c r="AD53" s="72"/>
      <c r="AE53" s="106"/>
      <c r="AF53" s="108"/>
      <c r="AG53" s="109"/>
      <c r="AH53" s="109"/>
      <c r="AI53" s="72"/>
      <c r="AJ53" s="72"/>
      <c r="AK53" s="72"/>
      <c r="AL53" s="105"/>
      <c r="AM53" s="105"/>
      <c r="AN53" s="105"/>
      <c r="AO53" s="105"/>
      <c r="AP53" s="108"/>
      <c r="AQ53" s="108"/>
      <c r="AR53" s="108"/>
      <c r="AS53" s="108"/>
      <c r="AT53" s="105"/>
      <c r="AU53" s="105"/>
      <c r="AV53" s="105"/>
      <c r="AW53" s="72"/>
    </row>
    <row r="54" spans="1:49" ht="15" customHeight="1" x14ac:dyDescent="0.25">
      <c r="A54" s="72"/>
      <c r="B54" s="107"/>
      <c r="C54" s="72"/>
      <c r="D54" s="105"/>
      <c r="E54" s="105"/>
      <c r="F54" s="105"/>
      <c r="G54" s="105"/>
      <c r="H54" s="105"/>
      <c r="I54" s="105"/>
      <c r="J54" s="106"/>
      <c r="K54" s="108"/>
      <c r="L54" s="108"/>
      <c r="M54" s="108"/>
      <c r="N54" s="108"/>
      <c r="O54" s="108"/>
      <c r="P54" s="109"/>
      <c r="Q54" s="109"/>
      <c r="R54" s="108"/>
      <c r="S54" s="108"/>
      <c r="T54" s="108"/>
      <c r="U54" s="108"/>
      <c r="V54" s="105"/>
      <c r="W54" s="105"/>
      <c r="X54" s="105"/>
      <c r="Y54" s="105"/>
      <c r="Z54" s="105"/>
      <c r="AA54" s="105"/>
      <c r="AB54" s="72"/>
      <c r="AC54" s="105"/>
      <c r="AD54" s="72"/>
      <c r="AE54" s="106"/>
      <c r="AF54" s="108"/>
      <c r="AG54" s="109"/>
      <c r="AH54" s="109"/>
      <c r="AI54" s="72"/>
      <c r="AJ54" s="72"/>
      <c r="AK54" s="72"/>
      <c r="AL54" s="105"/>
      <c r="AM54" s="105"/>
      <c r="AN54" s="105"/>
      <c r="AO54" s="105"/>
      <c r="AP54" s="108"/>
      <c r="AQ54" s="108"/>
      <c r="AR54" s="108"/>
      <c r="AS54" s="108"/>
      <c r="AT54" s="105"/>
      <c r="AU54" s="105"/>
      <c r="AV54" s="105"/>
      <c r="AW54" s="72"/>
    </row>
    <row r="55" spans="1:49" ht="15" customHeight="1" x14ac:dyDescent="0.25">
      <c r="A55" s="72"/>
      <c r="B55" s="107"/>
      <c r="C55" s="72"/>
      <c r="D55" s="105"/>
      <c r="E55" s="105"/>
      <c r="F55" s="105"/>
      <c r="G55" s="105"/>
      <c r="H55" s="105"/>
      <c r="I55" s="105"/>
      <c r="J55" s="106"/>
      <c r="K55" s="108"/>
      <c r="L55" s="108"/>
      <c r="M55" s="108"/>
      <c r="N55" s="108"/>
      <c r="O55" s="108"/>
      <c r="P55" s="109"/>
      <c r="Q55" s="109"/>
      <c r="R55" s="108"/>
      <c r="S55" s="108"/>
      <c r="T55" s="108"/>
      <c r="U55" s="108"/>
      <c r="V55" s="105"/>
      <c r="W55" s="105"/>
      <c r="X55" s="105"/>
      <c r="Y55" s="105"/>
      <c r="Z55" s="105"/>
      <c r="AA55" s="105"/>
      <c r="AB55" s="72"/>
      <c r="AC55" s="105"/>
      <c r="AD55" s="72"/>
      <c r="AE55" s="106"/>
      <c r="AF55" s="108"/>
      <c r="AG55" s="109"/>
      <c r="AH55" s="109"/>
      <c r="AI55" s="72"/>
      <c r="AJ55" s="72"/>
      <c r="AK55" s="72"/>
      <c r="AL55" s="105"/>
      <c r="AM55" s="105"/>
      <c r="AN55" s="105"/>
      <c r="AO55" s="105"/>
      <c r="AP55" s="108"/>
      <c r="AQ55" s="108"/>
      <c r="AR55" s="108"/>
      <c r="AS55" s="108"/>
      <c r="AT55" s="105"/>
      <c r="AU55" s="105"/>
      <c r="AV55" s="105"/>
      <c r="AW55" s="72"/>
    </row>
    <row r="56" spans="1:49" ht="15" customHeight="1" x14ac:dyDescent="0.25">
      <c r="A56" s="72"/>
      <c r="B56" s="107"/>
      <c r="C56" s="72"/>
      <c r="D56" s="105"/>
      <c r="E56" s="105"/>
      <c r="F56" s="105"/>
      <c r="G56" s="105"/>
      <c r="H56" s="105"/>
      <c r="I56" s="105"/>
      <c r="J56" s="106"/>
      <c r="K56" s="108"/>
      <c r="L56" s="108"/>
      <c r="M56" s="108"/>
      <c r="N56" s="108"/>
      <c r="O56" s="108"/>
      <c r="P56" s="109"/>
      <c r="Q56" s="109"/>
      <c r="R56" s="108"/>
      <c r="S56" s="108"/>
      <c r="T56" s="108"/>
      <c r="U56" s="108"/>
      <c r="V56" s="105"/>
      <c r="W56" s="105"/>
      <c r="X56" s="105"/>
      <c r="Y56" s="105"/>
      <c r="Z56" s="105"/>
      <c r="AA56" s="105"/>
      <c r="AB56" s="72"/>
      <c r="AC56" s="105"/>
      <c r="AD56" s="72"/>
      <c r="AE56" s="106"/>
      <c r="AF56" s="108"/>
      <c r="AG56" s="109"/>
      <c r="AH56" s="109"/>
      <c r="AI56" s="72"/>
      <c r="AJ56" s="72"/>
      <c r="AK56" s="72"/>
      <c r="AL56" s="105"/>
      <c r="AM56" s="105"/>
      <c r="AN56" s="105"/>
      <c r="AO56" s="105"/>
      <c r="AP56" s="108"/>
      <c r="AQ56" s="108"/>
      <c r="AR56" s="108"/>
      <c r="AS56" s="108"/>
      <c r="AT56" s="105"/>
      <c r="AU56" s="105"/>
      <c r="AV56" s="105"/>
      <c r="AW56" s="72"/>
    </row>
    <row r="57" spans="1:49" ht="15" customHeight="1" x14ac:dyDescent="0.25">
      <c r="A57" s="72"/>
      <c r="B57" s="107"/>
      <c r="C57" s="72"/>
      <c r="D57" s="105"/>
      <c r="E57" s="105"/>
      <c r="F57" s="105"/>
      <c r="G57" s="105"/>
      <c r="H57" s="105"/>
      <c r="I57" s="105"/>
      <c r="J57" s="106"/>
      <c r="K57" s="108"/>
      <c r="L57" s="108"/>
      <c r="M57" s="108"/>
      <c r="N57" s="108"/>
      <c r="O57" s="108"/>
      <c r="P57" s="109"/>
      <c r="Q57" s="109"/>
      <c r="R57" s="108"/>
      <c r="S57" s="108"/>
      <c r="T57" s="108"/>
      <c r="U57" s="108"/>
      <c r="V57" s="105"/>
      <c r="W57" s="105"/>
      <c r="X57" s="105"/>
      <c r="Y57" s="105"/>
      <c r="Z57" s="105"/>
      <c r="AA57" s="105"/>
      <c r="AB57" s="72"/>
      <c r="AC57" s="105"/>
      <c r="AD57" s="72"/>
      <c r="AE57" s="106"/>
      <c r="AF57" s="108"/>
      <c r="AG57" s="109"/>
      <c r="AH57" s="109"/>
      <c r="AI57" s="72"/>
      <c r="AJ57" s="72"/>
      <c r="AK57" s="72"/>
      <c r="AL57" s="105"/>
      <c r="AM57" s="105"/>
      <c r="AN57" s="105"/>
      <c r="AO57" s="105"/>
      <c r="AP57" s="108"/>
      <c r="AQ57" s="108"/>
      <c r="AR57" s="108"/>
      <c r="AS57" s="108"/>
      <c r="AT57" s="105"/>
      <c r="AU57" s="105"/>
      <c r="AV57" s="105"/>
      <c r="AW57" s="72"/>
    </row>
    <row r="58" spans="1:49" ht="15" customHeight="1" x14ac:dyDescent="0.25">
      <c r="A58" s="72"/>
      <c r="B58" s="107"/>
      <c r="C58" s="72"/>
      <c r="D58" s="105"/>
      <c r="E58" s="105"/>
      <c r="F58" s="105"/>
      <c r="G58" s="105"/>
      <c r="H58" s="105"/>
      <c r="I58" s="105"/>
      <c r="J58" s="106"/>
      <c r="K58" s="108"/>
      <c r="L58" s="108"/>
      <c r="M58" s="108"/>
      <c r="N58" s="108"/>
      <c r="O58" s="108"/>
      <c r="P58" s="109"/>
      <c r="Q58" s="109"/>
      <c r="R58" s="108"/>
      <c r="S58" s="108"/>
      <c r="T58" s="108"/>
      <c r="U58" s="108"/>
      <c r="V58" s="105"/>
      <c r="W58" s="105"/>
      <c r="X58" s="105"/>
      <c r="Y58" s="105"/>
      <c r="Z58" s="105"/>
      <c r="AA58" s="105"/>
      <c r="AB58" s="72"/>
      <c r="AC58" s="105"/>
      <c r="AD58" s="72"/>
      <c r="AE58" s="106"/>
      <c r="AF58" s="108"/>
      <c r="AG58" s="109"/>
      <c r="AH58" s="109"/>
      <c r="AI58" s="72"/>
      <c r="AJ58" s="72"/>
      <c r="AK58" s="72"/>
      <c r="AL58" s="105"/>
      <c r="AM58" s="105"/>
      <c r="AN58" s="105"/>
      <c r="AO58" s="105"/>
      <c r="AP58" s="108"/>
      <c r="AQ58" s="108"/>
      <c r="AR58" s="108"/>
      <c r="AS58" s="108"/>
      <c r="AT58" s="105"/>
      <c r="AU58" s="105"/>
      <c r="AV58" s="105"/>
      <c r="AW58" s="72"/>
    </row>
    <row r="59" spans="1:49" ht="15" customHeight="1" x14ac:dyDescent="0.25">
      <c r="A59" s="72"/>
      <c r="B59" s="107"/>
      <c r="C59" s="72"/>
      <c r="D59" s="105"/>
      <c r="E59" s="105"/>
      <c r="F59" s="105"/>
      <c r="G59" s="105"/>
      <c r="H59" s="105"/>
      <c r="I59" s="105"/>
      <c r="J59" s="106"/>
      <c r="K59" s="108"/>
      <c r="L59" s="108"/>
      <c r="M59" s="108"/>
      <c r="N59" s="108"/>
      <c r="O59" s="108"/>
      <c r="P59" s="109"/>
      <c r="Q59" s="109"/>
      <c r="R59" s="108"/>
      <c r="S59" s="108"/>
      <c r="T59" s="108"/>
      <c r="U59" s="108"/>
      <c r="V59" s="105"/>
      <c r="W59" s="105"/>
      <c r="X59" s="105"/>
      <c r="Y59" s="105"/>
      <c r="Z59" s="105"/>
      <c r="AA59" s="105"/>
      <c r="AB59" s="72"/>
      <c r="AC59" s="105"/>
      <c r="AD59" s="72"/>
      <c r="AE59" s="106"/>
      <c r="AF59" s="108"/>
      <c r="AG59" s="109"/>
      <c r="AH59" s="109"/>
      <c r="AI59" s="72"/>
      <c r="AJ59" s="72"/>
      <c r="AK59" s="72"/>
      <c r="AL59" s="105"/>
      <c r="AM59" s="105"/>
      <c r="AN59" s="105"/>
      <c r="AO59" s="105"/>
      <c r="AP59" s="108"/>
      <c r="AQ59" s="108"/>
      <c r="AR59" s="108"/>
      <c r="AS59" s="108"/>
      <c r="AT59" s="105"/>
      <c r="AU59" s="105"/>
      <c r="AV59" s="105"/>
      <c r="AW59" s="72"/>
    </row>
    <row r="60" spans="1:49" ht="15" customHeight="1" x14ac:dyDescent="0.25">
      <c r="A60" s="72"/>
      <c r="B60" s="107"/>
      <c r="C60" s="72"/>
      <c r="D60" s="105"/>
      <c r="E60" s="105"/>
      <c r="F60" s="105"/>
      <c r="G60" s="105"/>
      <c r="H60" s="105"/>
      <c r="I60" s="105"/>
      <c r="J60" s="106"/>
      <c r="K60" s="108"/>
      <c r="L60" s="108"/>
      <c r="M60" s="108"/>
      <c r="N60" s="108"/>
      <c r="O60" s="108"/>
      <c r="P60" s="109"/>
      <c r="Q60" s="109"/>
      <c r="R60" s="108"/>
      <c r="S60" s="108"/>
      <c r="T60" s="108"/>
      <c r="U60" s="108"/>
      <c r="V60" s="105"/>
      <c r="W60" s="105"/>
      <c r="X60" s="105"/>
      <c r="Y60" s="105"/>
      <c r="Z60" s="105"/>
      <c r="AA60" s="105"/>
      <c r="AB60" s="72"/>
      <c r="AC60" s="105"/>
      <c r="AD60" s="72"/>
      <c r="AE60" s="106"/>
      <c r="AF60" s="108"/>
      <c r="AG60" s="109"/>
      <c r="AH60" s="109"/>
      <c r="AI60" s="72"/>
      <c r="AJ60" s="72"/>
      <c r="AK60" s="72"/>
      <c r="AL60" s="105"/>
      <c r="AM60" s="105"/>
      <c r="AN60" s="105"/>
      <c r="AO60" s="105"/>
      <c r="AP60" s="108"/>
      <c r="AQ60" s="108"/>
      <c r="AR60" s="108"/>
      <c r="AS60" s="108"/>
      <c r="AT60" s="105"/>
      <c r="AU60" s="105"/>
      <c r="AV60" s="105"/>
      <c r="AW60" s="72"/>
    </row>
    <row r="61" spans="1:49" ht="15" customHeight="1" x14ac:dyDescent="0.25">
      <c r="A61" s="72"/>
      <c r="B61" s="107"/>
      <c r="C61" s="72"/>
      <c r="D61" s="105"/>
      <c r="E61" s="105"/>
      <c r="F61" s="105"/>
      <c r="G61" s="105"/>
      <c r="H61" s="105"/>
      <c r="I61" s="105"/>
      <c r="J61" s="106"/>
      <c r="K61" s="108"/>
      <c r="L61" s="108"/>
      <c r="M61" s="108"/>
      <c r="N61" s="108"/>
      <c r="O61" s="108"/>
      <c r="P61" s="109"/>
      <c r="Q61" s="109"/>
      <c r="R61" s="108"/>
      <c r="S61" s="108"/>
      <c r="T61" s="108"/>
      <c r="U61" s="108"/>
      <c r="V61" s="105"/>
      <c r="W61" s="105"/>
      <c r="X61" s="105"/>
      <c r="Y61" s="105"/>
      <c r="Z61" s="105"/>
      <c r="AA61" s="105"/>
      <c r="AB61" s="72"/>
      <c r="AC61" s="105"/>
      <c r="AD61" s="72"/>
      <c r="AE61" s="106"/>
      <c r="AF61" s="108"/>
      <c r="AG61" s="109"/>
      <c r="AH61" s="109"/>
      <c r="AI61" s="72"/>
      <c r="AJ61" s="72"/>
      <c r="AK61" s="72"/>
      <c r="AL61" s="105"/>
      <c r="AM61" s="105"/>
      <c r="AN61" s="105"/>
      <c r="AO61" s="105"/>
      <c r="AP61" s="108"/>
      <c r="AQ61" s="108"/>
      <c r="AR61" s="108"/>
      <c r="AS61" s="108"/>
      <c r="AT61" s="105"/>
      <c r="AU61" s="105"/>
      <c r="AV61" s="105"/>
      <c r="AW61" s="72"/>
    </row>
    <row r="62" spans="1:49" ht="15" customHeight="1" x14ac:dyDescent="0.25">
      <c r="A62" s="72"/>
      <c r="B62" s="107"/>
      <c r="C62" s="72"/>
      <c r="D62" s="105"/>
      <c r="E62" s="105"/>
      <c r="F62" s="105"/>
      <c r="G62" s="105"/>
      <c r="H62" s="105"/>
      <c r="I62" s="105"/>
      <c r="J62" s="106"/>
      <c r="K62" s="108"/>
      <c r="L62" s="108"/>
      <c r="M62" s="108"/>
      <c r="N62" s="108"/>
      <c r="O62" s="108"/>
      <c r="P62" s="109"/>
      <c r="Q62" s="109"/>
      <c r="R62" s="108"/>
      <c r="S62" s="108"/>
      <c r="T62" s="108"/>
      <c r="U62" s="108"/>
      <c r="V62" s="105"/>
      <c r="W62" s="105"/>
      <c r="X62" s="105"/>
      <c r="Y62" s="105"/>
      <c r="Z62" s="105"/>
      <c r="AA62" s="105"/>
      <c r="AB62" s="72"/>
      <c r="AC62" s="105"/>
      <c r="AD62" s="72"/>
      <c r="AE62" s="106"/>
      <c r="AF62" s="108"/>
      <c r="AG62" s="109"/>
      <c r="AH62" s="109"/>
      <c r="AI62" s="72"/>
      <c r="AJ62" s="72"/>
      <c r="AK62" s="72"/>
      <c r="AL62" s="105"/>
      <c r="AM62" s="105"/>
      <c r="AN62" s="105"/>
      <c r="AO62" s="105"/>
      <c r="AP62" s="108"/>
      <c r="AQ62" s="108"/>
      <c r="AR62" s="108"/>
      <c r="AS62" s="108"/>
      <c r="AT62" s="105"/>
      <c r="AU62" s="105"/>
      <c r="AV62" s="105"/>
      <c r="AW62" s="72"/>
    </row>
    <row r="63" spans="1:49" ht="15" customHeight="1" x14ac:dyDescent="0.25">
      <c r="A63" s="72"/>
      <c r="B63" s="107"/>
      <c r="C63" s="72"/>
      <c r="D63" s="105"/>
      <c r="E63" s="105"/>
      <c r="F63" s="105"/>
      <c r="G63" s="105"/>
      <c r="H63" s="105"/>
      <c r="I63" s="105"/>
      <c r="J63" s="106"/>
      <c r="K63" s="108"/>
      <c r="L63" s="108"/>
      <c r="M63" s="108"/>
      <c r="N63" s="108"/>
      <c r="O63" s="108"/>
      <c r="P63" s="109"/>
      <c r="Q63" s="109"/>
      <c r="R63" s="108"/>
      <c r="S63" s="108"/>
      <c r="T63" s="108"/>
      <c r="U63" s="108"/>
      <c r="V63" s="105"/>
      <c r="W63" s="105"/>
      <c r="X63" s="105"/>
      <c r="Y63" s="105"/>
      <c r="Z63" s="105"/>
      <c r="AA63" s="105"/>
      <c r="AB63" s="72"/>
      <c r="AC63" s="105"/>
      <c r="AD63" s="72"/>
      <c r="AE63" s="106"/>
      <c r="AF63" s="108"/>
      <c r="AG63" s="109"/>
      <c r="AH63" s="109"/>
      <c r="AI63" s="72"/>
      <c r="AJ63" s="72"/>
      <c r="AK63" s="72"/>
      <c r="AL63" s="105"/>
      <c r="AM63" s="105"/>
      <c r="AN63" s="105"/>
      <c r="AO63" s="105"/>
      <c r="AP63" s="108"/>
      <c r="AQ63" s="108"/>
      <c r="AR63" s="108"/>
      <c r="AS63" s="108"/>
      <c r="AT63" s="105"/>
      <c r="AU63" s="105"/>
      <c r="AV63" s="105"/>
      <c r="AW63" s="72"/>
    </row>
    <row r="64" spans="1:49" ht="15" customHeight="1" x14ac:dyDescent="0.25">
      <c r="A64" s="72"/>
      <c r="B64" s="107"/>
      <c r="C64" s="72"/>
      <c r="D64" s="105"/>
      <c r="E64" s="105"/>
      <c r="F64" s="105"/>
      <c r="G64" s="105"/>
      <c r="H64" s="105"/>
      <c r="I64" s="105"/>
      <c r="J64" s="106"/>
      <c r="K64" s="108"/>
      <c r="L64" s="108"/>
      <c r="M64" s="108"/>
      <c r="N64" s="108"/>
      <c r="O64" s="108"/>
      <c r="P64" s="109"/>
      <c r="Q64" s="109"/>
      <c r="R64" s="108"/>
      <c r="S64" s="108"/>
      <c r="T64" s="108"/>
      <c r="U64" s="108"/>
      <c r="V64" s="105"/>
      <c r="W64" s="105"/>
      <c r="X64" s="105"/>
      <c r="Y64" s="105"/>
      <c r="Z64" s="105"/>
      <c r="AA64" s="105"/>
      <c r="AB64" s="72"/>
      <c r="AC64" s="105"/>
      <c r="AD64" s="72"/>
      <c r="AE64" s="106"/>
      <c r="AF64" s="108"/>
      <c r="AG64" s="109"/>
      <c r="AH64" s="109"/>
      <c r="AI64" s="72"/>
      <c r="AJ64" s="72"/>
      <c r="AK64" s="72"/>
      <c r="AL64" s="105"/>
      <c r="AM64" s="105"/>
      <c r="AN64" s="105"/>
      <c r="AO64" s="105"/>
      <c r="AP64" s="108"/>
      <c r="AQ64" s="108"/>
      <c r="AR64" s="108"/>
      <c r="AS64" s="108"/>
      <c r="AT64" s="105"/>
      <c r="AU64" s="105"/>
      <c r="AV64" s="105"/>
      <c r="AW64" s="72"/>
    </row>
    <row r="65" spans="1:72" ht="15" customHeight="1" x14ac:dyDescent="0.25">
      <c r="A65" s="72"/>
      <c r="B65" s="107"/>
      <c r="C65" s="72"/>
      <c r="D65" s="105"/>
      <c r="E65" s="105"/>
      <c r="F65" s="105"/>
      <c r="G65" s="105"/>
      <c r="H65" s="105"/>
      <c r="I65" s="105"/>
      <c r="J65" s="106"/>
      <c r="K65" s="108"/>
      <c r="L65" s="108"/>
      <c r="M65" s="108"/>
      <c r="N65" s="108"/>
      <c r="O65" s="108"/>
      <c r="P65" s="109"/>
      <c r="Q65" s="109"/>
      <c r="R65" s="108"/>
      <c r="S65" s="108"/>
      <c r="T65" s="108"/>
      <c r="U65" s="108"/>
      <c r="V65" s="105"/>
      <c r="W65" s="105"/>
      <c r="X65" s="105"/>
      <c r="Y65" s="105"/>
      <c r="Z65" s="105"/>
      <c r="AA65" s="105"/>
      <c r="AB65" s="72"/>
      <c r="AC65" s="105"/>
      <c r="AD65" s="72"/>
      <c r="AE65" s="106"/>
      <c r="AF65" s="108"/>
      <c r="AG65" s="109"/>
      <c r="AH65" s="109"/>
      <c r="AI65" s="72"/>
      <c r="AJ65" s="72"/>
      <c r="AK65" s="72"/>
      <c r="AL65" s="105"/>
      <c r="AM65" s="105"/>
      <c r="AN65" s="105"/>
      <c r="AO65" s="105"/>
      <c r="AP65" s="108"/>
      <c r="AQ65" s="108"/>
      <c r="AR65" s="108"/>
      <c r="AS65" s="108"/>
      <c r="AT65" s="105"/>
      <c r="AU65" s="105"/>
      <c r="AV65" s="105"/>
      <c r="AW65" s="72"/>
    </row>
    <row r="66" spans="1:72" ht="15" customHeight="1" x14ac:dyDescent="0.25">
      <c r="A66" s="72"/>
      <c r="B66" s="107"/>
      <c r="C66" s="72"/>
      <c r="D66" s="105"/>
      <c r="E66" s="105"/>
      <c r="F66" s="105"/>
      <c r="G66" s="105"/>
      <c r="H66" s="105"/>
      <c r="I66" s="105"/>
      <c r="J66" s="106"/>
      <c r="K66" s="108"/>
      <c r="L66" s="108"/>
      <c r="M66" s="108"/>
      <c r="N66" s="108"/>
      <c r="O66" s="108"/>
      <c r="P66" s="109"/>
      <c r="Q66" s="109"/>
      <c r="R66" s="108"/>
      <c r="S66" s="108"/>
      <c r="T66" s="108"/>
      <c r="U66" s="108"/>
      <c r="V66" s="105"/>
      <c r="W66" s="105"/>
      <c r="X66" s="105"/>
      <c r="Y66" s="105"/>
      <c r="Z66" s="105"/>
      <c r="AA66" s="105"/>
      <c r="AB66" s="72"/>
      <c r="AC66" s="105"/>
      <c r="AD66" s="72"/>
      <c r="AE66" s="106"/>
      <c r="AF66" s="108"/>
      <c r="AG66" s="109"/>
      <c r="AH66" s="109"/>
      <c r="AI66" s="72"/>
      <c r="AJ66" s="72"/>
      <c r="AK66" s="72"/>
      <c r="AL66" s="105"/>
      <c r="AM66" s="105"/>
      <c r="AN66" s="105"/>
      <c r="AO66" s="105"/>
      <c r="AP66" s="108"/>
      <c r="AQ66" s="108"/>
      <c r="AR66" s="108"/>
      <c r="AS66" s="108"/>
      <c r="AT66" s="105"/>
      <c r="AU66" s="105"/>
      <c r="AV66" s="105"/>
      <c r="AW66" s="72"/>
    </row>
    <row r="67" spans="1:72" ht="15" customHeight="1" x14ac:dyDescent="0.25">
      <c r="A67" s="72"/>
      <c r="B67" s="107"/>
      <c r="C67" s="72"/>
      <c r="D67" s="105"/>
      <c r="E67" s="105"/>
      <c r="F67" s="105"/>
      <c r="G67" s="105"/>
      <c r="H67" s="105"/>
      <c r="I67" s="105"/>
      <c r="J67" s="106"/>
      <c r="K67" s="108"/>
      <c r="L67" s="108"/>
      <c r="M67" s="108"/>
      <c r="N67" s="108"/>
      <c r="O67" s="108"/>
      <c r="P67" s="109"/>
      <c r="Q67" s="109"/>
      <c r="R67" s="108"/>
      <c r="S67" s="108"/>
      <c r="T67" s="108"/>
      <c r="U67" s="108"/>
      <c r="V67" s="105"/>
      <c r="W67" s="105"/>
      <c r="X67" s="105"/>
      <c r="Y67" s="105"/>
      <c r="Z67" s="105"/>
      <c r="AA67" s="105"/>
      <c r="AB67" s="72"/>
      <c r="AC67" s="105"/>
      <c r="AD67" s="72"/>
      <c r="AE67" s="106"/>
      <c r="AF67" s="108"/>
      <c r="AG67" s="109"/>
      <c r="AH67" s="109"/>
      <c r="AI67" s="72"/>
      <c r="AJ67" s="72"/>
      <c r="AK67" s="72"/>
      <c r="AL67" s="105"/>
      <c r="AM67" s="105"/>
      <c r="AN67" s="105"/>
      <c r="AO67" s="105"/>
      <c r="AP67" s="108"/>
      <c r="AQ67" s="108"/>
      <c r="AR67" s="108"/>
      <c r="AS67" s="108"/>
      <c r="AT67" s="105"/>
      <c r="AU67" s="105"/>
      <c r="AV67" s="105"/>
      <c r="AW67" s="72"/>
    </row>
    <row r="68" spans="1:72" ht="15" customHeight="1" x14ac:dyDescent="0.25">
      <c r="A68" s="72"/>
      <c r="B68" s="107"/>
      <c r="C68" s="72"/>
      <c r="D68" s="105"/>
      <c r="E68" s="105"/>
      <c r="F68" s="105"/>
      <c r="G68" s="105"/>
      <c r="H68" s="105"/>
      <c r="I68" s="105"/>
      <c r="J68" s="106"/>
      <c r="K68" s="108"/>
      <c r="L68" s="108"/>
      <c r="M68" s="108"/>
      <c r="N68" s="108"/>
      <c r="O68" s="108"/>
      <c r="P68" s="109"/>
      <c r="Q68" s="109"/>
      <c r="R68" s="108"/>
      <c r="S68" s="108"/>
      <c r="T68" s="108"/>
      <c r="U68" s="108"/>
      <c r="V68" s="105"/>
      <c r="W68" s="105"/>
      <c r="X68" s="105"/>
      <c r="Y68" s="105"/>
      <c r="Z68" s="105"/>
      <c r="AA68" s="105"/>
      <c r="AB68" s="72"/>
      <c r="AC68" s="105"/>
      <c r="AD68" s="72"/>
      <c r="AE68" s="106"/>
      <c r="AF68" s="108"/>
      <c r="AG68" s="109"/>
      <c r="AH68" s="109"/>
      <c r="AI68" s="72"/>
      <c r="AJ68" s="72"/>
      <c r="AK68" s="72"/>
      <c r="AL68" s="105"/>
      <c r="AM68" s="105"/>
      <c r="AN68" s="105"/>
      <c r="AO68" s="105"/>
      <c r="AP68" s="108"/>
      <c r="AQ68" s="108"/>
      <c r="AR68" s="108"/>
      <c r="AS68" s="108"/>
      <c r="AT68" s="105"/>
      <c r="AU68" s="105"/>
      <c r="AV68" s="105"/>
      <c r="AW68" s="72"/>
    </row>
    <row r="69" spans="1:72" ht="15" customHeight="1" x14ac:dyDescent="0.25">
      <c r="A69" s="72"/>
      <c r="B69" s="107"/>
      <c r="C69" s="72"/>
      <c r="D69" s="105"/>
      <c r="E69" s="105"/>
      <c r="F69" s="105"/>
      <c r="G69" s="105"/>
      <c r="H69" s="105"/>
      <c r="I69" s="105"/>
      <c r="J69" s="106"/>
      <c r="K69" s="108"/>
      <c r="L69" s="108"/>
      <c r="M69" s="108"/>
      <c r="N69" s="108"/>
      <c r="O69" s="108"/>
      <c r="P69" s="109"/>
      <c r="Q69" s="109"/>
      <c r="R69" s="108"/>
      <c r="S69" s="108"/>
      <c r="T69" s="108"/>
      <c r="U69" s="108"/>
      <c r="V69" s="105"/>
      <c r="W69" s="105"/>
      <c r="X69" s="105"/>
      <c r="Y69" s="105"/>
      <c r="Z69" s="105"/>
      <c r="AA69" s="105"/>
      <c r="AB69" s="72"/>
      <c r="AC69" s="105"/>
      <c r="AD69" s="72"/>
      <c r="AE69" s="106"/>
      <c r="AF69" s="108"/>
      <c r="AG69" s="109"/>
      <c r="AH69" s="109"/>
      <c r="AI69" s="72"/>
      <c r="AJ69" s="72"/>
      <c r="AK69" s="72"/>
      <c r="AL69" s="105"/>
      <c r="AM69" s="105"/>
      <c r="AN69" s="105"/>
      <c r="AO69" s="105"/>
      <c r="AP69" s="108"/>
      <c r="AQ69" s="108"/>
      <c r="AR69" s="108"/>
      <c r="AS69" s="108"/>
      <c r="AT69" s="105"/>
      <c r="AU69" s="105"/>
      <c r="AV69" s="105"/>
      <c r="AW69" s="72"/>
    </row>
    <row r="70" spans="1:72" ht="15" customHeight="1" x14ac:dyDescent="0.25">
      <c r="A70" s="72"/>
      <c r="B70" s="107"/>
      <c r="C70" s="72"/>
      <c r="D70" s="105"/>
      <c r="E70" s="105"/>
      <c r="F70" s="105"/>
      <c r="G70" s="105"/>
      <c r="H70" s="105"/>
      <c r="I70" s="105"/>
      <c r="J70" s="106"/>
      <c r="K70" s="108"/>
      <c r="L70" s="108"/>
      <c r="M70" s="108"/>
      <c r="N70" s="108"/>
      <c r="O70" s="108"/>
      <c r="P70" s="109"/>
      <c r="Q70" s="109"/>
      <c r="R70" s="108"/>
      <c r="S70" s="108"/>
      <c r="T70" s="108"/>
      <c r="U70" s="108"/>
      <c r="V70" s="105"/>
      <c r="W70" s="105"/>
      <c r="X70" s="105"/>
      <c r="Y70" s="105"/>
      <c r="Z70" s="105"/>
      <c r="AA70" s="105"/>
      <c r="AB70" s="72"/>
      <c r="AC70" s="105"/>
      <c r="AD70" s="72"/>
      <c r="AE70" s="106"/>
      <c r="AF70" s="108"/>
      <c r="AG70" s="109"/>
      <c r="AH70" s="109"/>
      <c r="AI70" s="72"/>
      <c r="AJ70" s="72"/>
      <c r="AK70" s="72"/>
      <c r="AL70" s="105"/>
      <c r="AM70" s="105"/>
      <c r="AN70" s="105"/>
      <c r="AO70" s="105"/>
      <c r="AP70" s="108"/>
      <c r="AQ70" s="108"/>
      <c r="AR70" s="108"/>
      <c r="AS70" s="108"/>
      <c r="AT70" s="105"/>
      <c r="AU70" s="105"/>
      <c r="AV70" s="105"/>
      <c r="AW70" s="72"/>
    </row>
    <row r="71" spans="1:72" ht="15" customHeight="1" x14ac:dyDescent="0.25">
      <c r="A71" s="72"/>
      <c r="B71" s="107"/>
      <c r="C71" s="72"/>
      <c r="D71" s="105"/>
      <c r="E71" s="105"/>
      <c r="F71" s="105"/>
      <c r="G71" s="105"/>
      <c r="H71" s="105"/>
      <c r="I71" s="105"/>
      <c r="J71" s="106"/>
      <c r="K71" s="108"/>
      <c r="L71" s="108"/>
      <c r="M71" s="108"/>
      <c r="N71" s="108"/>
      <c r="O71" s="108"/>
      <c r="P71" s="109"/>
      <c r="Q71" s="109"/>
      <c r="R71" s="108"/>
      <c r="S71" s="108"/>
      <c r="T71" s="108"/>
      <c r="U71" s="108"/>
      <c r="V71" s="105"/>
      <c r="W71" s="105"/>
      <c r="X71" s="105"/>
      <c r="Y71" s="105"/>
      <c r="Z71" s="105"/>
      <c r="AA71" s="105"/>
      <c r="AB71" s="72"/>
      <c r="AC71" s="105"/>
      <c r="AD71" s="72"/>
      <c r="AE71" s="106"/>
      <c r="AF71" s="108"/>
      <c r="AG71" s="109"/>
      <c r="AH71" s="109"/>
      <c r="AI71" s="72"/>
      <c r="AJ71" s="72"/>
      <c r="AK71" s="72"/>
      <c r="AL71" s="105"/>
      <c r="AM71" s="105"/>
      <c r="AN71" s="105"/>
      <c r="AO71" s="105"/>
      <c r="AP71" s="108"/>
      <c r="AQ71" s="108"/>
      <c r="AR71" s="108"/>
      <c r="AS71" s="108"/>
      <c r="AT71" s="105"/>
      <c r="AU71" s="105"/>
      <c r="AV71" s="105"/>
      <c r="AW71" s="72"/>
    </row>
    <row r="72" spans="1:72" ht="15" customHeight="1" x14ac:dyDescent="0.25">
      <c r="A72" s="72"/>
      <c r="B72" s="107"/>
      <c r="C72" s="72"/>
      <c r="D72" s="105"/>
      <c r="E72" s="105"/>
      <c r="F72" s="105"/>
      <c r="G72" s="105"/>
      <c r="H72" s="105"/>
      <c r="I72" s="105"/>
      <c r="J72" s="106"/>
      <c r="K72" s="108"/>
      <c r="L72" s="108"/>
      <c r="M72" s="108"/>
      <c r="N72" s="108"/>
      <c r="O72" s="108"/>
      <c r="P72" s="109"/>
      <c r="Q72" s="109"/>
      <c r="R72" s="108"/>
      <c r="S72" s="108"/>
      <c r="T72" s="108"/>
      <c r="U72" s="108"/>
      <c r="V72" s="105"/>
      <c r="W72" s="105"/>
      <c r="X72" s="105"/>
      <c r="Y72" s="105"/>
      <c r="Z72" s="105"/>
      <c r="AA72" s="105"/>
      <c r="AB72" s="72"/>
      <c r="AC72" s="105"/>
      <c r="AD72" s="72"/>
      <c r="AE72" s="106"/>
      <c r="AF72" s="108"/>
      <c r="AG72" s="109"/>
      <c r="AH72" s="109"/>
      <c r="AI72" s="72"/>
      <c r="AJ72" s="72"/>
      <c r="AK72" s="72"/>
      <c r="AL72" s="105"/>
      <c r="AM72" s="105"/>
      <c r="AN72" s="105"/>
      <c r="AO72" s="105"/>
      <c r="AP72" s="108"/>
      <c r="AQ72" s="108"/>
      <c r="AR72" s="108"/>
      <c r="AS72" s="108"/>
      <c r="AT72" s="105"/>
      <c r="AU72" s="105"/>
      <c r="AV72" s="105"/>
      <c r="AW72" s="72"/>
    </row>
    <row r="73" spans="1:72" ht="15" customHeight="1" x14ac:dyDescent="0.25">
      <c r="A73" s="72"/>
      <c r="B73" s="107"/>
      <c r="C73" s="72"/>
      <c r="D73" s="105"/>
      <c r="E73" s="105"/>
      <c r="F73" s="105"/>
      <c r="G73" s="105"/>
      <c r="H73" s="105"/>
      <c r="I73" s="105"/>
      <c r="J73" s="106"/>
      <c r="K73" s="108"/>
      <c r="L73" s="108"/>
      <c r="M73" s="108"/>
      <c r="N73" s="108"/>
      <c r="O73" s="108"/>
      <c r="P73" s="109"/>
      <c r="Q73" s="109"/>
      <c r="R73" s="108"/>
      <c r="S73" s="108"/>
      <c r="T73" s="108"/>
      <c r="U73" s="108"/>
      <c r="V73" s="105"/>
      <c r="W73" s="105"/>
      <c r="X73" s="105"/>
      <c r="Y73" s="105"/>
      <c r="Z73" s="105"/>
      <c r="AA73" s="105"/>
      <c r="AB73" s="72"/>
      <c r="AC73" s="105"/>
      <c r="AD73" s="72"/>
      <c r="AE73" s="106"/>
      <c r="AF73" s="108"/>
      <c r="AG73" s="109"/>
      <c r="AH73" s="109"/>
      <c r="AI73" s="72"/>
      <c r="AJ73" s="72"/>
      <c r="AK73" s="72"/>
      <c r="AL73" s="105"/>
      <c r="AM73" s="105"/>
      <c r="AN73" s="105"/>
      <c r="AO73" s="105"/>
      <c r="AP73" s="108"/>
      <c r="AQ73" s="108"/>
      <c r="AR73" s="108"/>
      <c r="AS73" s="108"/>
      <c r="AT73" s="105"/>
      <c r="AU73" s="105"/>
      <c r="AV73" s="105"/>
      <c r="AW73" s="72"/>
    </row>
    <row r="74" spans="1:72" ht="15" customHeight="1" x14ac:dyDescent="0.25">
      <c r="A74" s="72"/>
      <c r="B74" s="107"/>
      <c r="C74" s="72"/>
      <c r="D74" s="105"/>
      <c r="E74" s="105"/>
      <c r="F74" s="105"/>
      <c r="G74" s="105"/>
      <c r="H74" s="105"/>
      <c r="I74" s="105"/>
      <c r="J74" s="106"/>
      <c r="K74" s="108"/>
      <c r="L74" s="108"/>
      <c r="M74" s="108"/>
      <c r="N74" s="108"/>
      <c r="O74" s="108"/>
      <c r="P74" s="109"/>
      <c r="Q74" s="109"/>
      <c r="R74" s="108"/>
      <c r="S74" s="108"/>
      <c r="T74" s="108"/>
      <c r="U74" s="108"/>
      <c r="V74" s="105"/>
      <c r="W74" s="105"/>
      <c r="X74" s="105"/>
      <c r="Y74" s="105"/>
      <c r="Z74" s="105"/>
      <c r="AA74" s="105"/>
      <c r="AB74" s="72"/>
      <c r="AC74" s="105"/>
      <c r="AD74" s="72"/>
      <c r="AE74" s="106"/>
      <c r="AF74" s="108"/>
      <c r="AG74" s="109"/>
      <c r="AH74" s="109"/>
      <c r="AI74" s="72"/>
      <c r="AJ74" s="72"/>
      <c r="AK74" s="72"/>
      <c r="AL74" s="105"/>
      <c r="AM74" s="105"/>
      <c r="AN74" s="105"/>
      <c r="AO74" s="105"/>
      <c r="AP74" s="108"/>
      <c r="AQ74" s="108"/>
      <c r="AR74" s="108"/>
      <c r="AS74" s="108"/>
      <c r="AT74" s="105"/>
      <c r="AU74" s="105"/>
      <c r="AV74" s="105"/>
      <c r="AW74" s="72"/>
    </row>
    <row r="75" spans="1:72" ht="15" customHeight="1" x14ac:dyDescent="0.25">
      <c r="A75" s="72"/>
      <c r="B75" s="107"/>
      <c r="C75" s="72"/>
      <c r="D75" s="105"/>
      <c r="E75" s="105"/>
      <c r="F75" s="105"/>
      <c r="G75" s="105"/>
      <c r="H75" s="105"/>
      <c r="I75" s="105"/>
      <c r="J75" s="106"/>
      <c r="K75" s="108"/>
      <c r="L75" s="108"/>
      <c r="M75" s="108"/>
      <c r="N75" s="108"/>
      <c r="O75" s="108"/>
      <c r="P75" s="109"/>
      <c r="Q75" s="109"/>
      <c r="R75" s="108"/>
      <c r="S75" s="108"/>
      <c r="T75" s="108"/>
      <c r="U75" s="108"/>
      <c r="V75" s="105"/>
      <c r="W75" s="105"/>
      <c r="X75" s="105"/>
      <c r="Y75" s="105"/>
      <c r="Z75" s="105"/>
      <c r="AA75" s="105"/>
      <c r="AB75" s="72"/>
      <c r="AC75" s="105"/>
      <c r="AD75" s="72"/>
      <c r="AE75" s="106"/>
      <c r="AF75" s="108"/>
      <c r="AG75" s="109"/>
      <c r="AH75" s="109"/>
      <c r="AI75" s="72"/>
      <c r="AJ75" s="72"/>
      <c r="AK75" s="72"/>
      <c r="AL75" s="105"/>
      <c r="AM75" s="105"/>
      <c r="AN75" s="105"/>
      <c r="AO75" s="105"/>
      <c r="AP75" s="108"/>
      <c r="AQ75" s="108"/>
      <c r="AR75" s="108"/>
      <c r="AS75" s="108"/>
      <c r="AT75" s="105"/>
      <c r="AU75" s="105"/>
      <c r="AV75" s="105"/>
      <c r="AW75" s="72"/>
    </row>
    <row r="76" spans="1:72" ht="15" customHeight="1" x14ac:dyDescent="0.25">
      <c r="A76" s="72"/>
      <c r="B76" s="107"/>
      <c r="C76" s="72"/>
      <c r="D76" s="105"/>
      <c r="E76" s="105"/>
      <c r="F76" s="105"/>
      <c r="G76" s="105"/>
      <c r="H76" s="105"/>
      <c r="I76" s="105"/>
      <c r="J76" s="106"/>
      <c r="K76" s="108"/>
      <c r="L76" s="108"/>
      <c r="M76" s="108"/>
      <c r="N76" s="108"/>
      <c r="O76" s="108"/>
      <c r="P76" s="109"/>
      <c r="Q76" s="109"/>
      <c r="R76" s="108"/>
      <c r="S76" s="108"/>
      <c r="T76" s="108"/>
      <c r="U76" s="108"/>
      <c r="V76" s="105"/>
      <c r="W76" s="105"/>
      <c r="X76" s="105"/>
      <c r="Y76" s="105"/>
      <c r="Z76" s="105"/>
      <c r="AA76" s="105"/>
      <c r="AB76" s="72"/>
      <c r="AC76" s="105"/>
      <c r="AD76" s="72"/>
      <c r="AE76" s="106"/>
      <c r="AF76" s="108"/>
      <c r="AG76" s="109"/>
      <c r="AH76" s="109"/>
      <c r="AI76" s="72"/>
      <c r="AJ76" s="72"/>
      <c r="AK76" s="72"/>
      <c r="AL76" s="105"/>
      <c r="AM76" s="105"/>
      <c r="AN76" s="105"/>
      <c r="AO76" s="105"/>
      <c r="AP76" s="108"/>
      <c r="AQ76" s="108"/>
      <c r="AR76" s="108"/>
      <c r="AS76" s="108"/>
      <c r="AT76" s="105"/>
      <c r="AU76" s="105"/>
      <c r="AV76" s="105"/>
      <c r="AW76" s="72"/>
    </row>
    <row r="77" spans="1:72" ht="15" customHeight="1" x14ac:dyDescent="0.25">
      <c r="A77" s="72"/>
      <c r="B77" s="107"/>
      <c r="C77" s="72"/>
      <c r="D77" s="105"/>
      <c r="E77" s="105"/>
      <c r="F77" s="105"/>
      <c r="G77" s="105"/>
      <c r="H77" s="105"/>
      <c r="I77" s="105"/>
      <c r="J77" s="106"/>
      <c r="K77" s="108"/>
      <c r="L77" s="108"/>
      <c r="M77" s="108"/>
      <c r="N77" s="108"/>
      <c r="O77" s="108"/>
      <c r="P77" s="109"/>
      <c r="Q77" s="109"/>
      <c r="R77" s="108"/>
      <c r="S77" s="108"/>
      <c r="T77" s="108"/>
      <c r="U77" s="108"/>
      <c r="V77" s="105"/>
      <c r="W77" s="105"/>
      <c r="X77" s="105"/>
      <c r="Y77" s="105"/>
      <c r="Z77" s="105"/>
      <c r="AA77" s="105"/>
      <c r="AB77" s="72"/>
      <c r="AC77" s="105"/>
      <c r="AD77" s="72"/>
      <c r="AE77" s="106"/>
      <c r="AF77" s="108"/>
      <c r="AG77" s="109"/>
      <c r="AH77" s="109"/>
      <c r="AI77" s="72"/>
      <c r="AJ77" s="72"/>
      <c r="AK77" s="72"/>
      <c r="AL77" s="105"/>
      <c r="AM77" s="105"/>
      <c r="AN77" s="105"/>
      <c r="AO77" s="105"/>
      <c r="AP77" s="108"/>
      <c r="AQ77" s="108"/>
      <c r="AR77" s="108"/>
      <c r="AS77" s="108"/>
      <c r="AT77" s="105"/>
      <c r="AU77" s="105"/>
      <c r="AV77" s="105"/>
      <c r="AW77" s="72"/>
    </row>
    <row r="78" spans="1:72" ht="15" customHeight="1" x14ac:dyDescent="0.25">
      <c r="A78" s="72"/>
      <c r="B78" s="107"/>
      <c r="C78" s="72"/>
      <c r="D78" s="105"/>
      <c r="E78" s="105"/>
      <c r="F78" s="105"/>
      <c r="G78" s="105"/>
      <c r="H78" s="105"/>
      <c r="I78" s="105"/>
      <c r="J78" s="106"/>
      <c r="K78" s="108"/>
      <c r="L78" s="108"/>
      <c r="M78" s="108"/>
      <c r="N78" s="108"/>
      <c r="O78" s="108"/>
      <c r="P78" s="109"/>
      <c r="Q78" s="109"/>
      <c r="R78" s="108"/>
      <c r="S78" s="108"/>
      <c r="T78" s="108"/>
      <c r="U78" s="108"/>
      <c r="V78" s="105"/>
      <c r="W78" s="105"/>
      <c r="X78" s="105"/>
      <c r="Y78" s="105"/>
      <c r="Z78" s="105"/>
      <c r="AA78" s="105"/>
      <c r="AB78" s="72"/>
      <c r="AC78" s="105"/>
      <c r="AD78" s="72"/>
      <c r="AE78" s="106"/>
      <c r="AF78" s="108"/>
      <c r="AG78" s="109"/>
      <c r="AH78" s="109"/>
      <c r="AI78" s="72"/>
      <c r="AJ78" s="72"/>
      <c r="AK78" s="72"/>
      <c r="AL78" s="105"/>
      <c r="AM78" s="105"/>
      <c r="AN78" s="105"/>
      <c r="AO78" s="105"/>
      <c r="AP78" s="108"/>
      <c r="AQ78" s="108"/>
      <c r="AR78" s="108"/>
      <c r="AS78" s="108"/>
      <c r="AT78" s="105"/>
      <c r="AU78" s="105"/>
      <c r="AV78" s="105"/>
      <c r="AW78" s="72"/>
    </row>
    <row r="80" spans="1:72" ht="15" customHeight="1" x14ac:dyDescent="0.25">
      <c r="A80" s="70" t="s">
        <v>3201</v>
      </c>
      <c r="B80" s="69"/>
      <c r="C80" s="69"/>
      <c r="D80" s="69"/>
      <c r="E80" s="69"/>
      <c r="F80" s="69"/>
      <c r="G80" s="69"/>
      <c r="H80" s="69"/>
      <c r="I80" s="69"/>
      <c r="J80" s="69"/>
      <c r="K80" s="69"/>
      <c r="L80" s="69"/>
      <c r="M80" s="69"/>
      <c r="N80" s="69"/>
      <c r="O80" s="69"/>
      <c r="P80" s="69"/>
      <c r="Q80" s="69"/>
      <c r="R80" s="69"/>
      <c r="S80" s="69"/>
      <c r="T80" s="69"/>
      <c r="U80" s="69"/>
      <c r="V80" s="69"/>
      <c r="W80" s="69"/>
      <c r="X80" s="69"/>
      <c r="Y80" s="69"/>
      <c r="Z80" s="69"/>
      <c r="AA80" s="69"/>
      <c r="AB80" s="69"/>
      <c r="AC80" s="69"/>
      <c r="AD80" s="69"/>
      <c r="AE80" s="69"/>
      <c r="AF80" s="69"/>
      <c r="AG80" s="69"/>
      <c r="AH80" s="69"/>
      <c r="AI80" s="69"/>
      <c r="AJ80" s="69"/>
      <c r="AK80" s="69"/>
      <c r="AL80" s="69"/>
      <c r="AM80" s="69"/>
      <c r="AN80" s="69"/>
      <c r="AO80" s="69"/>
      <c r="AP80" s="69"/>
      <c r="AQ80" s="69"/>
      <c r="AR80" s="69"/>
      <c r="AS80" s="69"/>
      <c r="AT80" s="69"/>
      <c r="AU80" s="69"/>
      <c r="AV80" s="69"/>
      <c r="AW80" s="69"/>
      <c r="AX80" s="69"/>
      <c r="AY80" s="69"/>
      <c r="AZ80" s="69"/>
      <c r="BA80" s="69"/>
      <c r="BB80" s="69"/>
      <c r="BC80" s="69"/>
      <c r="BD80" s="69"/>
      <c r="BE80" s="69"/>
      <c r="BF80" s="69"/>
      <c r="BG80" s="69"/>
      <c r="BH80" s="69"/>
      <c r="BI80" s="69"/>
      <c r="BJ80" s="69"/>
      <c r="BK80" s="69"/>
      <c r="BL80" s="69"/>
      <c r="BM80" s="69"/>
      <c r="BN80" s="69"/>
      <c r="BO80" s="69"/>
      <c r="BP80" s="69"/>
      <c r="BQ80" s="69"/>
      <c r="BR80" s="69"/>
      <c r="BS80" s="69"/>
      <c r="BT80" s="69"/>
    </row>
    <row r="81" spans="1:72" ht="15" customHeight="1" x14ac:dyDescent="0.25">
      <c r="A81" s="158" t="s">
        <v>2972</v>
      </c>
      <c r="B81" s="158" t="s">
        <v>2973</v>
      </c>
      <c r="C81" s="158" t="s">
        <v>2974</v>
      </c>
      <c r="D81" s="155" t="s">
        <v>3038</v>
      </c>
      <c r="E81" s="155"/>
      <c r="F81" s="155"/>
      <c r="G81" s="155" t="s">
        <v>3039</v>
      </c>
      <c r="H81" s="155"/>
      <c r="I81" s="155"/>
      <c r="J81" s="82"/>
      <c r="K81" s="155" t="s">
        <v>3120</v>
      </c>
      <c r="L81" s="155"/>
      <c r="M81" s="155"/>
      <c r="N81" s="155"/>
      <c r="O81" s="155"/>
      <c r="P81" s="155"/>
      <c r="Q81" s="155"/>
      <c r="R81" s="155"/>
      <c r="S81" s="155"/>
      <c r="T81" s="155"/>
      <c r="U81" s="155"/>
      <c r="V81" s="155"/>
      <c r="W81" s="155"/>
      <c r="X81" s="155"/>
      <c r="Y81" s="155"/>
      <c r="Z81" s="155" t="s">
        <v>3121</v>
      </c>
      <c r="AA81" s="155"/>
      <c r="AB81" s="155"/>
      <c r="AC81" s="155"/>
      <c r="AD81" s="82"/>
      <c r="AE81" s="155" t="s">
        <v>3122</v>
      </c>
      <c r="AF81" s="155"/>
      <c r="AG81" s="155"/>
      <c r="AH81" s="155"/>
      <c r="AI81" s="155"/>
      <c r="AJ81" s="155"/>
      <c r="AK81" s="155"/>
      <c r="AL81" s="155"/>
      <c r="AM81" s="155"/>
      <c r="AN81" s="155"/>
      <c r="AO81" s="155"/>
      <c r="AP81" s="155"/>
      <c r="AQ81" s="155"/>
      <c r="AR81" s="155"/>
      <c r="AS81" s="82"/>
      <c r="AT81" s="155" t="s">
        <v>3123</v>
      </c>
      <c r="AU81" s="155"/>
      <c r="AV81" s="155"/>
      <c r="AW81" s="155"/>
      <c r="AX81" s="155"/>
      <c r="AY81" s="155"/>
      <c r="AZ81" s="155"/>
      <c r="BA81" s="155"/>
      <c r="BB81" s="155"/>
      <c r="BC81" s="155"/>
      <c r="BD81" s="155"/>
      <c r="BE81" s="155"/>
      <c r="BF81" s="155"/>
      <c r="BG81" s="155"/>
      <c r="BH81" s="155"/>
      <c r="BI81" s="155"/>
      <c r="BJ81" s="155"/>
      <c r="BK81" s="155"/>
      <c r="BL81" s="155"/>
      <c r="BM81" s="155"/>
      <c r="BN81" s="155"/>
      <c r="BO81" s="155"/>
      <c r="BP81" s="82"/>
      <c r="BQ81" s="155" t="s">
        <v>2985</v>
      </c>
      <c r="BR81" s="155"/>
      <c r="BS81" s="155"/>
      <c r="BT81" s="155"/>
    </row>
    <row r="82" spans="1:72" ht="15" customHeight="1" x14ac:dyDescent="0.25">
      <c r="A82" s="159"/>
      <c r="B82" s="159"/>
      <c r="C82" s="159"/>
      <c r="D82" s="155"/>
      <c r="E82" s="155"/>
      <c r="F82" s="155"/>
      <c r="G82" s="155"/>
      <c r="H82" s="155"/>
      <c r="I82" s="155"/>
      <c r="J82" s="82"/>
      <c r="K82" s="155" t="s">
        <v>3124</v>
      </c>
      <c r="L82" s="155"/>
      <c r="M82" s="155"/>
      <c r="N82" s="155"/>
      <c r="O82" s="155" t="s">
        <v>3125</v>
      </c>
      <c r="P82" s="155"/>
      <c r="Q82" s="155"/>
      <c r="R82" s="155"/>
      <c r="S82" s="155" t="s">
        <v>3126</v>
      </c>
      <c r="T82" s="155"/>
      <c r="U82" s="155"/>
      <c r="V82" s="155" t="s">
        <v>3127</v>
      </c>
      <c r="W82" s="155"/>
      <c r="X82" s="155"/>
      <c r="Y82" s="123"/>
      <c r="Z82" s="155"/>
      <c r="AA82" s="155"/>
      <c r="AB82" s="155"/>
      <c r="AC82" s="155"/>
      <c r="AD82" s="82"/>
      <c r="AE82" s="155" t="s">
        <v>3128</v>
      </c>
      <c r="AF82" s="155"/>
      <c r="AG82" s="155"/>
      <c r="AH82" s="155"/>
      <c r="AI82" s="155"/>
      <c r="AJ82" s="155"/>
      <c r="AK82" s="155" t="s">
        <v>3129</v>
      </c>
      <c r="AL82" s="155"/>
      <c r="AM82" s="155"/>
      <c r="AN82" s="155"/>
      <c r="AO82" s="155" t="s">
        <v>3130</v>
      </c>
      <c r="AP82" s="155"/>
      <c r="AQ82" s="155"/>
      <c r="AR82" s="155"/>
      <c r="AS82" s="82"/>
      <c r="AT82" s="155" t="s">
        <v>3131</v>
      </c>
      <c r="AU82" s="155"/>
      <c r="AV82" s="155"/>
      <c r="AW82" s="155"/>
      <c r="AX82" s="155"/>
      <c r="AY82" s="155"/>
      <c r="AZ82" s="155" t="s">
        <v>3210</v>
      </c>
      <c r="BA82" s="155"/>
      <c r="BB82" s="155"/>
      <c r="BC82" s="155" t="s">
        <v>3132</v>
      </c>
      <c r="BD82" s="155"/>
      <c r="BE82" s="155"/>
      <c r="BF82" s="155"/>
      <c r="BG82" s="155" t="s">
        <v>3129</v>
      </c>
      <c r="BH82" s="155"/>
      <c r="BI82" s="155"/>
      <c r="BJ82" s="155"/>
      <c r="BK82" s="123"/>
      <c r="BL82" s="155" t="s">
        <v>3130</v>
      </c>
      <c r="BM82" s="155"/>
      <c r="BN82" s="155"/>
      <c r="BO82" s="155"/>
      <c r="BP82" s="82"/>
      <c r="BQ82" s="155"/>
      <c r="BR82" s="155"/>
      <c r="BS82" s="155"/>
      <c r="BT82" s="155"/>
    </row>
    <row r="83" spans="1:72" ht="15" customHeight="1" x14ac:dyDescent="0.25">
      <c r="A83" s="160"/>
      <c r="B83" s="160"/>
      <c r="C83" s="160"/>
      <c r="D83" s="127" t="s">
        <v>3133</v>
      </c>
      <c r="E83" s="127" t="s">
        <v>3134</v>
      </c>
      <c r="F83" s="127" t="s">
        <v>3135</v>
      </c>
      <c r="G83" s="127" t="s">
        <v>3136</v>
      </c>
      <c r="H83" s="127" t="s">
        <v>3054</v>
      </c>
      <c r="I83" s="127" t="s">
        <v>3055</v>
      </c>
      <c r="J83" s="104"/>
      <c r="K83" s="127" t="s">
        <v>3137</v>
      </c>
      <c r="L83" s="127" t="s">
        <v>3138</v>
      </c>
      <c r="M83" s="127" t="s">
        <v>3139</v>
      </c>
      <c r="N83" s="127" t="s">
        <v>3140</v>
      </c>
      <c r="O83" s="127" t="s">
        <v>3141</v>
      </c>
      <c r="P83" s="127" t="s">
        <v>3142</v>
      </c>
      <c r="Q83" s="127" t="s">
        <v>3143</v>
      </c>
      <c r="R83" s="127" t="s">
        <v>3144</v>
      </c>
      <c r="S83" s="127" t="s">
        <v>3145</v>
      </c>
      <c r="T83" s="127" t="s">
        <v>3146</v>
      </c>
      <c r="U83" s="127" t="s">
        <v>3147</v>
      </c>
      <c r="V83" s="127" t="s">
        <v>3148</v>
      </c>
      <c r="W83" s="127" t="s">
        <v>3149</v>
      </c>
      <c r="X83" s="127" t="s">
        <v>3150</v>
      </c>
      <c r="Y83" s="127" t="s">
        <v>3151</v>
      </c>
      <c r="Z83" s="127" t="s">
        <v>3152</v>
      </c>
      <c r="AA83" s="127" t="s">
        <v>3153</v>
      </c>
      <c r="AB83" s="127" t="s">
        <v>3154</v>
      </c>
      <c r="AC83" s="127" t="s">
        <v>3155</v>
      </c>
      <c r="AD83" s="104"/>
      <c r="AE83" s="127" t="s">
        <v>3156</v>
      </c>
      <c r="AF83" s="127" t="s">
        <v>3157</v>
      </c>
      <c r="AG83" s="127" t="s">
        <v>3158</v>
      </c>
      <c r="AH83" s="127" t="s">
        <v>3159</v>
      </c>
      <c r="AI83" s="127" t="s">
        <v>3160</v>
      </c>
      <c r="AJ83" s="127" t="s">
        <v>3161</v>
      </c>
      <c r="AK83" s="127" t="s">
        <v>3162</v>
      </c>
      <c r="AL83" s="127" t="s">
        <v>3163</v>
      </c>
      <c r="AM83" s="127" t="s">
        <v>3164</v>
      </c>
      <c r="AN83" s="127" t="s">
        <v>3165</v>
      </c>
      <c r="AO83" s="127" t="s">
        <v>3166</v>
      </c>
      <c r="AP83" s="127" t="s">
        <v>3167</v>
      </c>
      <c r="AQ83" s="127" t="s">
        <v>3168</v>
      </c>
      <c r="AR83" s="127" t="s">
        <v>3169</v>
      </c>
      <c r="AS83" s="104"/>
      <c r="AT83" s="127" t="s">
        <v>3170</v>
      </c>
      <c r="AU83" s="127" t="s">
        <v>3071</v>
      </c>
      <c r="AV83" s="127" t="s">
        <v>3171</v>
      </c>
      <c r="AW83" s="127" t="s">
        <v>3172</v>
      </c>
      <c r="AX83" s="127" t="s">
        <v>3173</v>
      </c>
      <c r="AY83" s="127" t="s">
        <v>3174</v>
      </c>
      <c r="AZ83" s="127" t="s">
        <v>3175</v>
      </c>
      <c r="BA83" s="127" t="s">
        <v>3176</v>
      </c>
      <c r="BB83" s="127" t="s">
        <v>3177</v>
      </c>
      <c r="BC83" s="127" t="s">
        <v>3178</v>
      </c>
      <c r="BD83" s="127" t="s">
        <v>3179</v>
      </c>
      <c r="BE83" s="127" t="s">
        <v>3180</v>
      </c>
      <c r="BF83" s="127" t="s">
        <v>3181</v>
      </c>
      <c r="BG83" s="127" t="s">
        <v>3182</v>
      </c>
      <c r="BH83" s="127" t="s">
        <v>3183</v>
      </c>
      <c r="BI83" s="127" t="s">
        <v>3184</v>
      </c>
      <c r="BJ83" s="127" t="s">
        <v>3185</v>
      </c>
      <c r="BK83" s="127" t="s">
        <v>3186</v>
      </c>
      <c r="BL83" s="127" t="s">
        <v>3187</v>
      </c>
      <c r="BM83" s="127" t="s">
        <v>3188</v>
      </c>
      <c r="BN83" s="127" t="s">
        <v>3189</v>
      </c>
      <c r="BO83" s="127" t="s">
        <v>3190</v>
      </c>
      <c r="BP83" s="104"/>
      <c r="BQ83" s="127" t="s">
        <v>3191</v>
      </c>
      <c r="BR83" s="127" t="s">
        <v>3192</v>
      </c>
      <c r="BS83" s="127" t="s">
        <v>3193</v>
      </c>
      <c r="BT83" s="127" t="s">
        <v>3194</v>
      </c>
    </row>
    <row r="84" spans="1:72" ht="15" customHeight="1" x14ac:dyDescent="0.25">
      <c r="A84" s="161"/>
      <c r="B84" s="161"/>
      <c r="C84" s="161"/>
      <c r="D84" s="128" t="s">
        <v>2995</v>
      </c>
      <c r="E84" s="128" t="s">
        <v>2996</v>
      </c>
      <c r="F84" s="128" t="s">
        <v>2997</v>
      </c>
      <c r="G84" s="128" t="s">
        <v>2995</v>
      </c>
      <c r="H84" s="128" t="s">
        <v>2996</v>
      </c>
      <c r="I84" s="128" t="s">
        <v>2997</v>
      </c>
      <c r="J84" s="71"/>
      <c r="K84" s="128" t="s">
        <v>3211</v>
      </c>
      <c r="L84" s="128" t="s">
        <v>3212</v>
      </c>
      <c r="M84" s="128" t="s">
        <v>3213</v>
      </c>
      <c r="N84" s="128" t="s">
        <v>3214</v>
      </c>
      <c r="O84" s="128" t="s">
        <v>3096</v>
      </c>
      <c r="P84" s="128" t="s">
        <v>3213</v>
      </c>
      <c r="Q84" s="128" t="s">
        <v>3215</v>
      </c>
      <c r="R84" s="128" t="s">
        <v>3214</v>
      </c>
      <c r="S84" s="128" t="s">
        <v>3105</v>
      </c>
      <c r="T84" s="128" t="s">
        <v>3106</v>
      </c>
      <c r="U84" s="128" t="s">
        <v>3195</v>
      </c>
      <c r="V84" s="128" t="s">
        <v>3105</v>
      </c>
      <c r="W84" s="128" t="s">
        <v>3106</v>
      </c>
      <c r="X84" s="128" t="s">
        <v>3195</v>
      </c>
      <c r="Y84" s="128" t="s">
        <v>3196</v>
      </c>
      <c r="Z84" s="128" t="s">
        <v>3105</v>
      </c>
      <c r="AA84" s="128" t="s">
        <v>3106</v>
      </c>
      <c r="AB84" s="128" t="s">
        <v>3092</v>
      </c>
      <c r="AC84" s="128" t="s">
        <v>3094</v>
      </c>
      <c r="AD84" s="71"/>
      <c r="AE84" s="128" t="s">
        <v>3202</v>
      </c>
      <c r="AF84" s="128" t="s">
        <v>3197</v>
      </c>
      <c r="AG84" s="128" t="s">
        <v>266</v>
      </c>
      <c r="AH84" s="128" t="s">
        <v>3198</v>
      </c>
      <c r="AI84" s="128" t="s">
        <v>3203</v>
      </c>
      <c r="AJ84" s="128" t="s">
        <v>3199</v>
      </c>
      <c r="AK84" s="128" t="s">
        <v>3200</v>
      </c>
      <c r="AL84" s="128" t="s">
        <v>3206</v>
      </c>
      <c r="AM84" s="128" t="s">
        <v>3204</v>
      </c>
      <c r="AN84" s="128" t="s">
        <v>3205</v>
      </c>
      <c r="AO84" s="128" t="s">
        <v>3207</v>
      </c>
      <c r="AP84" s="128" t="s">
        <v>3208</v>
      </c>
      <c r="AQ84" s="128" t="s">
        <v>3209</v>
      </c>
      <c r="AR84" s="128" t="s">
        <v>3094</v>
      </c>
      <c r="AS84" s="71"/>
      <c r="AT84" s="128" t="s">
        <v>3216</v>
      </c>
      <c r="AU84" s="128" t="s">
        <v>3090</v>
      </c>
      <c r="AV84" s="128" t="s">
        <v>3217</v>
      </c>
      <c r="AW84" s="128" t="s">
        <v>3218</v>
      </c>
      <c r="AX84" s="128" t="s">
        <v>3219</v>
      </c>
      <c r="AY84" s="128" t="s">
        <v>3220</v>
      </c>
      <c r="AZ84" s="128" t="s">
        <v>3221</v>
      </c>
      <c r="BA84" s="128" t="s">
        <v>3222</v>
      </c>
      <c r="BB84" s="128" t="s">
        <v>3223</v>
      </c>
      <c r="BC84" s="128" t="s">
        <v>3224</v>
      </c>
      <c r="BD84" s="128" t="s">
        <v>3225</v>
      </c>
      <c r="BE84" s="128" t="s">
        <v>3226</v>
      </c>
      <c r="BF84" s="128" t="s">
        <v>3227</v>
      </c>
      <c r="BG84" s="128" t="s">
        <v>3200</v>
      </c>
      <c r="BH84" s="128" t="s">
        <v>3206</v>
      </c>
      <c r="BI84" s="128" t="s">
        <v>3228</v>
      </c>
      <c r="BJ84" s="128" t="s">
        <v>3229</v>
      </c>
      <c r="BK84" s="128" t="s">
        <v>3205</v>
      </c>
      <c r="BL84" s="128" t="s">
        <v>3207</v>
      </c>
      <c r="BM84" s="128" t="s">
        <v>3208</v>
      </c>
      <c r="BN84" s="128" t="s">
        <v>3209</v>
      </c>
      <c r="BO84" s="128" t="s">
        <v>3094</v>
      </c>
      <c r="BP84" s="71"/>
      <c r="BQ84" s="128" t="s">
        <v>3230</v>
      </c>
      <c r="BR84" s="128" t="s">
        <v>3231</v>
      </c>
      <c r="BS84" s="128" t="s">
        <v>3232</v>
      </c>
      <c r="BT84" s="128" t="s">
        <v>3094</v>
      </c>
    </row>
    <row r="85" spans="1:72" ht="15" customHeight="1" x14ac:dyDescent="0.25">
      <c r="A85" s="72">
        <v>1</v>
      </c>
      <c r="B85" s="107"/>
      <c r="C85" s="111" t="s">
        <v>420</v>
      </c>
      <c r="D85" s="105"/>
      <c r="E85" s="105"/>
      <c r="F85" s="105"/>
      <c r="G85" s="105"/>
      <c r="H85" s="105"/>
      <c r="I85" s="105"/>
      <c r="J85" s="106"/>
      <c r="K85" s="105"/>
      <c r="L85" s="105"/>
      <c r="M85" s="105"/>
      <c r="N85" s="105"/>
      <c r="O85" s="105"/>
      <c r="P85" s="105"/>
      <c r="Q85" s="105"/>
      <c r="R85" s="105"/>
      <c r="S85" s="109"/>
      <c r="T85" s="109"/>
      <c r="U85" s="111"/>
      <c r="V85" s="109"/>
      <c r="W85" s="109"/>
      <c r="X85" s="111"/>
      <c r="Y85" s="111"/>
      <c r="Z85" s="109"/>
      <c r="AA85" s="109"/>
      <c r="AB85" s="72"/>
      <c r="AC85" s="111"/>
      <c r="AD85" s="106"/>
      <c r="AE85" s="105"/>
      <c r="AF85" s="72"/>
      <c r="AG85" s="72"/>
      <c r="AH85" s="72"/>
      <c r="AI85" s="105"/>
      <c r="AJ85" s="105"/>
      <c r="AK85" s="72"/>
      <c r="AL85" s="105"/>
      <c r="AM85" s="105"/>
      <c r="AN85" s="105"/>
      <c r="AO85" s="109"/>
      <c r="AP85" s="109"/>
      <c r="AQ85" s="105"/>
      <c r="AR85" s="111"/>
      <c r="AS85" s="106"/>
      <c r="AT85" s="105"/>
      <c r="AU85" s="105"/>
      <c r="AV85" s="105"/>
      <c r="AW85" s="105"/>
      <c r="AX85" s="105"/>
      <c r="AY85" s="105"/>
      <c r="AZ85" s="105"/>
      <c r="BA85" s="105"/>
      <c r="BB85" s="105"/>
      <c r="BC85" s="105"/>
      <c r="BD85" s="105"/>
      <c r="BE85" s="105"/>
      <c r="BF85" s="105"/>
      <c r="BG85" s="72"/>
      <c r="BH85" s="105"/>
      <c r="BI85" s="105"/>
      <c r="BJ85" s="105"/>
      <c r="BK85" s="105"/>
      <c r="BL85" s="109"/>
      <c r="BM85" s="109"/>
      <c r="BN85" s="105"/>
      <c r="BO85" s="111"/>
      <c r="BP85" s="106"/>
      <c r="BQ85" s="105"/>
      <c r="BR85" s="105"/>
      <c r="BS85" s="105"/>
      <c r="BT85" s="111"/>
    </row>
    <row r="86" spans="1:72" ht="15" customHeight="1" x14ac:dyDescent="0.25">
      <c r="A86" s="72"/>
      <c r="B86" s="107"/>
      <c r="C86" s="72"/>
      <c r="D86" s="105"/>
      <c r="E86" s="105"/>
      <c r="F86" s="105"/>
      <c r="G86" s="105"/>
      <c r="H86" s="105"/>
      <c r="I86" s="105"/>
      <c r="J86" s="106"/>
      <c r="K86" s="105"/>
      <c r="L86" s="105"/>
      <c r="M86" s="105"/>
      <c r="N86" s="105"/>
      <c r="O86" s="105"/>
      <c r="P86" s="105"/>
      <c r="Q86" s="105"/>
      <c r="R86" s="105"/>
      <c r="S86" s="109"/>
      <c r="T86" s="109"/>
      <c r="U86" s="72"/>
      <c r="V86" s="109"/>
      <c r="W86" s="109"/>
      <c r="X86" s="72"/>
      <c r="Y86" s="72"/>
      <c r="Z86" s="109"/>
      <c r="AA86" s="109"/>
      <c r="AB86" s="72"/>
      <c r="AC86" s="72"/>
      <c r="AD86" s="106"/>
      <c r="AE86" s="105"/>
      <c r="AF86" s="72"/>
      <c r="AG86" s="72"/>
      <c r="AH86" s="72"/>
      <c r="AI86" s="105"/>
      <c r="AJ86" s="105"/>
      <c r="AK86" s="72"/>
      <c r="AL86" s="105"/>
      <c r="AM86" s="105"/>
      <c r="AN86" s="105"/>
      <c r="AO86" s="109"/>
      <c r="AP86" s="109"/>
      <c r="AQ86" s="105"/>
      <c r="AR86" s="72"/>
      <c r="AS86" s="106"/>
      <c r="AT86" s="105"/>
      <c r="AU86" s="105"/>
      <c r="AV86" s="105"/>
      <c r="AW86" s="105"/>
      <c r="AX86" s="105"/>
      <c r="AY86" s="105"/>
      <c r="AZ86" s="105"/>
      <c r="BA86" s="105"/>
      <c r="BB86" s="105"/>
      <c r="BC86" s="105"/>
      <c r="BD86" s="105"/>
      <c r="BE86" s="105"/>
      <c r="BF86" s="105"/>
      <c r="BG86" s="72"/>
      <c r="BH86" s="105"/>
      <c r="BI86" s="105"/>
      <c r="BJ86" s="105"/>
      <c r="BK86" s="105"/>
      <c r="BL86" s="109"/>
      <c r="BM86" s="109"/>
      <c r="BN86" s="105"/>
      <c r="BO86" s="72"/>
      <c r="BP86" s="106"/>
      <c r="BQ86" s="105"/>
      <c r="BR86" s="105"/>
      <c r="BS86" s="105"/>
      <c r="BT86" s="72"/>
    </row>
    <row r="87" spans="1:72" ht="15" customHeight="1" x14ac:dyDescent="0.25">
      <c r="A87" s="72"/>
      <c r="B87" s="107"/>
      <c r="C87" s="72"/>
      <c r="D87" s="105"/>
      <c r="E87" s="105"/>
      <c r="F87" s="105"/>
      <c r="G87" s="105"/>
      <c r="H87" s="105"/>
      <c r="I87" s="105"/>
      <c r="J87" s="106"/>
      <c r="K87" s="105"/>
      <c r="L87" s="105"/>
      <c r="M87" s="105"/>
      <c r="N87" s="105"/>
      <c r="O87" s="105"/>
      <c r="P87" s="105"/>
      <c r="Q87" s="105"/>
      <c r="R87" s="105"/>
      <c r="S87" s="109"/>
      <c r="T87" s="109"/>
      <c r="U87" s="72"/>
      <c r="V87" s="109"/>
      <c r="W87" s="109"/>
      <c r="X87" s="72"/>
      <c r="Y87" s="72"/>
      <c r="Z87" s="109"/>
      <c r="AA87" s="109"/>
      <c r="AB87" s="72"/>
      <c r="AC87" s="72"/>
      <c r="AD87" s="106"/>
      <c r="AE87" s="105"/>
      <c r="AF87" s="72"/>
      <c r="AG87" s="72"/>
      <c r="AH87" s="72"/>
      <c r="AI87" s="105"/>
      <c r="AJ87" s="105"/>
      <c r="AK87" s="72"/>
      <c r="AL87" s="105"/>
      <c r="AM87" s="105"/>
      <c r="AN87" s="105"/>
      <c r="AO87" s="109"/>
      <c r="AP87" s="109"/>
      <c r="AQ87" s="105"/>
      <c r="AR87" s="72"/>
      <c r="AS87" s="106"/>
      <c r="AT87" s="105"/>
      <c r="AU87" s="105"/>
      <c r="AV87" s="105"/>
      <c r="AW87" s="105"/>
      <c r="AX87" s="105"/>
      <c r="AY87" s="105"/>
      <c r="AZ87" s="105"/>
      <c r="BA87" s="105"/>
      <c r="BB87" s="105"/>
      <c r="BC87" s="105"/>
      <c r="BD87" s="105"/>
      <c r="BE87" s="105"/>
      <c r="BF87" s="105"/>
      <c r="BG87" s="72"/>
      <c r="BH87" s="105"/>
      <c r="BI87" s="105"/>
      <c r="BJ87" s="105"/>
      <c r="BK87" s="105"/>
      <c r="BL87" s="109"/>
      <c r="BM87" s="109"/>
      <c r="BN87" s="105"/>
      <c r="BO87" s="72"/>
      <c r="BP87" s="106"/>
      <c r="BQ87" s="105"/>
      <c r="BR87" s="105"/>
      <c r="BS87" s="105"/>
      <c r="BT87" s="72"/>
    </row>
    <row r="88" spans="1:72" ht="15" customHeight="1" x14ac:dyDescent="0.25">
      <c r="A88" s="72"/>
      <c r="B88" s="107"/>
      <c r="C88" s="72"/>
      <c r="D88" s="105"/>
      <c r="E88" s="105"/>
      <c r="F88" s="105"/>
      <c r="G88" s="105"/>
      <c r="H88" s="105"/>
      <c r="I88" s="105"/>
      <c r="J88" s="106"/>
      <c r="K88" s="105"/>
      <c r="L88" s="105"/>
      <c r="M88" s="105"/>
      <c r="N88" s="105"/>
      <c r="O88" s="105"/>
      <c r="P88" s="105"/>
      <c r="Q88" s="105"/>
      <c r="R88" s="105"/>
      <c r="S88" s="109"/>
      <c r="T88" s="109"/>
      <c r="U88" s="72"/>
      <c r="V88" s="109"/>
      <c r="W88" s="109"/>
      <c r="X88" s="72"/>
      <c r="Y88" s="72"/>
      <c r="Z88" s="109"/>
      <c r="AA88" s="109"/>
      <c r="AB88" s="72"/>
      <c r="AC88" s="72"/>
      <c r="AD88" s="106"/>
      <c r="AE88" s="105"/>
      <c r="AF88" s="72"/>
      <c r="AG88" s="72"/>
      <c r="AH88" s="72"/>
      <c r="AI88" s="105"/>
      <c r="AJ88" s="105"/>
      <c r="AK88" s="72"/>
      <c r="AL88" s="105"/>
      <c r="AM88" s="105"/>
      <c r="AN88" s="105"/>
      <c r="AO88" s="109"/>
      <c r="AP88" s="109"/>
      <c r="AQ88" s="105"/>
      <c r="AR88" s="72"/>
      <c r="AS88" s="106"/>
      <c r="AT88" s="105"/>
      <c r="AU88" s="105"/>
      <c r="AV88" s="105"/>
      <c r="AW88" s="105"/>
      <c r="AX88" s="105"/>
      <c r="AY88" s="105"/>
      <c r="AZ88" s="105"/>
      <c r="BA88" s="105"/>
      <c r="BB88" s="105"/>
      <c r="BC88" s="105"/>
      <c r="BD88" s="105"/>
      <c r="BE88" s="105"/>
      <c r="BF88" s="105"/>
      <c r="BG88" s="72"/>
      <c r="BH88" s="105"/>
      <c r="BI88" s="105"/>
      <c r="BJ88" s="105"/>
      <c r="BK88" s="105"/>
      <c r="BL88" s="109"/>
      <c r="BM88" s="109"/>
      <c r="BN88" s="105"/>
      <c r="BO88" s="72"/>
      <c r="BP88" s="106"/>
      <c r="BQ88" s="105"/>
      <c r="BR88" s="105"/>
      <c r="BS88" s="105"/>
      <c r="BT88" s="72"/>
    </row>
    <row r="89" spans="1:72" ht="15" customHeight="1" x14ac:dyDescent="0.25">
      <c r="A89" s="72"/>
      <c r="B89" s="107"/>
      <c r="C89" s="72"/>
      <c r="D89" s="105"/>
      <c r="E89" s="105"/>
      <c r="F89" s="105"/>
      <c r="G89" s="105"/>
      <c r="H89" s="105"/>
      <c r="I89" s="105"/>
      <c r="J89" s="106"/>
      <c r="K89" s="105"/>
      <c r="L89" s="105"/>
      <c r="M89" s="105"/>
      <c r="N89" s="105"/>
      <c r="O89" s="105"/>
      <c r="P89" s="105"/>
      <c r="Q89" s="105"/>
      <c r="R89" s="105"/>
      <c r="S89" s="109"/>
      <c r="T89" s="109"/>
      <c r="U89" s="72"/>
      <c r="V89" s="109"/>
      <c r="W89" s="109"/>
      <c r="X89" s="72"/>
      <c r="Y89" s="72"/>
      <c r="Z89" s="109"/>
      <c r="AA89" s="109"/>
      <c r="AB89" s="72"/>
      <c r="AC89" s="72"/>
      <c r="AD89" s="106"/>
      <c r="AE89" s="105"/>
      <c r="AF89" s="72"/>
      <c r="AG89" s="72"/>
      <c r="AH89" s="72"/>
      <c r="AI89" s="105"/>
      <c r="AJ89" s="105"/>
      <c r="AK89" s="72"/>
      <c r="AL89" s="105"/>
      <c r="AM89" s="105"/>
      <c r="AN89" s="105"/>
      <c r="AO89" s="109"/>
      <c r="AP89" s="109"/>
      <c r="AQ89" s="105"/>
      <c r="AR89" s="72"/>
      <c r="AS89" s="106"/>
      <c r="AT89" s="105"/>
      <c r="AU89" s="105"/>
      <c r="AV89" s="105"/>
      <c r="AW89" s="105"/>
      <c r="AX89" s="105"/>
      <c r="AY89" s="105"/>
      <c r="AZ89" s="105"/>
      <c r="BA89" s="105"/>
      <c r="BB89" s="105"/>
      <c r="BC89" s="105"/>
      <c r="BD89" s="105"/>
      <c r="BE89" s="105"/>
      <c r="BF89" s="105"/>
      <c r="BG89" s="72"/>
      <c r="BH89" s="105"/>
      <c r="BI89" s="105"/>
      <c r="BJ89" s="105"/>
      <c r="BK89" s="105"/>
      <c r="BL89" s="109"/>
      <c r="BM89" s="109"/>
      <c r="BN89" s="105"/>
      <c r="BO89" s="72"/>
      <c r="BP89" s="106"/>
      <c r="BQ89" s="105"/>
      <c r="BR89" s="105"/>
      <c r="BS89" s="105"/>
      <c r="BT89" s="72"/>
    </row>
    <row r="90" spans="1:72" ht="15" customHeight="1" x14ac:dyDescent="0.25">
      <c r="A90" s="72"/>
      <c r="B90" s="107"/>
      <c r="C90" s="72"/>
      <c r="D90" s="105"/>
      <c r="E90" s="105"/>
      <c r="F90" s="105"/>
      <c r="G90" s="105"/>
      <c r="H90" s="105"/>
      <c r="I90" s="105"/>
      <c r="J90" s="106"/>
      <c r="K90" s="105"/>
      <c r="L90" s="105"/>
      <c r="M90" s="105"/>
      <c r="N90" s="105"/>
      <c r="O90" s="105"/>
      <c r="P90" s="105"/>
      <c r="Q90" s="105"/>
      <c r="R90" s="105"/>
      <c r="S90" s="109"/>
      <c r="T90" s="109"/>
      <c r="U90" s="72"/>
      <c r="V90" s="109"/>
      <c r="W90" s="109"/>
      <c r="X90" s="72"/>
      <c r="Y90" s="72"/>
      <c r="Z90" s="109"/>
      <c r="AA90" s="109"/>
      <c r="AB90" s="72"/>
      <c r="AC90" s="72"/>
      <c r="AD90" s="106"/>
      <c r="AE90" s="105"/>
      <c r="AF90" s="72"/>
      <c r="AG90" s="72"/>
      <c r="AH90" s="72"/>
      <c r="AI90" s="105"/>
      <c r="AJ90" s="105"/>
      <c r="AK90" s="72"/>
      <c r="AL90" s="105"/>
      <c r="AM90" s="105"/>
      <c r="AN90" s="105"/>
      <c r="AO90" s="109"/>
      <c r="AP90" s="109"/>
      <c r="AQ90" s="105"/>
      <c r="AR90" s="72"/>
      <c r="AS90" s="106"/>
      <c r="AT90" s="105"/>
      <c r="AU90" s="105"/>
      <c r="AV90" s="105"/>
      <c r="AW90" s="105"/>
      <c r="AX90" s="105"/>
      <c r="AY90" s="105"/>
      <c r="AZ90" s="105"/>
      <c r="BA90" s="105"/>
      <c r="BB90" s="105"/>
      <c r="BC90" s="105"/>
      <c r="BD90" s="105"/>
      <c r="BE90" s="105"/>
      <c r="BF90" s="105"/>
      <c r="BG90" s="72"/>
      <c r="BH90" s="105"/>
      <c r="BI90" s="105"/>
      <c r="BJ90" s="105"/>
      <c r="BK90" s="105"/>
      <c r="BL90" s="109"/>
      <c r="BM90" s="109"/>
      <c r="BN90" s="105"/>
      <c r="BO90" s="72"/>
      <c r="BP90" s="106"/>
      <c r="BQ90" s="105"/>
      <c r="BR90" s="105"/>
      <c r="BS90" s="105"/>
      <c r="BT90" s="72"/>
    </row>
    <row r="91" spans="1:72" ht="15" customHeight="1" x14ac:dyDescent="0.25">
      <c r="A91" s="72"/>
      <c r="B91" s="107"/>
      <c r="C91" s="72"/>
      <c r="D91" s="105"/>
      <c r="E91" s="105"/>
      <c r="F91" s="105"/>
      <c r="G91" s="105"/>
      <c r="H91" s="105"/>
      <c r="I91" s="105"/>
      <c r="J91" s="106"/>
      <c r="K91" s="105"/>
      <c r="L91" s="105"/>
      <c r="M91" s="105"/>
      <c r="N91" s="105"/>
      <c r="O91" s="105"/>
      <c r="P91" s="105"/>
      <c r="Q91" s="105"/>
      <c r="R91" s="105"/>
      <c r="S91" s="109"/>
      <c r="T91" s="109"/>
      <c r="U91" s="72"/>
      <c r="V91" s="109"/>
      <c r="W91" s="109"/>
      <c r="X91" s="72"/>
      <c r="Y91" s="72"/>
      <c r="Z91" s="109"/>
      <c r="AA91" s="109"/>
      <c r="AB91" s="72"/>
      <c r="AC91" s="72"/>
      <c r="AD91" s="106"/>
      <c r="AE91" s="105"/>
      <c r="AF91" s="72"/>
      <c r="AG91" s="72"/>
      <c r="AH91" s="72"/>
      <c r="AI91" s="105"/>
      <c r="AJ91" s="105"/>
      <c r="AK91" s="72"/>
      <c r="AL91" s="105"/>
      <c r="AM91" s="105"/>
      <c r="AN91" s="105"/>
      <c r="AO91" s="109"/>
      <c r="AP91" s="109"/>
      <c r="AQ91" s="105"/>
      <c r="AR91" s="72"/>
      <c r="AS91" s="106"/>
      <c r="AT91" s="105"/>
      <c r="AU91" s="105"/>
      <c r="AV91" s="105"/>
      <c r="AW91" s="105"/>
      <c r="AX91" s="105"/>
      <c r="AY91" s="105"/>
      <c r="AZ91" s="105"/>
      <c r="BA91" s="105"/>
      <c r="BB91" s="105"/>
      <c r="BC91" s="105"/>
      <c r="BD91" s="105"/>
      <c r="BE91" s="105"/>
      <c r="BF91" s="105"/>
      <c r="BG91" s="72"/>
      <c r="BH91" s="105"/>
      <c r="BI91" s="105"/>
      <c r="BJ91" s="105"/>
      <c r="BK91" s="105"/>
      <c r="BL91" s="109"/>
      <c r="BM91" s="109"/>
      <c r="BN91" s="105"/>
      <c r="BO91" s="72"/>
      <c r="BP91" s="106"/>
      <c r="BQ91" s="105"/>
      <c r="BR91" s="105"/>
      <c r="BS91" s="105"/>
      <c r="BT91" s="72"/>
    </row>
    <row r="92" spans="1:72" ht="15" customHeight="1" x14ac:dyDescent="0.25">
      <c r="A92" s="72"/>
      <c r="B92" s="107"/>
      <c r="C92" s="72"/>
      <c r="D92" s="105"/>
      <c r="E92" s="105"/>
      <c r="F92" s="105"/>
      <c r="G92" s="105"/>
      <c r="H92" s="105"/>
      <c r="I92" s="105"/>
      <c r="J92" s="106"/>
      <c r="K92" s="105"/>
      <c r="L92" s="105"/>
      <c r="M92" s="105"/>
      <c r="N92" s="105"/>
      <c r="O92" s="105"/>
      <c r="P92" s="105"/>
      <c r="Q92" s="105"/>
      <c r="R92" s="105"/>
      <c r="S92" s="109"/>
      <c r="T92" s="109"/>
      <c r="U92" s="72"/>
      <c r="V92" s="109"/>
      <c r="W92" s="109"/>
      <c r="X92" s="72"/>
      <c r="Y92" s="72"/>
      <c r="Z92" s="109"/>
      <c r="AA92" s="109"/>
      <c r="AB92" s="72"/>
      <c r="AC92" s="72"/>
      <c r="AD92" s="106"/>
      <c r="AE92" s="105"/>
      <c r="AF92" s="72"/>
      <c r="AG92" s="72"/>
      <c r="AH92" s="72"/>
      <c r="AI92" s="105"/>
      <c r="AJ92" s="105"/>
      <c r="AK92" s="72"/>
      <c r="AL92" s="105"/>
      <c r="AM92" s="105"/>
      <c r="AN92" s="105"/>
      <c r="AO92" s="109"/>
      <c r="AP92" s="109"/>
      <c r="AQ92" s="105"/>
      <c r="AR92" s="72"/>
      <c r="AS92" s="106"/>
      <c r="AT92" s="105"/>
      <c r="AU92" s="105"/>
      <c r="AV92" s="105"/>
      <c r="AW92" s="105"/>
      <c r="AX92" s="105"/>
      <c r="AY92" s="105"/>
      <c r="AZ92" s="105"/>
      <c r="BA92" s="105"/>
      <c r="BB92" s="105"/>
      <c r="BC92" s="105"/>
      <c r="BD92" s="105"/>
      <c r="BE92" s="105"/>
      <c r="BF92" s="105"/>
      <c r="BG92" s="72"/>
      <c r="BH92" s="105"/>
      <c r="BI92" s="105"/>
      <c r="BJ92" s="105"/>
      <c r="BK92" s="105"/>
      <c r="BL92" s="109"/>
      <c r="BM92" s="109"/>
      <c r="BN92" s="105"/>
      <c r="BO92" s="72"/>
      <c r="BP92" s="106"/>
      <c r="BQ92" s="105"/>
      <c r="BR92" s="105"/>
      <c r="BS92" s="105"/>
      <c r="BT92" s="72"/>
    </row>
    <row r="93" spans="1:72" ht="15" customHeight="1" x14ac:dyDescent="0.25">
      <c r="A93" s="72"/>
      <c r="B93" s="107"/>
      <c r="C93" s="72"/>
      <c r="D93" s="105"/>
      <c r="E93" s="105"/>
      <c r="F93" s="105"/>
      <c r="G93" s="105"/>
      <c r="H93" s="105"/>
      <c r="I93" s="105"/>
      <c r="J93" s="106"/>
      <c r="K93" s="105"/>
      <c r="L93" s="105"/>
      <c r="M93" s="105"/>
      <c r="N93" s="105"/>
      <c r="O93" s="105"/>
      <c r="P93" s="105"/>
      <c r="Q93" s="105"/>
      <c r="R93" s="105"/>
      <c r="S93" s="109"/>
      <c r="T93" s="109"/>
      <c r="U93" s="72"/>
      <c r="V93" s="109"/>
      <c r="W93" s="109"/>
      <c r="X93" s="72"/>
      <c r="Y93" s="72"/>
      <c r="Z93" s="109"/>
      <c r="AA93" s="109"/>
      <c r="AB93" s="72"/>
      <c r="AC93" s="72"/>
      <c r="AD93" s="106"/>
      <c r="AE93" s="105"/>
      <c r="AF93" s="72"/>
      <c r="AG93" s="72"/>
      <c r="AH93" s="72"/>
      <c r="AI93" s="105"/>
      <c r="AJ93" s="105"/>
      <c r="AK93" s="72"/>
      <c r="AL93" s="105"/>
      <c r="AM93" s="105"/>
      <c r="AN93" s="105"/>
      <c r="AO93" s="109"/>
      <c r="AP93" s="109"/>
      <c r="AQ93" s="105"/>
      <c r="AR93" s="72"/>
      <c r="AS93" s="106"/>
      <c r="AT93" s="105"/>
      <c r="AU93" s="105"/>
      <c r="AV93" s="105"/>
      <c r="AW93" s="105"/>
      <c r="AX93" s="105"/>
      <c r="AY93" s="105"/>
      <c r="AZ93" s="105"/>
      <c r="BA93" s="105"/>
      <c r="BB93" s="105"/>
      <c r="BC93" s="105"/>
      <c r="BD93" s="105"/>
      <c r="BE93" s="105"/>
      <c r="BF93" s="105"/>
      <c r="BG93" s="72"/>
      <c r="BH93" s="105"/>
      <c r="BI93" s="105"/>
      <c r="BJ93" s="105"/>
      <c r="BK93" s="105"/>
      <c r="BL93" s="109"/>
      <c r="BM93" s="109"/>
      <c r="BN93" s="105"/>
      <c r="BO93" s="72"/>
      <c r="BP93" s="106"/>
      <c r="BQ93" s="105"/>
      <c r="BR93" s="105"/>
      <c r="BS93" s="105"/>
      <c r="BT93" s="72"/>
    </row>
    <row r="94" spans="1:72" ht="15" customHeight="1" x14ac:dyDescent="0.25">
      <c r="A94" s="72"/>
      <c r="B94" s="107"/>
      <c r="C94" s="72"/>
      <c r="D94" s="105"/>
      <c r="E94" s="105"/>
      <c r="F94" s="105"/>
      <c r="G94" s="105"/>
      <c r="H94" s="105"/>
      <c r="I94" s="105"/>
      <c r="J94" s="106"/>
      <c r="K94" s="105"/>
      <c r="L94" s="105"/>
      <c r="M94" s="105"/>
      <c r="N94" s="105"/>
      <c r="O94" s="105"/>
      <c r="P94" s="105"/>
      <c r="Q94" s="105"/>
      <c r="R94" s="105"/>
      <c r="S94" s="109"/>
      <c r="T94" s="109"/>
      <c r="U94" s="72"/>
      <c r="V94" s="109"/>
      <c r="W94" s="109"/>
      <c r="X94" s="72"/>
      <c r="Y94" s="72"/>
      <c r="Z94" s="109"/>
      <c r="AA94" s="109"/>
      <c r="AB94" s="72"/>
      <c r="AC94" s="72"/>
      <c r="AD94" s="106"/>
      <c r="AE94" s="105"/>
      <c r="AF94" s="72"/>
      <c r="AG94" s="72"/>
      <c r="AH94" s="72"/>
      <c r="AI94" s="105"/>
      <c r="AJ94" s="105"/>
      <c r="AK94" s="72"/>
      <c r="AL94" s="105"/>
      <c r="AM94" s="105"/>
      <c r="AN94" s="105"/>
      <c r="AO94" s="109"/>
      <c r="AP94" s="109"/>
      <c r="AQ94" s="105"/>
      <c r="AR94" s="72"/>
      <c r="AS94" s="106"/>
      <c r="AT94" s="105"/>
      <c r="AU94" s="105"/>
      <c r="AV94" s="105"/>
      <c r="AW94" s="105"/>
      <c r="AX94" s="105"/>
      <c r="AY94" s="105"/>
      <c r="AZ94" s="105"/>
      <c r="BA94" s="105"/>
      <c r="BB94" s="105"/>
      <c r="BC94" s="105"/>
      <c r="BD94" s="105"/>
      <c r="BE94" s="105"/>
      <c r="BF94" s="105"/>
      <c r="BG94" s="72"/>
      <c r="BH94" s="105"/>
      <c r="BI94" s="105"/>
      <c r="BJ94" s="105"/>
      <c r="BK94" s="105"/>
      <c r="BL94" s="109"/>
      <c r="BM94" s="109"/>
      <c r="BN94" s="105"/>
      <c r="BO94" s="72"/>
      <c r="BP94" s="106"/>
      <c r="BQ94" s="105"/>
      <c r="BR94" s="105"/>
      <c r="BS94" s="105"/>
      <c r="BT94" s="72"/>
    </row>
    <row r="95" spans="1:72" ht="15" customHeight="1" x14ac:dyDescent="0.25">
      <c r="A95" s="72"/>
      <c r="B95" s="107"/>
      <c r="C95" s="72"/>
      <c r="D95" s="105"/>
      <c r="E95" s="105"/>
      <c r="F95" s="105"/>
      <c r="G95" s="105"/>
      <c r="H95" s="105"/>
      <c r="I95" s="105"/>
      <c r="J95" s="106"/>
      <c r="K95" s="105"/>
      <c r="L95" s="105"/>
      <c r="M95" s="105"/>
      <c r="N95" s="105"/>
      <c r="O95" s="105"/>
      <c r="P95" s="105"/>
      <c r="Q95" s="105"/>
      <c r="R95" s="105"/>
      <c r="S95" s="109"/>
      <c r="T95" s="109"/>
      <c r="U95" s="72"/>
      <c r="V95" s="109"/>
      <c r="W95" s="109"/>
      <c r="X95" s="72"/>
      <c r="Y95" s="72"/>
      <c r="Z95" s="109"/>
      <c r="AA95" s="109"/>
      <c r="AB95" s="72"/>
      <c r="AC95" s="72"/>
      <c r="AD95" s="106"/>
      <c r="AE95" s="105"/>
      <c r="AF95" s="72"/>
      <c r="AG95" s="72"/>
      <c r="AH95" s="72"/>
      <c r="AI95" s="105"/>
      <c r="AJ95" s="105"/>
      <c r="AK95" s="72"/>
      <c r="AL95" s="105"/>
      <c r="AM95" s="105"/>
      <c r="AN95" s="105"/>
      <c r="AO95" s="109"/>
      <c r="AP95" s="109"/>
      <c r="AQ95" s="105"/>
      <c r="AR95" s="72"/>
      <c r="AS95" s="106"/>
      <c r="AT95" s="105"/>
      <c r="AU95" s="105"/>
      <c r="AV95" s="105"/>
      <c r="AW95" s="105"/>
      <c r="AX95" s="105"/>
      <c r="AY95" s="105"/>
      <c r="AZ95" s="105"/>
      <c r="BA95" s="105"/>
      <c r="BB95" s="105"/>
      <c r="BC95" s="105"/>
      <c r="BD95" s="105"/>
      <c r="BE95" s="105"/>
      <c r="BF95" s="105"/>
      <c r="BG95" s="72"/>
      <c r="BH95" s="105"/>
      <c r="BI95" s="105"/>
      <c r="BJ95" s="105"/>
      <c r="BK95" s="105"/>
      <c r="BL95" s="109"/>
      <c r="BM95" s="109"/>
      <c r="BN95" s="105"/>
      <c r="BO95" s="72"/>
      <c r="BP95" s="106"/>
      <c r="BQ95" s="105"/>
      <c r="BR95" s="105"/>
      <c r="BS95" s="105"/>
      <c r="BT95" s="72"/>
    </row>
    <row r="96" spans="1:72" ht="15" customHeight="1" x14ac:dyDescent="0.25">
      <c r="A96" s="72"/>
      <c r="B96" s="107"/>
      <c r="C96" s="72"/>
      <c r="D96" s="105"/>
      <c r="E96" s="105"/>
      <c r="F96" s="105"/>
      <c r="G96" s="105"/>
      <c r="H96" s="105"/>
      <c r="I96" s="105"/>
      <c r="J96" s="106"/>
      <c r="K96" s="105"/>
      <c r="L96" s="105"/>
      <c r="M96" s="105"/>
      <c r="N96" s="105"/>
      <c r="O96" s="105"/>
      <c r="P96" s="105"/>
      <c r="Q96" s="105"/>
      <c r="R96" s="105"/>
      <c r="S96" s="109"/>
      <c r="T96" s="109"/>
      <c r="U96" s="72"/>
      <c r="V96" s="109"/>
      <c r="W96" s="109"/>
      <c r="X96" s="72"/>
      <c r="Y96" s="72"/>
      <c r="Z96" s="109"/>
      <c r="AA96" s="109"/>
      <c r="AB96" s="72"/>
      <c r="AC96" s="72"/>
      <c r="AD96" s="106"/>
      <c r="AE96" s="105"/>
      <c r="AF96" s="72"/>
      <c r="AG96" s="72"/>
      <c r="AH96" s="72"/>
      <c r="AI96" s="105"/>
      <c r="AJ96" s="105"/>
      <c r="AK96" s="72"/>
      <c r="AL96" s="105"/>
      <c r="AM96" s="105"/>
      <c r="AN96" s="105"/>
      <c r="AO96" s="109"/>
      <c r="AP96" s="109"/>
      <c r="AQ96" s="105"/>
      <c r="AR96" s="72"/>
      <c r="AS96" s="106"/>
      <c r="AT96" s="105"/>
      <c r="AU96" s="105"/>
      <c r="AV96" s="105"/>
      <c r="AW96" s="105"/>
      <c r="AX96" s="105"/>
      <c r="AY96" s="105"/>
      <c r="AZ96" s="105"/>
      <c r="BA96" s="105"/>
      <c r="BB96" s="105"/>
      <c r="BC96" s="105"/>
      <c r="BD96" s="105"/>
      <c r="BE96" s="105"/>
      <c r="BF96" s="105"/>
      <c r="BG96" s="72"/>
      <c r="BH96" s="105"/>
      <c r="BI96" s="105"/>
      <c r="BJ96" s="105"/>
      <c r="BK96" s="105"/>
      <c r="BL96" s="109"/>
      <c r="BM96" s="109"/>
      <c r="BN96" s="105"/>
      <c r="BO96" s="72"/>
      <c r="BP96" s="106"/>
      <c r="BQ96" s="105"/>
      <c r="BR96" s="105"/>
      <c r="BS96" s="105"/>
      <c r="BT96" s="72"/>
    </row>
    <row r="97" spans="1:72" ht="15" customHeight="1" x14ac:dyDescent="0.25">
      <c r="A97" s="72"/>
      <c r="B97" s="107"/>
      <c r="C97" s="72"/>
      <c r="D97" s="105"/>
      <c r="E97" s="105"/>
      <c r="F97" s="105"/>
      <c r="G97" s="105"/>
      <c r="H97" s="105"/>
      <c r="I97" s="105"/>
      <c r="J97" s="106"/>
      <c r="K97" s="105"/>
      <c r="L97" s="105"/>
      <c r="M97" s="105"/>
      <c r="N97" s="105"/>
      <c r="O97" s="105"/>
      <c r="P97" s="105"/>
      <c r="Q97" s="105"/>
      <c r="R97" s="105"/>
      <c r="S97" s="109"/>
      <c r="T97" s="109"/>
      <c r="U97" s="72"/>
      <c r="V97" s="109"/>
      <c r="W97" s="109"/>
      <c r="X97" s="72"/>
      <c r="Y97" s="72"/>
      <c r="Z97" s="109"/>
      <c r="AA97" s="109"/>
      <c r="AB97" s="72"/>
      <c r="AC97" s="72"/>
      <c r="AD97" s="106"/>
      <c r="AE97" s="105"/>
      <c r="AF97" s="72"/>
      <c r="AG97" s="72"/>
      <c r="AH97" s="72"/>
      <c r="AI97" s="105"/>
      <c r="AJ97" s="105"/>
      <c r="AK97" s="72"/>
      <c r="AL97" s="105"/>
      <c r="AM97" s="105"/>
      <c r="AN97" s="105"/>
      <c r="AO97" s="109"/>
      <c r="AP97" s="109"/>
      <c r="AQ97" s="105"/>
      <c r="AR97" s="72"/>
      <c r="AS97" s="106"/>
      <c r="AT97" s="105"/>
      <c r="AU97" s="105"/>
      <c r="AV97" s="105"/>
      <c r="AW97" s="105"/>
      <c r="AX97" s="105"/>
      <c r="AY97" s="105"/>
      <c r="AZ97" s="105"/>
      <c r="BA97" s="105"/>
      <c r="BB97" s="105"/>
      <c r="BC97" s="105"/>
      <c r="BD97" s="105"/>
      <c r="BE97" s="105"/>
      <c r="BF97" s="105"/>
      <c r="BG97" s="72"/>
      <c r="BH97" s="105"/>
      <c r="BI97" s="105"/>
      <c r="BJ97" s="105"/>
      <c r="BK97" s="105"/>
      <c r="BL97" s="109"/>
      <c r="BM97" s="109"/>
      <c r="BN97" s="105"/>
      <c r="BO97" s="72"/>
      <c r="BP97" s="106"/>
      <c r="BQ97" s="105"/>
      <c r="BR97" s="105"/>
      <c r="BS97" s="105"/>
      <c r="BT97" s="72"/>
    </row>
    <row r="98" spans="1:72" ht="15" customHeight="1" x14ac:dyDescent="0.25">
      <c r="A98" s="72"/>
      <c r="B98" s="107"/>
      <c r="C98" s="72"/>
      <c r="D98" s="105"/>
      <c r="E98" s="105"/>
      <c r="F98" s="105"/>
      <c r="G98" s="105"/>
      <c r="H98" s="105"/>
      <c r="I98" s="105"/>
      <c r="J98" s="106"/>
      <c r="K98" s="105"/>
      <c r="L98" s="105"/>
      <c r="M98" s="105"/>
      <c r="N98" s="105"/>
      <c r="O98" s="105"/>
      <c r="P98" s="105"/>
      <c r="Q98" s="105"/>
      <c r="R98" s="105"/>
      <c r="S98" s="109"/>
      <c r="T98" s="109"/>
      <c r="U98" s="72"/>
      <c r="V98" s="109"/>
      <c r="W98" s="109"/>
      <c r="X98" s="72"/>
      <c r="Y98" s="72"/>
      <c r="Z98" s="109"/>
      <c r="AA98" s="109"/>
      <c r="AB98" s="72"/>
      <c r="AC98" s="72"/>
      <c r="AD98" s="106"/>
      <c r="AE98" s="105"/>
      <c r="AF98" s="72"/>
      <c r="AG98" s="72"/>
      <c r="AH98" s="72"/>
      <c r="AI98" s="105"/>
      <c r="AJ98" s="105"/>
      <c r="AK98" s="72"/>
      <c r="AL98" s="105"/>
      <c r="AM98" s="105"/>
      <c r="AN98" s="105"/>
      <c r="AO98" s="109"/>
      <c r="AP98" s="109"/>
      <c r="AQ98" s="105"/>
      <c r="AR98" s="72"/>
      <c r="AS98" s="106"/>
      <c r="AT98" s="105"/>
      <c r="AU98" s="105"/>
      <c r="AV98" s="105"/>
      <c r="AW98" s="105"/>
      <c r="AX98" s="105"/>
      <c r="AY98" s="105"/>
      <c r="AZ98" s="105"/>
      <c r="BA98" s="105"/>
      <c r="BB98" s="105"/>
      <c r="BC98" s="105"/>
      <c r="BD98" s="105"/>
      <c r="BE98" s="105"/>
      <c r="BF98" s="105"/>
      <c r="BG98" s="72"/>
      <c r="BH98" s="105"/>
      <c r="BI98" s="105"/>
      <c r="BJ98" s="105"/>
      <c r="BK98" s="105"/>
      <c r="BL98" s="109"/>
      <c r="BM98" s="109"/>
      <c r="BN98" s="105"/>
      <c r="BO98" s="72"/>
      <c r="BP98" s="106"/>
      <c r="BQ98" s="105"/>
      <c r="BR98" s="105"/>
      <c r="BS98" s="105"/>
      <c r="BT98" s="72"/>
    </row>
    <row r="99" spans="1:72" ht="15" customHeight="1" x14ac:dyDescent="0.25">
      <c r="A99" s="72"/>
      <c r="B99" s="107"/>
      <c r="C99" s="72"/>
      <c r="D99" s="105"/>
      <c r="E99" s="105"/>
      <c r="F99" s="105"/>
      <c r="G99" s="105"/>
      <c r="H99" s="105"/>
      <c r="I99" s="105"/>
      <c r="J99" s="106"/>
      <c r="K99" s="105"/>
      <c r="L99" s="105"/>
      <c r="M99" s="105"/>
      <c r="N99" s="105"/>
      <c r="O99" s="105"/>
      <c r="P99" s="105"/>
      <c r="Q99" s="105"/>
      <c r="R99" s="105"/>
      <c r="S99" s="109"/>
      <c r="T99" s="109"/>
      <c r="U99" s="72"/>
      <c r="V99" s="109"/>
      <c r="W99" s="109"/>
      <c r="X99" s="72"/>
      <c r="Y99" s="72"/>
      <c r="Z99" s="109"/>
      <c r="AA99" s="109"/>
      <c r="AB99" s="72"/>
      <c r="AC99" s="72"/>
      <c r="AD99" s="106"/>
      <c r="AE99" s="105"/>
      <c r="AF99" s="72"/>
      <c r="AG99" s="72"/>
      <c r="AH99" s="72"/>
      <c r="AI99" s="105"/>
      <c r="AJ99" s="105"/>
      <c r="AK99" s="72"/>
      <c r="AL99" s="105"/>
      <c r="AM99" s="105"/>
      <c r="AN99" s="105"/>
      <c r="AO99" s="109"/>
      <c r="AP99" s="109"/>
      <c r="AQ99" s="105"/>
      <c r="AR99" s="72"/>
      <c r="AS99" s="106"/>
      <c r="AT99" s="105"/>
      <c r="AU99" s="105"/>
      <c r="AV99" s="105"/>
      <c r="AW99" s="105"/>
      <c r="AX99" s="105"/>
      <c r="AY99" s="105"/>
      <c r="AZ99" s="105"/>
      <c r="BA99" s="105"/>
      <c r="BB99" s="105"/>
      <c r="BC99" s="105"/>
      <c r="BD99" s="105"/>
      <c r="BE99" s="105"/>
      <c r="BF99" s="105"/>
      <c r="BG99" s="72"/>
      <c r="BH99" s="105"/>
      <c r="BI99" s="105"/>
      <c r="BJ99" s="105"/>
      <c r="BK99" s="105"/>
      <c r="BL99" s="109"/>
      <c r="BM99" s="109"/>
      <c r="BN99" s="105"/>
      <c r="BO99" s="72"/>
      <c r="BP99" s="106"/>
      <c r="BQ99" s="105"/>
      <c r="BR99" s="105"/>
      <c r="BS99" s="105"/>
      <c r="BT99" s="72"/>
    </row>
    <row r="100" spans="1:72" ht="15" customHeight="1" x14ac:dyDescent="0.25">
      <c r="A100" s="72"/>
      <c r="B100" s="107"/>
      <c r="C100" s="72"/>
      <c r="D100" s="105"/>
      <c r="E100" s="105"/>
      <c r="F100" s="105"/>
      <c r="G100" s="105"/>
      <c r="H100" s="105"/>
      <c r="I100" s="105"/>
      <c r="J100" s="106"/>
      <c r="K100" s="105"/>
      <c r="L100" s="105"/>
      <c r="M100" s="105"/>
      <c r="N100" s="105"/>
      <c r="O100" s="105"/>
      <c r="P100" s="105"/>
      <c r="Q100" s="105"/>
      <c r="R100" s="105"/>
      <c r="S100" s="109"/>
      <c r="T100" s="109"/>
      <c r="U100" s="72"/>
      <c r="V100" s="109"/>
      <c r="W100" s="109"/>
      <c r="X100" s="72"/>
      <c r="Y100" s="72"/>
      <c r="Z100" s="109"/>
      <c r="AA100" s="109"/>
      <c r="AB100" s="72"/>
      <c r="AC100" s="72"/>
      <c r="AD100" s="106"/>
      <c r="AE100" s="105"/>
      <c r="AF100" s="72"/>
      <c r="AG100" s="72"/>
      <c r="AH100" s="72"/>
      <c r="AI100" s="105"/>
      <c r="AJ100" s="105"/>
      <c r="AK100" s="72"/>
      <c r="AL100" s="105"/>
      <c r="AM100" s="105"/>
      <c r="AN100" s="105"/>
      <c r="AO100" s="109"/>
      <c r="AP100" s="109"/>
      <c r="AQ100" s="105"/>
      <c r="AR100" s="72"/>
      <c r="AS100" s="106"/>
      <c r="AT100" s="105"/>
      <c r="AU100" s="105"/>
      <c r="AV100" s="105"/>
      <c r="AW100" s="105"/>
      <c r="AX100" s="105"/>
      <c r="AY100" s="105"/>
      <c r="AZ100" s="105"/>
      <c r="BA100" s="105"/>
      <c r="BB100" s="105"/>
      <c r="BC100" s="105"/>
      <c r="BD100" s="105"/>
      <c r="BE100" s="105"/>
      <c r="BF100" s="105"/>
      <c r="BG100" s="72"/>
      <c r="BH100" s="105"/>
      <c r="BI100" s="105"/>
      <c r="BJ100" s="105"/>
      <c r="BK100" s="105"/>
      <c r="BL100" s="109"/>
      <c r="BM100" s="109"/>
      <c r="BN100" s="105"/>
      <c r="BO100" s="72"/>
      <c r="BP100" s="106"/>
      <c r="BQ100" s="105"/>
      <c r="BR100" s="105"/>
      <c r="BS100" s="105"/>
      <c r="BT100" s="72"/>
    </row>
    <row r="101" spans="1:72" ht="15" customHeight="1" x14ac:dyDescent="0.25">
      <c r="A101" s="72"/>
      <c r="B101" s="107"/>
      <c r="C101" s="72"/>
      <c r="D101" s="105"/>
      <c r="E101" s="105"/>
      <c r="F101" s="105"/>
      <c r="G101" s="105"/>
      <c r="H101" s="105"/>
      <c r="I101" s="105"/>
      <c r="J101" s="106"/>
      <c r="K101" s="105"/>
      <c r="L101" s="105"/>
      <c r="M101" s="105"/>
      <c r="N101" s="105"/>
      <c r="O101" s="105"/>
      <c r="P101" s="105"/>
      <c r="Q101" s="105"/>
      <c r="R101" s="105"/>
      <c r="S101" s="109"/>
      <c r="T101" s="109"/>
      <c r="U101" s="72"/>
      <c r="V101" s="109"/>
      <c r="W101" s="109"/>
      <c r="X101" s="72"/>
      <c r="Y101" s="72"/>
      <c r="Z101" s="109"/>
      <c r="AA101" s="109"/>
      <c r="AB101" s="72"/>
      <c r="AC101" s="72"/>
      <c r="AD101" s="106"/>
      <c r="AE101" s="105"/>
      <c r="AF101" s="72"/>
      <c r="AG101" s="72"/>
      <c r="AH101" s="72"/>
      <c r="AI101" s="105"/>
      <c r="AJ101" s="105"/>
      <c r="AK101" s="72"/>
      <c r="AL101" s="105"/>
      <c r="AM101" s="105"/>
      <c r="AN101" s="105"/>
      <c r="AO101" s="109"/>
      <c r="AP101" s="109"/>
      <c r="AQ101" s="105"/>
      <c r="AR101" s="72"/>
      <c r="AS101" s="106"/>
      <c r="AT101" s="105"/>
      <c r="AU101" s="105"/>
      <c r="AV101" s="105"/>
      <c r="AW101" s="105"/>
      <c r="AX101" s="105"/>
      <c r="AY101" s="105"/>
      <c r="AZ101" s="105"/>
      <c r="BA101" s="105"/>
      <c r="BB101" s="105"/>
      <c r="BC101" s="105"/>
      <c r="BD101" s="105"/>
      <c r="BE101" s="105"/>
      <c r="BF101" s="105"/>
      <c r="BG101" s="72"/>
      <c r="BH101" s="105"/>
      <c r="BI101" s="105"/>
      <c r="BJ101" s="105"/>
      <c r="BK101" s="105"/>
      <c r="BL101" s="109"/>
      <c r="BM101" s="109"/>
      <c r="BN101" s="105"/>
      <c r="BO101" s="72"/>
      <c r="BP101" s="106"/>
      <c r="BQ101" s="105"/>
      <c r="BR101" s="105"/>
      <c r="BS101" s="105"/>
      <c r="BT101" s="72"/>
    </row>
    <row r="102" spans="1:72" ht="15" customHeight="1" x14ac:dyDescent="0.25">
      <c r="A102" s="72"/>
      <c r="B102" s="107"/>
      <c r="C102" s="72"/>
      <c r="D102" s="105"/>
      <c r="E102" s="105"/>
      <c r="F102" s="105"/>
      <c r="G102" s="105"/>
      <c r="H102" s="105"/>
      <c r="I102" s="105"/>
      <c r="J102" s="106"/>
      <c r="K102" s="105"/>
      <c r="L102" s="105"/>
      <c r="M102" s="105"/>
      <c r="N102" s="105"/>
      <c r="O102" s="105"/>
      <c r="P102" s="105"/>
      <c r="Q102" s="105"/>
      <c r="R102" s="105"/>
      <c r="S102" s="109"/>
      <c r="T102" s="109"/>
      <c r="U102" s="72"/>
      <c r="V102" s="109"/>
      <c r="W102" s="109"/>
      <c r="X102" s="72"/>
      <c r="Y102" s="72"/>
      <c r="Z102" s="109"/>
      <c r="AA102" s="109"/>
      <c r="AB102" s="72"/>
      <c r="AC102" s="72"/>
      <c r="AD102" s="106"/>
      <c r="AE102" s="105"/>
      <c r="AF102" s="72"/>
      <c r="AG102" s="72"/>
      <c r="AH102" s="72"/>
      <c r="AI102" s="105"/>
      <c r="AJ102" s="105"/>
      <c r="AK102" s="72"/>
      <c r="AL102" s="105"/>
      <c r="AM102" s="105"/>
      <c r="AN102" s="105"/>
      <c r="AO102" s="109"/>
      <c r="AP102" s="109"/>
      <c r="AQ102" s="105"/>
      <c r="AR102" s="72"/>
      <c r="AS102" s="106"/>
      <c r="AT102" s="105"/>
      <c r="AU102" s="105"/>
      <c r="AV102" s="105"/>
      <c r="AW102" s="105"/>
      <c r="AX102" s="105"/>
      <c r="AY102" s="105"/>
      <c r="AZ102" s="105"/>
      <c r="BA102" s="105"/>
      <c r="BB102" s="105"/>
      <c r="BC102" s="105"/>
      <c r="BD102" s="105"/>
      <c r="BE102" s="105"/>
      <c r="BF102" s="105"/>
      <c r="BG102" s="72"/>
      <c r="BH102" s="105"/>
      <c r="BI102" s="105"/>
      <c r="BJ102" s="105"/>
      <c r="BK102" s="105"/>
      <c r="BL102" s="109"/>
      <c r="BM102" s="109"/>
      <c r="BN102" s="105"/>
      <c r="BO102" s="72"/>
      <c r="BP102" s="106"/>
      <c r="BQ102" s="105"/>
      <c r="BR102" s="105"/>
      <c r="BS102" s="105"/>
      <c r="BT102" s="72"/>
    </row>
    <row r="103" spans="1:72" ht="15" customHeight="1" x14ac:dyDescent="0.25">
      <c r="A103" s="72"/>
      <c r="B103" s="107"/>
      <c r="C103" s="72"/>
      <c r="D103" s="105"/>
      <c r="E103" s="105"/>
      <c r="F103" s="105"/>
      <c r="G103" s="105"/>
      <c r="H103" s="105"/>
      <c r="I103" s="105"/>
      <c r="J103" s="106"/>
      <c r="K103" s="105"/>
      <c r="L103" s="105"/>
      <c r="M103" s="105"/>
      <c r="N103" s="105"/>
      <c r="O103" s="105"/>
      <c r="P103" s="105"/>
      <c r="Q103" s="105"/>
      <c r="R103" s="105"/>
      <c r="S103" s="109"/>
      <c r="T103" s="109"/>
      <c r="U103" s="72"/>
      <c r="V103" s="109"/>
      <c r="W103" s="109"/>
      <c r="X103" s="72"/>
      <c r="Y103" s="72"/>
      <c r="Z103" s="109"/>
      <c r="AA103" s="109"/>
      <c r="AB103" s="72"/>
      <c r="AC103" s="72"/>
      <c r="AD103" s="106"/>
      <c r="AE103" s="105"/>
      <c r="AF103" s="72"/>
      <c r="AG103" s="72"/>
      <c r="AH103" s="72"/>
      <c r="AI103" s="105"/>
      <c r="AJ103" s="105"/>
      <c r="AK103" s="72"/>
      <c r="AL103" s="105"/>
      <c r="AM103" s="105"/>
      <c r="AN103" s="105"/>
      <c r="AO103" s="109"/>
      <c r="AP103" s="109"/>
      <c r="AQ103" s="105"/>
      <c r="AR103" s="72"/>
      <c r="AS103" s="106"/>
      <c r="AT103" s="105"/>
      <c r="AU103" s="105"/>
      <c r="AV103" s="105"/>
      <c r="AW103" s="105"/>
      <c r="AX103" s="105"/>
      <c r="AY103" s="105"/>
      <c r="AZ103" s="105"/>
      <c r="BA103" s="105"/>
      <c r="BB103" s="105"/>
      <c r="BC103" s="105"/>
      <c r="BD103" s="105"/>
      <c r="BE103" s="105"/>
      <c r="BF103" s="105"/>
      <c r="BG103" s="72"/>
      <c r="BH103" s="105"/>
      <c r="BI103" s="105"/>
      <c r="BJ103" s="105"/>
      <c r="BK103" s="105"/>
      <c r="BL103" s="109"/>
      <c r="BM103" s="109"/>
      <c r="BN103" s="105"/>
      <c r="BO103" s="72"/>
      <c r="BP103" s="106"/>
      <c r="BQ103" s="105"/>
      <c r="BR103" s="105"/>
      <c r="BS103" s="105"/>
      <c r="BT103" s="72"/>
    </row>
    <row r="104" spans="1:72" ht="15" customHeight="1" x14ac:dyDescent="0.25">
      <c r="A104" s="72"/>
      <c r="B104" s="107"/>
      <c r="C104" s="72"/>
      <c r="D104" s="105"/>
      <c r="E104" s="105"/>
      <c r="F104" s="105"/>
      <c r="G104" s="105"/>
      <c r="H104" s="105"/>
      <c r="I104" s="105"/>
      <c r="J104" s="106"/>
      <c r="K104" s="105"/>
      <c r="L104" s="105"/>
      <c r="M104" s="105"/>
      <c r="N104" s="105"/>
      <c r="O104" s="105"/>
      <c r="P104" s="105"/>
      <c r="Q104" s="105"/>
      <c r="R104" s="105"/>
      <c r="S104" s="109"/>
      <c r="T104" s="109"/>
      <c r="U104" s="72"/>
      <c r="V104" s="109"/>
      <c r="W104" s="109"/>
      <c r="X104" s="72"/>
      <c r="Y104" s="72"/>
      <c r="Z104" s="109"/>
      <c r="AA104" s="109"/>
      <c r="AB104" s="72"/>
      <c r="AC104" s="72"/>
      <c r="AD104" s="106"/>
      <c r="AE104" s="105"/>
      <c r="AF104" s="72"/>
      <c r="AG104" s="72"/>
      <c r="AH104" s="72"/>
      <c r="AI104" s="105"/>
      <c r="AJ104" s="105"/>
      <c r="AK104" s="72"/>
      <c r="AL104" s="105"/>
      <c r="AM104" s="105"/>
      <c r="AN104" s="105"/>
      <c r="AO104" s="109"/>
      <c r="AP104" s="109"/>
      <c r="AQ104" s="105"/>
      <c r="AR104" s="72"/>
      <c r="AS104" s="106"/>
      <c r="AT104" s="105"/>
      <c r="AU104" s="105"/>
      <c r="AV104" s="105"/>
      <c r="AW104" s="105"/>
      <c r="AX104" s="105"/>
      <c r="AY104" s="105"/>
      <c r="AZ104" s="105"/>
      <c r="BA104" s="105"/>
      <c r="BB104" s="105"/>
      <c r="BC104" s="105"/>
      <c r="BD104" s="105"/>
      <c r="BE104" s="105"/>
      <c r="BF104" s="105"/>
      <c r="BG104" s="72"/>
      <c r="BH104" s="105"/>
      <c r="BI104" s="105"/>
      <c r="BJ104" s="105"/>
      <c r="BK104" s="105"/>
      <c r="BL104" s="109"/>
      <c r="BM104" s="109"/>
      <c r="BN104" s="105"/>
      <c r="BO104" s="72"/>
      <c r="BP104" s="106"/>
      <c r="BQ104" s="105"/>
      <c r="BR104" s="105"/>
      <c r="BS104" s="105"/>
      <c r="BT104" s="72"/>
    </row>
    <row r="105" spans="1:72" ht="15" customHeight="1" x14ac:dyDescent="0.25">
      <c r="A105" s="72"/>
      <c r="B105" s="107"/>
      <c r="C105" s="72"/>
      <c r="D105" s="105"/>
      <c r="E105" s="105"/>
      <c r="F105" s="105"/>
      <c r="G105" s="105"/>
      <c r="H105" s="105"/>
      <c r="I105" s="105"/>
      <c r="J105" s="106"/>
      <c r="K105" s="105"/>
      <c r="L105" s="105"/>
      <c r="M105" s="105"/>
      <c r="N105" s="105"/>
      <c r="O105" s="105"/>
      <c r="P105" s="105"/>
      <c r="Q105" s="105"/>
      <c r="R105" s="105"/>
      <c r="S105" s="109"/>
      <c r="T105" s="109"/>
      <c r="U105" s="72"/>
      <c r="V105" s="109"/>
      <c r="W105" s="109"/>
      <c r="X105" s="72"/>
      <c r="Y105" s="72"/>
      <c r="Z105" s="109"/>
      <c r="AA105" s="109"/>
      <c r="AB105" s="72"/>
      <c r="AC105" s="72"/>
      <c r="AD105" s="106"/>
      <c r="AE105" s="105"/>
      <c r="AF105" s="72"/>
      <c r="AG105" s="72"/>
      <c r="AH105" s="72"/>
      <c r="AI105" s="105"/>
      <c r="AJ105" s="105"/>
      <c r="AK105" s="72"/>
      <c r="AL105" s="105"/>
      <c r="AM105" s="105"/>
      <c r="AN105" s="105"/>
      <c r="AO105" s="109"/>
      <c r="AP105" s="109"/>
      <c r="AQ105" s="105"/>
      <c r="AR105" s="72"/>
      <c r="AS105" s="106"/>
      <c r="AT105" s="105"/>
      <c r="AU105" s="105"/>
      <c r="AV105" s="105"/>
      <c r="AW105" s="105"/>
      <c r="AX105" s="105"/>
      <c r="AY105" s="105"/>
      <c r="AZ105" s="105"/>
      <c r="BA105" s="105"/>
      <c r="BB105" s="105"/>
      <c r="BC105" s="105"/>
      <c r="BD105" s="105"/>
      <c r="BE105" s="105"/>
      <c r="BF105" s="105"/>
      <c r="BG105" s="72"/>
      <c r="BH105" s="105"/>
      <c r="BI105" s="105"/>
      <c r="BJ105" s="105"/>
      <c r="BK105" s="105"/>
      <c r="BL105" s="109"/>
      <c r="BM105" s="109"/>
      <c r="BN105" s="105"/>
      <c r="BO105" s="72"/>
      <c r="BP105" s="106"/>
      <c r="BQ105" s="105"/>
      <c r="BR105" s="105"/>
      <c r="BS105" s="105"/>
      <c r="BT105" s="72"/>
    </row>
    <row r="106" spans="1:72" ht="15" customHeight="1" x14ac:dyDescent="0.25">
      <c r="A106" s="72"/>
      <c r="B106" s="107"/>
      <c r="C106" s="72"/>
      <c r="D106" s="105"/>
      <c r="E106" s="105"/>
      <c r="F106" s="105"/>
      <c r="G106" s="105"/>
      <c r="H106" s="105"/>
      <c r="I106" s="105"/>
      <c r="J106" s="106"/>
      <c r="K106" s="105"/>
      <c r="L106" s="105"/>
      <c r="M106" s="105"/>
      <c r="N106" s="105"/>
      <c r="O106" s="105"/>
      <c r="P106" s="105"/>
      <c r="Q106" s="105"/>
      <c r="R106" s="105"/>
      <c r="S106" s="109"/>
      <c r="T106" s="109"/>
      <c r="U106" s="72"/>
      <c r="V106" s="109"/>
      <c r="W106" s="109"/>
      <c r="X106" s="72"/>
      <c r="Y106" s="72"/>
      <c r="Z106" s="109"/>
      <c r="AA106" s="109"/>
      <c r="AB106" s="72"/>
      <c r="AC106" s="72"/>
      <c r="AD106" s="106"/>
      <c r="AE106" s="105"/>
      <c r="AF106" s="72"/>
      <c r="AG106" s="72"/>
      <c r="AH106" s="72"/>
      <c r="AI106" s="105"/>
      <c r="AJ106" s="105"/>
      <c r="AK106" s="72"/>
      <c r="AL106" s="105"/>
      <c r="AM106" s="105"/>
      <c r="AN106" s="105"/>
      <c r="AO106" s="109"/>
      <c r="AP106" s="109"/>
      <c r="AQ106" s="105"/>
      <c r="AR106" s="72"/>
      <c r="AS106" s="106"/>
      <c r="AT106" s="105"/>
      <c r="AU106" s="105"/>
      <c r="AV106" s="105"/>
      <c r="AW106" s="105"/>
      <c r="AX106" s="105"/>
      <c r="AY106" s="105"/>
      <c r="AZ106" s="105"/>
      <c r="BA106" s="105"/>
      <c r="BB106" s="105"/>
      <c r="BC106" s="105"/>
      <c r="BD106" s="105"/>
      <c r="BE106" s="105"/>
      <c r="BF106" s="105"/>
      <c r="BG106" s="72"/>
      <c r="BH106" s="105"/>
      <c r="BI106" s="105"/>
      <c r="BJ106" s="105"/>
      <c r="BK106" s="105"/>
      <c r="BL106" s="109"/>
      <c r="BM106" s="109"/>
      <c r="BN106" s="105"/>
      <c r="BO106" s="72"/>
      <c r="BP106" s="106"/>
      <c r="BQ106" s="105"/>
      <c r="BR106" s="105"/>
      <c r="BS106" s="105"/>
      <c r="BT106" s="72"/>
    </row>
    <row r="107" spans="1:72" ht="15" customHeight="1" x14ac:dyDescent="0.25">
      <c r="A107" s="72"/>
      <c r="B107" s="107"/>
      <c r="C107" s="72"/>
      <c r="D107" s="105"/>
      <c r="E107" s="105"/>
      <c r="F107" s="105"/>
      <c r="G107" s="105"/>
      <c r="H107" s="105"/>
      <c r="I107" s="105"/>
      <c r="J107" s="106"/>
      <c r="K107" s="105"/>
      <c r="L107" s="105"/>
      <c r="M107" s="105"/>
      <c r="N107" s="105"/>
      <c r="O107" s="105"/>
      <c r="P107" s="105"/>
      <c r="Q107" s="105"/>
      <c r="R107" s="105"/>
      <c r="S107" s="109"/>
      <c r="T107" s="109"/>
      <c r="U107" s="72"/>
      <c r="V107" s="109"/>
      <c r="W107" s="109"/>
      <c r="X107" s="72"/>
      <c r="Y107" s="72"/>
      <c r="Z107" s="109"/>
      <c r="AA107" s="109"/>
      <c r="AB107" s="72"/>
      <c r="AC107" s="72"/>
      <c r="AD107" s="106"/>
      <c r="AE107" s="105"/>
      <c r="AF107" s="72"/>
      <c r="AG107" s="72"/>
      <c r="AH107" s="72"/>
      <c r="AI107" s="105"/>
      <c r="AJ107" s="105"/>
      <c r="AK107" s="72"/>
      <c r="AL107" s="105"/>
      <c r="AM107" s="105"/>
      <c r="AN107" s="105"/>
      <c r="AO107" s="109"/>
      <c r="AP107" s="109"/>
      <c r="AQ107" s="105"/>
      <c r="AR107" s="72"/>
      <c r="AS107" s="106"/>
      <c r="AT107" s="105"/>
      <c r="AU107" s="105"/>
      <c r="AV107" s="105"/>
      <c r="AW107" s="105"/>
      <c r="AX107" s="105"/>
      <c r="AY107" s="105"/>
      <c r="AZ107" s="105"/>
      <c r="BA107" s="105"/>
      <c r="BB107" s="105"/>
      <c r="BC107" s="105"/>
      <c r="BD107" s="105"/>
      <c r="BE107" s="105"/>
      <c r="BF107" s="105"/>
      <c r="BG107" s="72"/>
      <c r="BH107" s="105"/>
      <c r="BI107" s="105"/>
      <c r="BJ107" s="105"/>
      <c r="BK107" s="105"/>
      <c r="BL107" s="109"/>
      <c r="BM107" s="109"/>
      <c r="BN107" s="105"/>
      <c r="BO107" s="72"/>
      <c r="BP107" s="106"/>
      <c r="BQ107" s="105"/>
      <c r="BR107" s="105"/>
      <c r="BS107" s="105"/>
      <c r="BT107" s="72"/>
    </row>
    <row r="108" spans="1:72" ht="15" customHeight="1" x14ac:dyDescent="0.25">
      <c r="A108" s="72"/>
      <c r="B108" s="107"/>
      <c r="C108" s="72"/>
      <c r="D108" s="105"/>
      <c r="E108" s="105"/>
      <c r="F108" s="105"/>
      <c r="G108" s="105"/>
      <c r="H108" s="105"/>
      <c r="I108" s="105"/>
      <c r="J108" s="106"/>
      <c r="K108" s="105"/>
      <c r="L108" s="105"/>
      <c r="M108" s="105"/>
      <c r="N108" s="105"/>
      <c r="O108" s="105"/>
      <c r="P108" s="105"/>
      <c r="Q108" s="105"/>
      <c r="R108" s="105"/>
      <c r="S108" s="109"/>
      <c r="T108" s="109"/>
      <c r="U108" s="72"/>
      <c r="V108" s="109"/>
      <c r="W108" s="109"/>
      <c r="X108" s="72"/>
      <c r="Y108" s="72"/>
      <c r="Z108" s="109"/>
      <c r="AA108" s="109"/>
      <c r="AB108" s="72"/>
      <c r="AC108" s="72"/>
      <c r="AD108" s="106"/>
      <c r="AE108" s="105"/>
      <c r="AF108" s="72"/>
      <c r="AG108" s="72"/>
      <c r="AH108" s="72"/>
      <c r="AI108" s="105"/>
      <c r="AJ108" s="105"/>
      <c r="AK108" s="72"/>
      <c r="AL108" s="105"/>
      <c r="AM108" s="105"/>
      <c r="AN108" s="105"/>
      <c r="AO108" s="109"/>
      <c r="AP108" s="109"/>
      <c r="AQ108" s="105"/>
      <c r="AR108" s="72"/>
      <c r="AS108" s="106"/>
      <c r="AT108" s="105"/>
      <c r="AU108" s="105"/>
      <c r="AV108" s="105"/>
      <c r="AW108" s="105"/>
      <c r="AX108" s="105"/>
      <c r="AY108" s="105"/>
      <c r="AZ108" s="105"/>
      <c r="BA108" s="105"/>
      <c r="BB108" s="105"/>
      <c r="BC108" s="105"/>
      <c r="BD108" s="105"/>
      <c r="BE108" s="105"/>
      <c r="BF108" s="105"/>
      <c r="BG108" s="72"/>
      <c r="BH108" s="105"/>
      <c r="BI108" s="105"/>
      <c r="BJ108" s="105"/>
      <c r="BK108" s="105"/>
      <c r="BL108" s="109"/>
      <c r="BM108" s="109"/>
      <c r="BN108" s="105"/>
      <c r="BO108" s="72"/>
      <c r="BP108" s="106"/>
      <c r="BQ108" s="105"/>
      <c r="BR108" s="105"/>
      <c r="BS108" s="105"/>
      <c r="BT108" s="72"/>
    </row>
    <row r="109" spans="1:72" ht="15" customHeight="1" x14ac:dyDescent="0.25">
      <c r="A109" s="72"/>
      <c r="B109" s="107"/>
      <c r="C109" s="72"/>
      <c r="D109" s="105"/>
      <c r="E109" s="105"/>
      <c r="F109" s="105"/>
      <c r="G109" s="105"/>
      <c r="H109" s="105"/>
      <c r="I109" s="105"/>
      <c r="J109" s="106"/>
      <c r="K109" s="105"/>
      <c r="L109" s="105"/>
      <c r="M109" s="105"/>
      <c r="N109" s="105"/>
      <c r="O109" s="105"/>
      <c r="P109" s="105"/>
      <c r="Q109" s="105"/>
      <c r="R109" s="105"/>
      <c r="S109" s="109"/>
      <c r="T109" s="109"/>
      <c r="U109" s="72"/>
      <c r="V109" s="109"/>
      <c r="W109" s="109"/>
      <c r="X109" s="72"/>
      <c r="Y109" s="72"/>
      <c r="Z109" s="109"/>
      <c r="AA109" s="109"/>
      <c r="AB109" s="72"/>
      <c r="AC109" s="72"/>
      <c r="AD109" s="106"/>
      <c r="AE109" s="105"/>
      <c r="AF109" s="72"/>
      <c r="AG109" s="72"/>
      <c r="AH109" s="72"/>
      <c r="AI109" s="105"/>
      <c r="AJ109" s="105"/>
      <c r="AK109" s="72"/>
      <c r="AL109" s="105"/>
      <c r="AM109" s="105"/>
      <c r="AN109" s="105"/>
      <c r="AO109" s="109"/>
      <c r="AP109" s="109"/>
      <c r="AQ109" s="105"/>
      <c r="AR109" s="72"/>
      <c r="AS109" s="106"/>
      <c r="AT109" s="105"/>
      <c r="AU109" s="105"/>
      <c r="AV109" s="105"/>
      <c r="AW109" s="105"/>
      <c r="AX109" s="105"/>
      <c r="AY109" s="105"/>
      <c r="AZ109" s="105"/>
      <c r="BA109" s="105"/>
      <c r="BB109" s="105"/>
      <c r="BC109" s="105"/>
      <c r="BD109" s="105"/>
      <c r="BE109" s="105"/>
      <c r="BF109" s="105"/>
      <c r="BG109" s="72"/>
      <c r="BH109" s="105"/>
      <c r="BI109" s="105"/>
      <c r="BJ109" s="105"/>
      <c r="BK109" s="105"/>
      <c r="BL109" s="109"/>
      <c r="BM109" s="109"/>
      <c r="BN109" s="105"/>
      <c r="BO109" s="72"/>
      <c r="BP109" s="106"/>
      <c r="BQ109" s="105"/>
      <c r="BR109" s="105"/>
      <c r="BS109" s="105"/>
      <c r="BT109" s="72"/>
    </row>
    <row r="110" spans="1:72" ht="15" customHeight="1" x14ac:dyDescent="0.25">
      <c r="A110" s="72"/>
      <c r="B110" s="107"/>
      <c r="C110" s="72"/>
      <c r="D110" s="105"/>
      <c r="E110" s="105"/>
      <c r="F110" s="105"/>
      <c r="G110" s="105"/>
      <c r="H110" s="105"/>
      <c r="I110" s="105"/>
      <c r="J110" s="106"/>
      <c r="K110" s="105"/>
      <c r="L110" s="105"/>
      <c r="M110" s="105"/>
      <c r="N110" s="105"/>
      <c r="O110" s="105"/>
      <c r="P110" s="105"/>
      <c r="Q110" s="105"/>
      <c r="R110" s="105"/>
      <c r="S110" s="109"/>
      <c r="T110" s="109"/>
      <c r="U110" s="72"/>
      <c r="V110" s="109"/>
      <c r="W110" s="109"/>
      <c r="X110" s="72"/>
      <c r="Y110" s="72"/>
      <c r="Z110" s="109"/>
      <c r="AA110" s="109"/>
      <c r="AB110" s="72"/>
      <c r="AC110" s="72"/>
      <c r="AD110" s="106"/>
      <c r="AE110" s="105"/>
      <c r="AF110" s="72"/>
      <c r="AG110" s="72"/>
      <c r="AH110" s="72"/>
      <c r="AI110" s="105"/>
      <c r="AJ110" s="105"/>
      <c r="AK110" s="72"/>
      <c r="AL110" s="105"/>
      <c r="AM110" s="105"/>
      <c r="AN110" s="105"/>
      <c r="AO110" s="109"/>
      <c r="AP110" s="109"/>
      <c r="AQ110" s="105"/>
      <c r="AR110" s="72"/>
      <c r="AS110" s="106"/>
      <c r="AT110" s="105"/>
      <c r="AU110" s="105"/>
      <c r="AV110" s="105"/>
      <c r="AW110" s="105"/>
      <c r="AX110" s="105"/>
      <c r="AY110" s="105"/>
      <c r="AZ110" s="105"/>
      <c r="BA110" s="105"/>
      <c r="BB110" s="105"/>
      <c r="BC110" s="105"/>
      <c r="BD110" s="105"/>
      <c r="BE110" s="105"/>
      <c r="BF110" s="105"/>
      <c r="BG110" s="72"/>
      <c r="BH110" s="105"/>
      <c r="BI110" s="105"/>
      <c r="BJ110" s="105"/>
      <c r="BK110" s="105"/>
      <c r="BL110" s="109"/>
      <c r="BM110" s="109"/>
      <c r="BN110" s="105"/>
      <c r="BO110" s="72"/>
      <c r="BP110" s="106"/>
      <c r="BQ110" s="105"/>
      <c r="BR110" s="105"/>
      <c r="BS110" s="105"/>
      <c r="BT110" s="72"/>
    </row>
    <row r="111" spans="1:72" ht="15" customHeight="1" x14ac:dyDescent="0.25">
      <c r="A111" s="72"/>
      <c r="B111" s="107"/>
      <c r="C111" s="72"/>
      <c r="D111" s="105"/>
      <c r="E111" s="105"/>
      <c r="F111" s="105"/>
      <c r="G111" s="105"/>
      <c r="H111" s="105"/>
      <c r="I111" s="105"/>
      <c r="J111" s="106"/>
      <c r="K111" s="105"/>
      <c r="L111" s="105"/>
      <c r="M111" s="105"/>
      <c r="N111" s="105"/>
      <c r="O111" s="105"/>
      <c r="P111" s="105"/>
      <c r="Q111" s="105"/>
      <c r="R111" s="105"/>
      <c r="S111" s="109"/>
      <c r="T111" s="109"/>
      <c r="U111" s="72"/>
      <c r="V111" s="109"/>
      <c r="W111" s="109"/>
      <c r="X111" s="72"/>
      <c r="Y111" s="72"/>
      <c r="Z111" s="109"/>
      <c r="AA111" s="109"/>
      <c r="AB111" s="72"/>
      <c r="AC111" s="72"/>
      <c r="AD111" s="106"/>
      <c r="AE111" s="105"/>
      <c r="AF111" s="72"/>
      <c r="AG111" s="72"/>
      <c r="AH111" s="72"/>
      <c r="AI111" s="105"/>
      <c r="AJ111" s="105"/>
      <c r="AK111" s="72"/>
      <c r="AL111" s="105"/>
      <c r="AM111" s="105"/>
      <c r="AN111" s="105"/>
      <c r="AO111" s="109"/>
      <c r="AP111" s="109"/>
      <c r="AQ111" s="105"/>
      <c r="AR111" s="72"/>
      <c r="AS111" s="106"/>
      <c r="AT111" s="105"/>
      <c r="AU111" s="105"/>
      <c r="AV111" s="105"/>
      <c r="AW111" s="105"/>
      <c r="AX111" s="105"/>
      <c r="AY111" s="105"/>
      <c r="AZ111" s="105"/>
      <c r="BA111" s="105"/>
      <c r="BB111" s="105"/>
      <c r="BC111" s="105"/>
      <c r="BD111" s="105"/>
      <c r="BE111" s="105"/>
      <c r="BF111" s="105"/>
      <c r="BG111" s="72"/>
      <c r="BH111" s="105"/>
      <c r="BI111" s="105"/>
      <c r="BJ111" s="105"/>
      <c r="BK111" s="105"/>
      <c r="BL111" s="109"/>
      <c r="BM111" s="109"/>
      <c r="BN111" s="105"/>
      <c r="BO111" s="72"/>
      <c r="BP111" s="106"/>
      <c r="BQ111" s="105"/>
      <c r="BR111" s="105"/>
      <c r="BS111" s="105"/>
      <c r="BT111" s="72"/>
    </row>
    <row r="112" spans="1:72" ht="15" customHeight="1" x14ac:dyDescent="0.25">
      <c r="A112" s="72"/>
      <c r="B112" s="107"/>
      <c r="C112" s="72"/>
      <c r="D112" s="105"/>
      <c r="E112" s="105"/>
      <c r="F112" s="105"/>
      <c r="G112" s="105"/>
      <c r="H112" s="105"/>
      <c r="I112" s="105"/>
      <c r="J112" s="106"/>
      <c r="K112" s="105"/>
      <c r="L112" s="105"/>
      <c r="M112" s="105"/>
      <c r="N112" s="105"/>
      <c r="O112" s="105"/>
      <c r="P112" s="105"/>
      <c r="Q112" s="105"/>
      <c r="R112" s="105"/>
      <c r="S112" s="109"/>
      <c r="T112" s="109"/>
      <c r="U112" s="72"/>
      <c r="V112" s="109"/>
      <c r="W112" s="109"/>
      <c r="X112" s="72"/>
      <c r="Y112" s="72"/>
      <c r="Z112" s="109"/>
      <c r="AA112" s="109"/>
      <c r="AB112" s="72"/>
      <c r="AC112" s="72"/>
      <c r="AD112" s="106"/>
      <c r="AE112" s="105"/>
      <c r="AF112" s="72"/>
      <c r="AG112" s="72"/>
      <c r="AH112" s="72"/>
      <c r="AI112" s="105"/>
      <c r="AJ112" s="105"/>
      <c r="AK112" s="72"/>
      <c r="AL112" s="105"/>
      <c r="AM112" s="105"/>
      <c r="AN112" s="105"/>
      <c r="AO112" s="109"/>
      <c r="AP112" s="109"/>
      <c r="AQ112" s="105"/>
      <c r="AR112" s="72"/>
      <c r="AS112" s="106"/>
      <c r="AT112" s="105"/>
      <c r="AU112" s="105"/>
      <c r="AV112" s="105"/>
      <c r="AW112" s="105"/>
      <c r="AX112" s="105"/>
      <c r="AY112" s="105"/>
      <c r="AZ112" s="105"/>
      <c r="BA112" s="105"/>
      <c r="BB112" s="105"/>
      <c r="BC112" s="105"/>
      <c r="BD112" s="105"/>
      <c r="BE112" s="105"/>
      <c r="BF112" s="105"/>
      <c r="BG112" s="72"/>
      <c r="BH112" s="105"/>
      <c r="BI112" s="105"/>
      <c r="BJ112" s="105"/>
      <c r="BK112" s="105"/>
      <c r="BL112" s="109"/>
      <c r="BM112" s="109"/>
      <c r="BN112" s="105"/>
      <c r="BO112" s="72"/>
      <c r="BP112" s="106"/>
      <c r="BQ112" s="105"/>
      <c r="BR112" s="105"/>
      <c r="BS112" s="105"/>
      <c r="BT112" s="72"/>
    </row>
    <row r="113" spans="1:84" ht="15" customHeight="1" x14ac:dyDescent="0.25">
      <c r="A113" s="72"/>
      <c r="B113" s="107"/>
      <c r="C113" s="72"/>
      <c r="D113" s="105"/>
      <c r="E113" s="105"/>
      <c r="F113" s="105"/>
      <c r="G113" s="105"/>
      <c r="H113" s="105"/>
      <c r="I113" s="105"/>
      <c r="J113" s="106"/>
      <c r="K113" s="105"/>
      <c r="L113" s="105"/>
      <c r="M113" s="105"/>
      <c r="N113" s="105"/>
      <c r="O113" s="105"/>
      <c r="P113" s="105"/>
      <c r="Q113" s="105"/>
      <c r="R113" s="105"/>
      <c r="S113" s="109"/>
      <c r="T113" s="109"/>
      <c r="U113" s="72"/>
      <c r="V113" s="109"/>
      <c r="W113" s="109"/>
      <c r="X113" s="72"/>
      <c r="Y113" s="72"/>
      <c r="Z113" s="109"/>
      <c r="AA113" s="109"/>
      <c r="AB113" s="72"/>
      <c r="AC113" s="72"/>
      <c r="AD113" s="106"/>
      <c r="AE113" s="105"/>
      <c r="AF113" s="72"/>
      <c r="AG113" s="72"/>
      <c r="AH113" s="72"/>
      <c r="AI113" s="105"/>
      <c r="AJ113" s="105"/>
      <c r="AK113" s="72"/>
      <c r="AL113" s="105"/>
      <c r="AM113" s="105"/>
      <c r="AN113" s="105"/>
      <c r="AO113" s="109"/>
      <c r="AP113" s="109"/>
      <c r="AQ113" s="105"/>
      <c r="AR113" s="72"/>
      <c r="AS113" s="106"/>
      <c r="AT113" s="105"/>
      <c r="AU113" s="105"/>
      <c r="AV113" s="105"/>
      <c r="AW113" s="105"/>
      <c r="AX113" s="105"/>
      <c r="AY113" s="105"/>
      <c r="AZ113" s="105"/>
      <c r="BA113" s="105"/>
      <c r="BB113" s="105"/>
      <c r="BC113" s="105"/>
      <c r="BD113" s="105"/>
      <c r="BE113" s="105"/>
      <c r="BF113" s="105"/>
      <c r="BG113" s="72"/>
      <c r="BH113" s="105"/>
      <c r="BI113" s="105"/>
      <c r="BJ113" s="105"/>
      <c r="BK113" s="105"/>
      <c r="BL113" s="109"/>
      <c r="BM113" s="109"/>
      <c r="BN113" s="105"/>
      <c r="BO113" s="72"/>
      <c r="BP113" s="106"/>
      <c r="BQ113" s="105"/>
      <c r="BR113" s="105"/>
      <c r="BS113" s="105"/>
      <c r="BT113" s="72"/>
    </row>
    <row r="114" spans="1:84" ht="15" customHeight="1" x14ac:dyDescent="0.25">
      <c r="A114" s="72"/>
      <c r="B114" s="107"/>
      <c r="C114" s="72"/>
      <c r="D114" s="105"/>
      <c r="E114" s="105"/>
      <c r="F114" s="105"/>
      <c r="G114" s="105"/>
      <c r="H114" s="105"/>
      <c r="I114" s="105"/>
      <c r="J114" s="106"/>
      <c r="K114" s="105"/>
      <c r="L114" s="105"/>
      <c r="M114" s="105"/>
      <c r="N114" s="105"/>
      <c r="O114" s="105"/>
      <c r="P114" s="105"/>
      <c r="Q114" s="105"/>
      <c r="R114" s="105"/>
      <c r="S114" s="109"/>
      <c r="T114" s="109"/>
      <c r="U114" s="72"/>
      <c r="V114" s="109"/>
      <c r="W114" s="109"/>
      <c r="X114" s="72"/>
      <c r="Y114" s="72"/>
      <c r="Z114" s="109"/>
      <c r="AA114" s="109"/>
      <c r="AB114" s="72"/>
      <c r="AC114" s="72"/>
      <c r="AD114" s="106"/>
      <c r="AE114" s="105"/>
      <c r="AF114" s="72"/>
      <c r="AG114" s="72"/>
      <c r="AH114" s="72"/>
      <c r="AI114" s="105"/>
      <c r="AJ114" s="105"/>
      <c r="AK114" s="72"/>
      <c r="AL114" s="105"/>
      <c r="AM114" s="105"/>
      <c r="AN114" s="105"/>
      <c r="AO114" s="109"/>
      <c r="AP114" s="109"/>
      <c r="AQ114" s="105"/>
      <c r="AR114" s="72"/>
      <c r="AS114" s="106"/>
      <c r="AT114" s="105"/>
      <c r="AU114" s="105"/>
      <c r="AV114" s="105"/>
      <c r="AW114" s="105"/>
      <c r="AX114" s="105"/>
      <c r="AY114" s="105"/>
      <c r="AZ114" s="105"/>
      <c r="BA114" s="105"/>
      <c r="BB114" s="105"/>
      <c r="BC114" s="105"/>
      <c r="BD114" s="105"/>
      <c r="BE114" s="105"/>
      <c r="BF114" s="105"/>
      <c r="BG114" s="72"/>
      <c r="BH114" s="105"/>
      <c r="BI114" s="105"/>
      <c r="BJ114" s="105"/>
      <c r="BK114" s="105"/>
      <c r="BL114" s="109"/>
      <c r="BM114" s="109"/>
      <c r="BN114" s="105"/>
      <c r="BO114" s="72"/>
      <c r="BP114" s="106"/>
      <c r="BQ114" s="105"/>
      <c r="BR114" s="105"/>
      <c r="BS114" s="105"/>
      <c r="BT114" s="72"/>
    </row>
    <row r="116" spans="1:84" ht="15" customHeight="1" x14ac:dyDescent="0.25">
      <c r="A116" s="70" t="s">
        <v>413</v>
      </c>
      <c r="B116" s="69"/>
      <c r="C116" s="69"/>
      <c r="D116" s="69"/>
      <c r="E116" s="69"/>
      <c r="F116" s="69"/>
      <c r="G116" s="69"/>
      <c r="H116" s="69"/>
      <c r="I116" s="69"/>
      <c r="J116" s="69"/>
      <c r="K116" s="69"/>
      <c r="L116" s="69"/>
      <c r="M116" s="69"/>
      <c r="N116" s="69"/>
      <c r="O116" s="69"/>
      <c r="P116" s="69"/>
      <c r="Q116" s="69"/>
      <c r="R116" s="69"/>
      <c r="S116" s="69"/>
      <c r="T116" s="69"/>
      <c r="U116" s="69"/>
      <c r="V116" s="69"/>
      <c r="W116" s="69"/>
      <c r="X116" s="69"/>
      <c r="Y116" s="69"/>
      <c r="Z116" s="69"/>
      <c r="AA116" s="69"/>
      <c r="AB116" s="69"/>
      <c r="AC116" s="69"/>
      <c r="AD116" s="69"/>
      <c r="AE116" s="69"/>
      <c r="AF116" s="69"/>
      <c r="AG116" s="69"/>
      <c r="AH116" s="69"/>
      <c r="AI116" s="69"/>
      <c r="AJ116" s="69"/>
      <c r="AK116" s="69"/>
      <c r="AL116" s="69"/>
      <c r="AM116" s="69"/>
      <c r="AN116" s="69"/>
      <c r="AO116" s="69"/>
      <c r="AP116" s="69"/>
      <c r="AQ116" s="69"/>
      <c r="AR116" s="69"/>
      <c r="AS116" s="69"/>
      <c r="AT116" s="69"/>
      <c r="AU116" s="69"/>
      <c r="AV116" s="69"/>
      <c r="AW116" s="69"/>
      <c r="AX116" s="69"/>
      <c r="AY116" s="69"/>
      <c r="AZ116" s="69"/>
      <c r="BA116" s="69"/>
      <c r="BB116" s="69"/>
      <c r="BC116" s="69"/>
      <c r="BD116" s="69"/>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row>
    <row r="117" spans="1:84" ht="15" customHeight="1" x14ac:dyDescent="0.25">
      <c r="A117" s="152" t="s">
        <v>3233</v>
      </c>
      <c r="B117" s="152"/>
      <c r="C117" s="152"/>
      <c r="D117" s="152"/>
      <c r="E117" s="152"/>
      <c r="F117" s="152"/>
      <c r="G117" s="152"/>
      <c r="H117" s="152"/>
      <c r="I117" s="152"/>
      <c r="J117" s="152"/>
      <c r="K117" s="152"/>
      <c r="L117" s="152"/>
      <c r="M117" s="152"/>
      <c r="N117" s="152"/>
      <c r="O117" s="113"/>
      <c r="P117" s="152" t="s">
        <v>3235</v>
      </c>
      <c r="Q117" s="152"/>
      <c r="R117" s="152"/>
      <c r="S117" s="152"/>
      <c r="T117" s="152"/>
      <c r="U117" s="152"/>
      <c r="V117" s="152"/>
      <c r="W117" s="152"/>
      <c r="X117" s="152"/>
      <c r="Y117" s="152"/>
      <c r="Z117" s="152"/>
      <c r="AA117" s="152"/>
      <c r="AB117" s="113"/>
      <c r="AC117" s="152" t="s">
        <v>3240</v>
      </c>
      <c r="AD117" s="152"/>
      <c r="AE117" s="152"/>
      <c r="AF117" s="152"/>
      <c r="AG117" s="152"/>
      <c r="AH117" s="152"/>
      <c r="AI117" s="152"/>
      <c r="AJ117" s="152"/>
      <c r="AK117" s="152"/>
      <c r="AL117" s="152"/>
      <c r="AM117" s="152"/>
      <c r="AN117" s="152"/>
      <c r="AO117" s="152"/>
      <c r="AP117" s="152"/>
      <c r="AQ117" s="152"/>
      <c r="AR117" s="152"/>
      <c r="AS117" s="152"/>
      <c r="AT117" s="152"/>
      <c r="AU117" s="152"/>
      <c r="AV117" s="152"/>
      <c r="AW117" s="152"/>
      <c r="AX117" s="152"/>
      <c r="AY117" s="152"/>
      <c r="AZ117" s="152"/>
      <c r="BA117" s="152"/>
      <c r="BB117" s="152"/>
      <c r="BC117" s="152"/>
      <c r="BD117" s="152"/>
      <c r="BE117" s="152"/>
      <c r="BF117" s="152"/>
      <c r="BG117" s="152"/>
      <c r="BH117" s="113"/>
      <c r="BI117" s="152" t="s">
        <v>3247</v>
      </c>
      <c r="BJ117" s="152"/>
      <c r="BK117" s="152"/>
      <c r="BL117" s="152"/>
      <c r="BM117" s="152"/>
      <c r="BN117" s="152"/>
      <c r="BO117" s="152"/>
      <c r="BP117" s="152"/>
      <c r="BQ117" s="152"/>
      <c r="BR117" s="152"/>
      <c r="BS117" s="152"/>
      <c r="BT117" s="152"/>
      <c r="BU117" s="152"/>
      <c r="BV117" s="152"/>
      <c r="BW117" s="152"/>
      <c r="BX117" s="152"/>
      <c r="BY117" s="152"/>
      <c r="BZ117" s="152"/>
      <c r="CA117" s="152"/>
      <c r="CB117" s="152"/>
      <c r="CC117" s="152"/>
      <c r="CD117" s="152"/>
      <c r="CE117" s="152"/>
      <c r="CF117" s="152"/>
    </row>
    <row r="118" spans="1:84" ht="15" customHeight="1" x14ac:dyDescent="0.25">
      <c r="A118" s="152" t="s">
        <v>2972</v>
      </c>
      <c r="B118" s="152" t="s">
        <v>2973</v>
      </c>
      <c r="C118" s="152" t="s">
        <v>2974</v>
      </c>
      <c r="D118" s="152" t="s">
        <v>3234</v>
      </c>
      <c r="E118" s="152"/>
      <c r="F118" s="152"/>
      <c r="G118" s="152"/>
      <c r="H118" s="152"/>
      <c r="I118" s="152" t="s">
        <v>3038</v>
      </c>
      <c r="J118" s="152"/>
      <c r="K118" s="152"/>
      <c r="L118" s="152" t="s">
        <v>3039</v>
      </c>
      <c r="M118" s="152"/>
      <c r="N118" s="152"/>
      <c r="O118" s="113"/>
      <c r="P118" s="152" t="s">
        <v>3236</v>
      </c>
      <c r="Q118" s="152"/>
      <c r="R118" s="152"/>
      <c r="S118" s="152"/>
      <c r="T118" s="152"/>
      <c r="U118" s="152"/>
      <c r="V118" s="152" t="s">
        <v>3239</v>
      </c>
      <c r="W118" s="152"/>
      <c r="X118" s="152"/>
      <c r="Y118" s="152"/>
      <c r="Z118" s="152"/>
      <c r="AA118" s="152"/>
      <c r="AB118" s="113"/>
      <c r="AC118" s="152" t="s">
        <v>3241</v>
      </c>
      <c r="AD118" s="152" t="s">
        <v>3242</v>
      </c>
      <c r="AE118" s="152"/>
      <c r="AF118" s="152"/>
      <c r="AG118" s="152"/>
      <c r="AH118" s="152"/>
      <c r="AI118" s="152"/>
      <c r="AJ118" s="152"/>
      <c r="AK118" s="152"/>
      <c r="AL118" s="152"/>
      <c r="AM118" s="152"/>
      <c r="AN118" s="152"/>
      <c r="AO118" s="152"/>
      <c r="AP118" s="152"/>
      <c r="AQ118" s="152"/>
      <c r="AR118" s="152"/>
      <c r="AS118" s="152" t="s">
        <v>3246</v>
      </c>
      <c r="AT118" s="152"/>
      <c r="AU118" s="152"/>
      <c r="AV118" s="152"/>
      <c r="AW118" s="152"/>
      <c r="AX118" s="152"/>
      <c r="AY118" s="152"/>
      <c r="AZ118" s="152"/>
      <c r="BA118" s="152"/>
      <c r="BB118" s="152"/>
      <c r="BC118" s="152"/>
      <c r="BD118" s="152"/>
      <c r="BE118" s="152"/>
      <c r="BF118" s="152"/>
      <c r="BG118" s="152"/>
      <c r="BH118" s="113"/>
      <c r="BI118" s="152" t="s">
        <v>3242</v>
      </c>
      <c r="BJ118" s="152"/>
      <c r="BK118" s="152"/>
      <c r="BL118" s="152"/>
      <c r="BM118" s="152"/>
      <c r="BN118" s="152"/>
      <c r="BO118" s="152"/>
      <c r="BP118" s="152"/>
      <c r="BQ118" s="152"/>
      <c r="BR118" s="152"/>
      <c r="BS118" s="152"/>
      <c r="BT118" s="152"/>
      <c r="BU118" s="152" t="s">
        <v>3246</v>
      </c>
      <c r="BV118" s="152"/>
      <c r="BW118" s="152"/>
      <c r="BX118" s="152"/>
      <c r="BY118" s="152"/>
      <c r="BZ118" s="152"/>
      <c r="CA118" s="152"/>
      <c r="CB118" s="152"/>
      <c r="CC118" s="152"/>
      <c r="CD118" s="152"/>
      <c r="CE118" s="152"/>
      <c r="CF118" s="152"/>
    </row>
    <row r="119" spans="1:84" ht="15" customHeight="1" x14ac:dyDescent="0.25">
      <c r="A119" s="152"/>
      <c r="B119" s="152"/>
      <c r="C119" s="152"/>
      <c r="D119" s="152"/>
      <c r="E119" s="152"/>
      <c r="F119" s="152"/>
      <c r="G119" s="152"/>
      <c r="H119" s="152"/>
      <c r="I119" s="152"/>
      <c r="J119" s="152"/>
      <c r="K119" s="152"/>
      <c r="L119" s="152"/>
      <c r="M119" s="152"/>
      <c r="N119" s="152"/>
      <c r="O119" s="113"/>
      <c r="P119" s="152" t="s">
        <v>3237</v>
      </c>
      <c r="Q119" s="152"/>
      <c r="R119" s="152"/>
      <c r="S119" s="152" t="s">
        <v>3238</v>
      </c>
      <c r="T119" s="152"/>
      <c r="U119" s="152"/>
      <c r="V119" s="152"/>
      <c r="W119" s="152"/>
      <c r="X119" s="152"/>
      <c r="Y119" s="152"/>
      <c r="Z119" s="152"/>
      <c r="AA119" s="152"/>
      <c r="AB119" s="113"/>
      <c r="AC119" s="152"/>
      <c r="AD119" s="152" t="s">
        <v>3243</v>
      </c>
      <c r="AE119" s="152"/>
      <c r="AF119" s="152"/>
      <c r="AG119" s="152" t="s">
        <v>3244</v>
      </c>
      <c r="AH119" s="152"/>
      <c r="AI119" s="152"/>
      <c r="AJ119" s="152"/>
      <c r="AK119" s="152"/>
      <c r="AL119" s="152"/>
      <c r="AM119" s="152" t="s">
        <v>3245</v>
      </c>
      <c r="AN119" s="152"/>
      <c r="AO119" s="152"/>
      <c r="AP119" s="152"/>
      <c r="AQ119" s="152"/>
      <c r="AR119" s="152"/>
      <c r="AS119" s="152" t="s">
        <v>3243</v>
      </c>
      <c r="AT119" s="152"/>
      <c r="AU119" s="152"/>
      <c r="AV119" s="152" t="s">
        <v>3244</v>
      </c>
      <c r="AW119" s="152"/>
      <c r="AX119" s="152"/>
      <c r="AY119" s="152"/>
      <c r="AZ119" s="152"/>
      <c r="BA119" s="152"/>
      <c r="BB119" s="152" t="s">
        <v>3245</v>
      </c>
      <c r="BC119" s="152"/>
      <c r="BD119" s="152"/>
      <c r="BE119" s="152"/>
      <c r="BF119" s="152"/>
      <c r="BG119" s="152"/>
      <c r="BH119" s="113"/>
      <c r="BI119" s="152"/>
      <c r="BJ119" s="152"/>
      <c r="BK119" s="152"/>
      <c r="BL119" s="152"/>
      <c r="BM119" s="152"/>
      <c r="BN119" s="152"/>
      <c r="BO119" s="152"/>
      <c r="BP119" s="152"/>
      <c r="BQ119" s="152"/>
      <c r="BR119" s="152"/>
      <c r="BS119" s="152"/>
      <c r="BT119" s="152"/>
      <c r="BU119" s="152"/>
      <c r="BV119" s="152"/>
      <c r="BW119" s="152"/>
      <c r="BX119" s="152"/>
      <c r="BY119" s="152"/>
      <c r="BZ119" s="152"/>
      <c r="CA119" s="152"/>
      <c r="CB119" s="152"/>
      <c r="CC119" s="152"/>
      <c r="CD119" s="152"/>
      <c r="CE119" s="152"/>
      <c r="CF119" s="152"/>
    </row>
    <row r="120" spans="1:84" ht="15" customHeight="1" x14ac:dyDescent="0.25">
      <c r="A120" s="162"/>
      <c r="B120" s="162"/>
      <c r="C120" s="162"/>
      <c r="D120" s="124" t="s">
        <v>3248</v>
      </c>
      <c r="E120" s="124" t="s">
        <v>3249</v>
      </c>
      <c r="F120" s="124" t="s">
        <v>3250</v>
      </c>
      <c r="G120" s="124" t="s">
        <v>3251</v>
      </c>
      <c r="H120" s="124" t="s">
        <v>3252</v>
      </c>
      <c r="I120" s="124" t="s">
        <v>3253</v>
      </c>
      <c r="J120" s="124" t="s">
        <v>3254</v>
      </c>
      <c r="K120" s="124" t="s">
        <v>3255</v>
      </c>
      <c r="L120" s="124" t="s">
        <v>3256</v>
      </c>
      <c r="M120" s="124" t="s">
        <v>3257</v>
      </c>
      <c r="N120" s="124" t="s">
        <v>3258</v>
      </c>
      <c r="O120" s="114"/>
      <c r="P120" s="124" t="s">
        <v>3259</v>
      </c>
      <c r="Q120" s="124" t="s">
        <v>3260</v>
      </c>
      <c r="R120" s="124" t="s">
        <v>3261</v>
      </c>
      <c r="S120" s="124" t="s">
        <v>3262</v>
      </c>
      <c r="T120" s="124" t="s">
        <v>3263</v>
      </c>
      <c r="U120" s="124" t="s">
        <v>3264</v>
      </c>
      <c r="V120" s="124" t="s">
        <v>3265</v>
      </c>
      <c r="W120" s="124" t="s">
        <v>3266</v>
      </c>
      <c r="X120" s="124" t="s">
        <v>3267</v>
      </c>
      <c r="Y120" s="124" t="s">
        <v>3268</v>
      </c>
      <c r="Z120" s="124" t="s">
        <v>3269</v>
      </c>
      <c r="AA120" s="124" t="s">
        <v>3270</v>
      </c>
      <c r="AB120" s="114"/>
      <c r="AC120" s="162"/>
      <c r="AD120" s="124" t="s">
        <v>3271</v>
      </c>
      <c r="AE120" s="124" t="s">
        <v>3272</v>
      </c>
      <c r="AF120" s="124" t="s">
        <v>3273</v>
      </c>
      <c r="AG120" s="124" t="s">
        <v>3274</v>
      </c>
      <c r="AH120" s="124" t="s">
        <v>3275</v>
      </c>
      <c r="AI120" s="124" t="s">
        <v>3276</v>
      </c>
      <c r="AJ120" s="124" t="s">
        <v>3277</v>
      </c>
      <c r="AK120" s="124" t="s">
        <v>3278</v>
      </c>
      <c r="AL120" s="124" t="s">
        <v>3279</v>
      </c>
      <c r="AM120" s="124" t="s">
        <v>3280</v>
      </c>
      <c r="AN120" s="124" t="s">
        <v>3281</v>
      </c>
      <c r="AO120" s="124" t="s">
        <v>3282</v>
      </c>
      <c r="AP120" s="124" t="s">
        <v>3283</v>
      </c>
      <c r="AQ120" s="124" t="s">
        <v>3284</v>
      </c>
      <c r="AR120" s="124" t="s">
        <v>3285</v>
      </c>
      <c r="AS120" s="124" t="s">
        <v>3271</v>
      </c>
      <c r="AT120" s="124" t="s">
        <v>3272</v>
      </c>
      <c r="AU120" s="124" t="s">
        <v>3273</v>
      </c>
      <c r="AV120" s="124" t="s">
        <v>3274</v>
      </c>
      <c r="AW120" s="124" t="s">
        <v>3275</v>
      </c>
      <c r="AX120" s="124" t="s">
        <v>3276</v>
      </c>
      <c r="AY120" s="124" t="s">
        <v>3277</v>
      </c>
      <c r="AZ120" s="124" t="s">
        <v>3278</v>
      </c>
      <c r="BA120" s="124" t="s">
        <v>3279</v>
      </c>
      <c r="BB120" s="124" t="s">
        <v>3280</v>
      </c>
      <c r="BC120" s="124" t="s">
        <v>3281</v>
      </c>
      <c r="BD120" s="124" t="s">
        <v>3282</v>
      </c>
      <c r="BE120" s="124" t="s">
        <v>3283</v>
      </c>
      <c r="BF120" s="124" t="s">
        <v>3284</v>
      </c>
      <c r="BG120" s="124" t="s">
        <v>3285</v>
      </c>
      <c r="BH120" s="114"/>
      <c r="BI120" s="124" t="s">
        <v>3286</v>
      </c>
      <c r="BJ120" s="124" t="s">
        <v>3271</v>
      </c>
      <c r="BK120" s="124" t="s">
        <v>3272</v>
      </c>
      <c r="BL120" s="124" t="s">
        <v>3276</v>
      </c>
      <c r="BM120" s="124" t="s">
        <v>3287</v>
      </c>
      <c r="BN120" s="124" t="s">
        <v>3288</v>
      </c>
      <c r="BO120" s="124" t="s">
        <v>3289</v>
      </c>
      <c r="BP120" s="124" t="s">
        <v>3290</v>
      </c>
      <c r="BQ120" s="124" t="s">
        <v>3291</v>
      </c>
      <c r="BR120" s="124" t="s">
        <v>3277</v>
      </c>
      <c r="BS120" s="124" t="s">
        <v>3292</v>
      </c>
      <c r="BT120" s="124" t="s">
        <v>3293</v>
      </c>
      <c r="BU120" s="124" t="s">
        <v>3286</v>
      </c>
      <c r="BV120" s="124" t="s">
        <v>3271</v>
      </c>
      <c r="BW120" s="124" t="s">
        <v>3272</v>
      </c>
      <c r="BX120" s="124" t="s">
        <v>3276</v>
      </c>
      <c r="BY120" s="124" t="s">
        <v>3287</v>
      </c>
      <c r="BZ120" s="124" t="s">
        <v>3288</v>
      </c>
      <c r="CA120" s="124" t="s">
        <v>3289</v>
      </c>
      <c r="CB120" s="124" t="s">
        <v>3290</v>
      </c>
      <c r="CC120" s="124" t="s">
        <v>3291</v>
      </c>
      <c r="CD120" s="124" t="s">
        <v>3277</v>
      </c>
      <c r="CE120" s="124" t="s">
        <v>3292</v>
      </c>
      <c r="CF120" s="124" t="s">
        <v>3293</v>
      </c>
    </row>
    <row r="121" spans="1:84" ht="15" customHeight="1" x14ac:dyDescent="0.25">
      <c r="A121" s="153"/>
      <c r="B121" s="153"/>
      <c r="C121" s="153"/>
      <c r="D121" s="125" t="s">
        <v>3294</v>
      </c>
      <c r="E121" s="125" t="s">
        <v>3295</v>
      </c>
      <c r="F121" s="125" t="s">
        <v>2995</v>
      </c>
      <c r="G121" s="125" t="s">
        <v>3307</v>
      </c>
      <c r="H121" s="125" t="s">
        <v>3308</v>
      </c>
      <c r="I121" s="125" t="s">
        <v>2995</v>
      </c>
      <c r="J121" s="125" t="s">
        <v>2996</v>
      </c>
      <c r="K121" s="125" t="s">
        <v>2997</v>
      </c>
      <c r="L121" s="125" t="s">
        <v>2995</v>
      </c>
      <c r="M121" s="125" t="s">
        <v>2996</v>
      </c>
      <c r="N121" s="125" t="s">
        <v>2997</v>
      </c>
      <c r="O121" s="112"/>
      <c r="P121" s="125" t="s">
        <v>2995</v>
      </c>
      <c r="Q121" s="125" t="s">
        <v>3307</v>
      </c>
      <c r="R121" s="125" t="s">
        <v>3308</v>
      </c>
      <c r="S121" s="125" t="s">
        <v>3299</v>
      </c>
      <c r="T121" s="125" t="s">
        <v>3309</v>
      </c>
      <c r="U121" s="125" t="s">
        <v>3310</v>
      </c>
      <c r="V121" s="125" t="s">
        <v>3300</v>
      </c>
      <c r="W121" s="125" t="s">
        <v>3301</v>
      </c>
      <c r="X121" s="125" t="s">
        <v>3302</v>
      </c>
      <c r="Y121" s="125" t="s">
        <v>3303</v>
      </c>
      <c r="Z121" s="125" t="s">
        <v>3311</v>
      </c>
      <c r="AA121" s="125" t="s">
        <v>3312</v>
      </c>
      <c r="AB121" s="112"/>
      <c r="AC121" s="125" t="s">
        <v>3313</v>
      </c>
      <c r="AD121" s="125" t="s">
        <v>3314</v>
      </c>
      <c r="AE121" s="125" t="s">
        <v>3315</v>
      </c>
      <c r="AF121" s="125" t="s">
        <v>3304</v>
      </c>
      <c r="AG121" s="125" t="s">
        <v>3316</v>
      </c>
      <c r="AH121" s="125" t="s">
        <v>3296</v>
      </c>
      <c r="AI121" s="125" t="s">
        <v>3317</v>
      </c>
      <c r="AJ121" s="125" t="s">
        <v>3297</v>
      </c>
      <c r="AK121" s="125" t="s">
        <v>3318</v>
      </c>
      <c r="AL121" s="125" t="s">
        <v>3094</v>
      </c>
      <c r="AM121" s="125" t="s">
        <v>3319</v>
      </c>
      <c r="AN121" s="125" t="s">
        <v>3320</v>
      </c>
      <c r="AO121" s="125" t="s">
        <v>3298</v>
      </c>
      <c r="AP121" s="125" t="s">
        <v>3114</v>
      </c>
      <c r="AQ121" s="125" t="s">
        <v>3321</v>
      </c>
      <c r="AR121" s="125" t="s">
        <v>3094</v>
      </c>
      <c r="AS121" s="125" t="s">
        <v>3314</v>
      </c>
      <c r="AT121" s="125" t="s">
        <v>3315</v>
      </c>
      <c r="AU121" s="125" t="s">
        <v>3304</v>
      </c>
      <c r="AV121" s="125" t="s">
        <v>3316</v>
      </c>
      <c r="AW121" s="125" t="s">
        <v>3296</v>
      </c>
      <c r="AX121" s="125" t="s">
        <v>3317</v>
      </c>
      <c r="AY121" s="125" t="s">
        <v>3297</v>
      </c>
      <c r="AZ121" s="125" t="s">
        <v>3318</v>
      </c>
      <c r="BA121" s="125" t="s">
        <v>3094</v>
      </c>
      <c r="BB121" s="125" t="s">
        <v>3319</v>
      </c>
      <c r="BC121" s="125" t="s">
        <v>3320</v>
      </c>
      <c r="BD121" s="125" t="s">
        <v>3298</v>
      </c>
      <c r="BE121" s="125" t="s">
        <v>3114</v>
      </c>
      <c r="BF121" s="125" t="s">
        <v>3321</v>
      </c>
      <c r="BG121" s="125" t="s">
        <v>3094</v>
      </c>
      <c r="BH121" s="112"/>
      <c r="BI121" s="125" t="s">
        <v>3322</v>
      </c>
      <c r="BJ121" s="125" t="s">
        <v>3323</v>
      </c>
      <c r="BK121" s="125" t="s">
        <v>3324</v>
      </c>
      <c r="BL121" s="125" t="s">
        <v>3317</v>
      </c>
      <c r="BM121" s="125" t="s">
        <v>3325</v>
      </c>
      <c r="BN121" s="125" t="s">
        <v>3326</v>
      </c>
      <c r="BO121" s="125" t="s">
        <v>3327</v>
      </c>
      <c r="BP121" s="125" t="s">
        <v>3305</v>
      </c>
      <c r="BQ121" s="125" t="s">
        <v>3316</v>
      </c>
      <c r="BR121" s="125" t="s">
        <v>3297</v>
      </c>
      <c r="BS121" s="125" t="s">
        <v>3328</v>
      </c>
      <c r="BT121" s="125" t="s">
        <v>3094</v>
      </c>
      <c r="BU121" s="125" t="s">
        <v>3322</v>
      </c>
      <c r="BV121" s="125" t="s">
        <v>3323</v>
      </c>
      <c r="BW121" s="125" t="s">
        <v>3324</v>
      </c>
      <c r="BX121" s="125" t="s">
        <v>3317</v>
      </c>
      <c r="BY121" s="125" t="s">
        <v>3325</v>
      </c>
      <c r="BZ121" s="125" t="s">
        <v>3326</v>
      </c>
      <c r="CA121" s="125" t="s">
        <v>3327</v>
      </c>
      <c r="CB121" s="125" t="s">
        <v>3305</v>
      </c>
      <c r="CC121" s="125" t="s">
        <v>3316</v>
      </c>
      <c r="CD121" s="125" t="s">
        <v>3297</v>
      </c>
      <c r="CE121" s="125" t="s">
        <v>3328</v>
      </c>
      <c r="CF121" s="125" t="s">
        <v>3094</v>
      </c>
    </row>
    <row r="122" spans="1:84" ht="15" customHeight="1" x14ac:dyDescent="0.25">
      <c r="A122" s="117">
        <v>1</v>
      </c>
      <c r="B122" s="118" t="s">
        <v>3306</v>
      </c>
      <c r="C122" s="119" t="s">
        <v>414</v>
      </c>
      <c r="D122" s="115">
        <v>1.0926402656701233</v>
      </c>
      <c r="E122" s="115">
        <v>1.3674007753762718</v>
      </c>
      <c r="F122" s="115">
        <v>100</v>
      </c>
      <c r="G122" s="115">
        <v>54.039242913380221</v>
      </c>
      <c r="H122" s="115">
        <v>-34.755198656172055</v>
      </c>
      <c r="I122" s="115">
        <v>100</v>
      </c>
      <c r="J122" s="115">
        <v>63.698203437618304</v>
      </c>
      <c r="K122" s="115">
        <v>-8.4084770976134884</v>
      </c>
      <c r="L122" s="115">
        <v>100</v>
      </c>
      <c r="M122" s="115">
        <v>63.448126121545691</v>
      </c>
      <c r="N122" s="115">
        <v>-8.299068271831656</v>
      </c>
      <c r="O122" s="116"/>
      <c r="P122" s="115">
        <v>100</v>
      </c>
      <c r="Q122" s="115">
        <v>45.457488078418578</v>
      </c>
      <c r="R122" s="115">
        <v>-21.416980363060254</v>
      </c>
      <c r="S122" s="115">
        <v>0</v>
      </c>
      <c r="T122" s="115">
        <v>0</v>
      </c>
      <c r="U122" s="115">
        <v>0</v>
      </c>
      <c r="V122" s="115">
        <v>0.9794249344334659</v>
      </c>
      <c r="W122" s="115">
        <v>0.64932711909240837</v>
      </c>
      <c r="X122" s="115">
        <v>0.25256463025489012</v>
      </c>
      <c r="Y122" s="115">
        <v>0.13580768903365634</v>
      </c>
      <c r="Z122" s="115">
        <v>16</v>
      </c>
      <c r="AA122" s="115">
        <v>16</v>
      </c>
      <c r="AB122" s="116"/>
      <c r="AC122" s="115">
        <v>1</v>
      </c>
      <c r="AD122" s="115">
        <v>0.04</v>
      </c>
      <c r="AE122" s="115">
        <v>0.49457488078418577</v>
      </c>
      <c r="AF122" s="115">
        <v>0.14100121678543992</v>
      </c>
      <c r="AG122" s="115">
        <v>1179.4442273739103</v>
      </c>
      <c r="AH122" s="115">
        <v>0.50496455970897391</v>
      </c>
      <c r="AI122" s="115">
        <v>1</v>
      </c>
      <c r="AJ122" s="115">
        <v>1.0926402656701233</v>
      </c>
      <c r="AK122" s="115">
        <v>8.2561095916173706</v>
      </c>
      <c r="AL122" s="120" t="s">
        <v>414</v>
      </c>
      <c r="AM122" s="115"/>
      <c r="AN122" s="115"/>
      <c r="AO122" s="115"/>
      <c r="AP122" s="115"/>
      <c r="AQ122" s="115"/>
      <c r="AR122" s="121" t="s">
        <v>420</v>
      </c>
      <c r="AS122" s="115">
        <v>-0.04</v>
      </c>
      <c r="AT122" s="115">
        <v>-0.25416980363060254</v>
      </c>
      <c r="AU122" s="115">
        <v>5.785991399370858E-2</v>
      </c>
      <c r="AV122" s="115">
        <v>372.18233248850783</v>
      </c>
      <c r="AW122" s="115">
        <v>0.39143568188845446</v>
      </c>
      <c r="AX122" s="115">
        <v>1</v>
      </c>
      <c r="AY122" s="115">
        <v>1.3674007753762718</v>
      </c>
      <c r="AZ122" s="115">
        <v>2.6052763274195545</v>
      </c>
      <c r="BA122" s="120" t="s">
        <v>414</v>
      </c>
      <c r="BB122" s="115"/>
      <c r="BC122" s="115"/>
      <c r="BD122" s="115"/>
      <c r="BE122" s="115"/>
      <c r="BF122" s="115"/>
      <c r="BG122" s="121" t="s">
        <v>420</v>
      </c>
      <c r="BH122" s="116"/>
      <c r="BI122" s="115"/>
      <c r="BJ122" s="115"/>
      <c r="BK122" s="115"/>
      <c r="BL122" s="115"/>
      <c r="BM122" s="115"/>
      <c r="BN122" s="115"/>
      <c r="BO122" s="115"/>
      <c r="BP122" s="115"/>
      <c r="BQ122" s="115"/>
      <c r="BR122" s="115"/>
      <c r="BS122" s="115"/>
      <c r="BT122" s="121" t="s">
        <v>420</v>
      </c>
      <c r="BU122" s="115"/>
      <c r="BV122" s="115"/>
      <c r="BW122" s="115"/>
      <c r="BX122" s="115"/>
      <c r="BY122" s="115"/>
      <c r="BZ122" s="115"/>
      <c r="CA122" s="115"/>
      <c r="CB122" s="115"/>
      <c r="CC122" s="115"/>
      <c r="CD122" s="115"/>
      <c r="CE122" s="115"/>
      <c r="CF122" s="121" t="s">
        <v>420</v>
      </c>
    </row>
    <row r="123" spans="1:84" ht="15" customHeight="1" x14ac:dyDescent="0.25">
      <c r="A123" s="117"/>
      <c r="B123" s="118"/>
      <c r="C123" s="117"/>
      <c r="D123" s="115"/>
      <c r="E123" s="115"/>
      <c r="F123" s="115"/>
      <c r="G123" s="115"/>
      <c r="H123" s="115"/>
      <c r="I123" s="115"/>
      <c r="J123" s="115"/>
      <c r="K123" s="115"/>
      <c r="L123" s="115"/>
      <c r="M123" s="115"/>
      <c r="N123" s="115"/>
      <c r="O123" s="116"/>
      <c r="P123" s="115"/>
      <c r="Q123" s="115"/>
      <c r="R123" s="115"/>
      <c r="S123" s="115"/>
      <c r="T123" s="115"/>
      <c r="U123" s="115"/>
      <c r="V123" s="115"/>
      <c r="W123" s="115"/>
      <c r="X123" s="115"/>
      <c r="Y123" s="115"/>
      <c r="Z123" s="115"/>
      <c r="AA123" s="115"/>
      <c r="AB123" s="116"/>
      <c r="AC123" s="115"/>
      <c r="AD123" s="115"/>
      <c r="AE123" s="115"/>
      <c r="AF123" s="115"/>
      <c r="AG123" s="115"/>
      <c r="AH123" s="115"/>
      <c r="AI123" s="115"/>
      <c r="AJ123" s="115"/>
      <c r="AK123" s="115"/>
      <c r="AL123" s="115"/>
      <c r="AM123" s="115"/>
      <c r="AN123" s="115"/>
      <c r="AO123" s="115"/>
      <c r="AP123" s="115"/>
      <c r="AQ123" s="115"/>
      <c r="AR123" s="115"/>
      <c r="AS123" s="115"/>
      <c r="AT123" s="115"/>
      <c r="AU123" s="115"/>
      <c r="AV123" s="115"/>
      <c r="AW123" s="115"/>
      <c r="AX123" s="115"/>
      <c r="AY123" s="115"/>
      <c r="AZ123" s="115"/>
      <c r="BA123" s="115"/>
      <c r="BB123" s="115"/>
      <c r="BC123" s="115"/>
      <c r="BD123" s="115"/>
      <c r="BE123" s="115"/>
      <c r="BF123" s="115"/>
      <c r="BG123" s="115"/>
      <c r="BH123" s="116"/>
      <c r="BI123" s="115"/>
      <c r="BJ123" s="115"/>
      <c r="BK123" s="115"/>
      <c r="BL123" s="115"/>
      <c r="BM123" s="115"/>
      <c r="BN123" s="115"/>
      <c r="BO123" s="115"/>
      <c r="BP123" s="115"/>
      <c r="BQ123" s="115"/>
      <c r="BR123" s="115"/>
      <c r="BS123" s="115"/>
      <c r="BT123" s="115"/>
      <c r="BU123" s="115"/>
      <c r="BV123" s="115"/>
      <c r="BW123" s="115"/>
      <c r="BX123" s="115"/>
      <c r="BY123" s="115"/>
      <c r="BZ123" s="115"/>
      <c r="CA123" s="115"/>
      <c r="CB123" s="115"/>
      <c r="CC123" s="115"/>
      <c r="CD123" s="115"/>
      <c r="CE123" s="115"/>
      <c r="CF123" s="115"/>
    </row>
    <row r="124" spans="1:84" ht="15" customHeight="1" x14ac:dyDescent="0.25">
      <c r="A124" s="117"/>
      <c r="B124" s="118"/>
      <c r="C124" s="117"/>
      <c r="D124" s="115"/>
      <c r="E124" s="115"/>
      <c r="F124" s="115"/>
      <c r="G124" s="115"/>
      <c r="H124" s="115"/>
      <c r="I124" s="115"/>
      <c r="J124" s="115"/>
      <c r="K124" s="115"/>
      <c r="L124" s="115"/>
      <c r="M124" s="115"/>
      <c r="N124" s="115"/>
      <c r="O124" s="116"/>
      <c r="P124" s="115"/>
      <c r="Q124" s="115"/>
      <c r="R124" s="115"/>
      <c r="S124" s="115"/>
      <c r="T124" s="115"/>
      <c r="U124" s="115"/>
      <c r="V124" s="115"/>
      <c r="W124" s="115"/>
      <c r="X124" s="115"/>
      <c r="Y124" s="115"/>
      <c r="Z124" s="115"/>
      <c r="AA124" s="115"/>
      <c r="AB124" s="116"/>
      <c r="AC124" s="115"/>
      <c r="AD124" s="115"/>
      <c r="AE124" s="115"/>
      <c r="AF124" s="115"/>
      <c r="AG124" s="115"/>
      <c r="AH124" s="115"/>
      <c r="AI124" s="115"/>
      <c r="AJ124" s="115"/>
      <c r="AK124" s="115"/>
      <c r="AL124" s="115"/>
      <c r="AM124" s="115"/>
      <c r="AN124" s="115"/>
      <c r="AO124" s="115"/>
      <c r="AP124" s="115"/>
      <c r="AQ124" s="115"/>
      <c r="AR124" s="115"/>
      <c r="AS124" s="115"/>
      <c r="AT124" s="115"/>
      <c r="AU124" s="115"/>
      <c r="AV124" s="115"/>
      <c r="AW124" s="115"/>
      <c r="AX124" s="115"/>
      <c r="AY124" s="115"/>
      <c r="AZ124" s="115"/>
      <c r="BA124" s="115"/>
      <c r="BB124" s="115"/>
      <c r="BC124" s="115"/>
      <c r="BD124" s="115"/>
      <c r="BE124" s="115"/>
      <c r="BF124" s="115"/>
      <c r="BG124" s="115"/>
      <c r="BH124" s="116"/>
      <c r="BI124" s="115"/>
      <c r="BJ124" s="115"/>
      <c r="BK124" s="115"/>
      <c r="BL124" s="115"/>
      <c r="BM124" s="115"/>
      <c r="BN124" s="115"/>
      <c r="BO124" s="115"/>
      <c r="BP124" s="115"/>
      <c r="BQ124" s="115"/>
      <c r="BR124" s="115"/>
      <c r="BS124" s="115"/>
      <c r="BT124" s="115"/>
      <c r="BU124" s="115"/>
      <c r="BV124" s="115"/>
      <c r="BW124" s="115"/>
      <c r="BX124" s="115"/>
      <c r="BY124" s="115"/>
      <c r="BZ124" s="115"/>
      <c r="CA124" s="115"/>
      <c r="CB124" s="115"/>
      <c r="CC124" s="115"/>
      <c r="CD124" s="115"/>
      <c r="CE124" s="115"/>
      <c r="CF124" s="115"/>
    </row>
    <row r="125" spans="1:84" ht="15" customHeight="1" x14ac:dyDescent="0.25">
      <c r="A125" s="117"/>
      <c r="B125" s="118"/>
      <c r="C125" s="117"/>
      <c r="D125" s="115"/>
      <c r="E125" s="115"/>
      <c r="F125" s="115"/>
      <c r="G125" s="115"/>
      <c r="H125" s="115"/>
      <c r="I125" s="115"/>
      <c r="J125" s="115"/>
      <c r="K125" s="115"/>
      <c r="L125" s="115"/>
      <c r="M125" s="115"/>
      <c r="N125" s="115"/>
      <c r="O125" s="116"/>
      <c r="P125" s="115"/>
      <c r="Q125" s="115"/>
      <c r="R125" s="115"/>
      <c r="S125" s="115"/>
      <c r="T125" s="115"/>
      <c r="U125" s="115"/>
      <c r="V125" s="115"/>
      <c r="W125" s="115"/>
      <c r="X125" s="115"/>
      <c r="Y125" s="115"/>
      <c r="Z125" s="115"/>
      <c r="AA125" s="115"/>
      <c r="AB125" s="116"/>
      <c r="AC125" s="115"/>
      <c r="AD125" s="115"/>
      <c r="AE125" s="115"/>
      <c r="AF125" s="115"/>
      <c r="AG125" s="115"/>
      <c r="AH125" s="115"/>
      <c r="AI125" s="115"/>
      <c r="AJ125" s="115"/>
      <c r="AK125" s="115"/>
      <c r="AL125" s="115"/>
      <c r="AM125" s="115"/>
      <c r="AN125" s="115"/>
      <c r="AO125" s="115"/>
      <c r="AP125" s="115"/>
      <c r="AQ125" s="115"/>
      <c r="AR125" s="115"/>
      <c r="AS125" s="115"/>
      <c r="AT125" s="115"/>
      <c r="AU125" s="115"/>
      <c r="AV125" s="115"/>
      <c r="AW125" s="115"/>
      <c r="AX125" s="115"/>
      <c r="AY125" s="115"/>
      <c r="AZ125" s="115"/>
      <c r="BA125" s="115"/>
      <c r="BB125" s="115"/>
      <c r="BC125" s="115"/>
      <c r="BD125" s="115"/>
      <c r="BE125" s="115"/>
      <c r="BF125" s="115"/>
      <c r="BG125" s="115"/>
      <c r="BH125" s="116"/>
      <c r="BI125" s="115"/>
      <c r="BJ125" s="115"/>
      <c r="BK125" s="115"/>
      <c r="BL125" s="115"/>
      <c r="BM125" s="115"/>
      <c r="BN125" s="115"/>
      <c r="BO125" s="115"/>
      <c r="BP125" s="115"/>
      <c r="BQ125" s="115"/>
      <c r="BR125" s="115"/>
      <c r="BS125" s="115"/>
      <c r="BT125" s="115"/>
      <c r="BU125" s="115"/>
      <c r="BV125" s="115"/>
      <c r="BW125" s="115"/>
      <c r="BX125" s="115"/>
      <c r="BY125" s="115"/>
      <c r="BZ125" s="115"/>
      <c r="CA125" s="115"/>
      <c r="CB125" s="115"/>
      <c r="CC125" s="115"/>
      <c r="CD125" s="115"/>
      <c r="CE125" s="115"/>
      <c r="CF125" s="115"/>
    </row>
    <row r="126" spans="1:84" ht="15" customHeight="1" x14ac:dyDescent="0.25">
      <c r="A126" s="117"/>
      <c r="B126" s="118"/>
      <c r="C126" s="117"/>
      <c r="D126" s="115"/>
      <c r="E126" s="115"/>
      <c r="F126" s="115"/>
      <c r="G126" s="115"/>
      <c r="H126" s="115"/>
      <c r="I126" s="115"/>
      <c r="J126" s="115"/>
      <c r="K126" s="115"/>
      <c r="L126" s="115"/>
      <c r="M126" s="115"/>
      <c r="N126" s="115"/>
      <c r="O126" s="116"/>
      <c r="P126" s="115"/>
      <c r="Q126" s="115"/>
      <c r="R126" s="115"/>
      <c r="S126" s="115"/>
      <c r="T126" s="115"/>
      <c r="U126" s="115"/>
      <c r="V126" s="115"/>
      <c r="W126" s="115"/>
      <c r="X126" s="115"/>
      <c r="Y126" s="115"/>
      <c r="Z126" s="115"/>
      <c r="AA126" s="115"/>
      <c r="AB126" s="116"/>
      <c r="AC126" s="115"/>
      <c r="AD126" s="115"/>
      <c r="AE126" s="115"/>
      <c r="AF126" s="115"/>
      <c r="AG126" s="115"/>
      <c r="AH126" s="115"/>
      <c r="AI126" s="115"/>
      <c r="AJ126" s="115"/>
      <c r="AK126" s="115"/>
      <c r="AL126" s="115"/>
      <c r="AM126" s="115"/>
      <c r="AN126" s="115"/>
      <c r="AO126" s="115"/>
      <c r="AP126" s="115"/>
      <c r="AQ126" s="115"/>
      <c r="AR126" s="115"/>
      <c r="AS126" s="115"/>
      <c r="AT126" s="115"/>
      <c r="AU126" s="115"/>
      <c r="AV126" s="115"/>
      <c r="AW126" s="115"/>
      <c r="AX126" s="115"/>
      <c r="AY126" s="115"/>
      <c r="AZ126" s="115"/>
      <c r="BA126" s="115"/>
      <c r="BB126" s="115"/>
      <c r="BC126" s="115"/>
      <c r="BD126" s="115"/>
      <c r="BE126" s="115"/>
      <c r="BF126" s="115"/>
      <c r="BG126" s="115"/>
      <c r="BH126" s="116"/>
      <c r="BI126" s="115"/>
      <c r="BJ126" s="115"/>
      <c r="BK126" s="115"/>
      <c r="BL126" s="115"/>
      <c r="BM126" s="115"/>
      <c r="BN126" s="115"/>
      <c r="BO126" s="115"/>
      <c r="BP126" s="115"/>
      <c r="BQ126" s="115"/>
      <c r="BR126" s="115"/>
      <c r="BS126" s="115"/>
      <c r="BT126" s="115"/>
      <c r="BU126" s="115"/>
      <c r="BV126" s="115"/>
      <c r="BW126" s="115"/>
      <c r="BX126" s="115"/>
      <c r="BY126" s="115"/>
      <c r="BZ126" s="115"/>
      <c r="CA126" s="115"/>
      <c r="CB126" s="115"/>
      <c r="CC126" s="115"/>
      <c r="CD126" s="115"/>
      <c r="CE126" s="115"/>
      <c r="CF126" s="115"/>
    </row>
    <row r="127" spans="1:84" ht="15" customHeight="1" x14ac:dyDescent="0.25">
      <c r="A127" s="117"/>
      <c r="B127" s="118"/>
      <c r="C127" s="117"/>
      <c r="D127" s="115"/>
      <c r="E127" s="115"/>
      <c r="F127" s="115"/>
      <c r="G127" s="115"/>
      <c r="H127" s="115"/>
      <c r="I127" s="115"/>
      <c r="J127" s="115"/>
      <c r="K127" s="115"/>
      <c r="L127" s="115"/>
      <c r="M127" s="115"/>
      <c r="N127" s="115"/>
      <c r="O127" s="116"/>
      <c r="P127" s="115"/>
      <c r="Q127" s="115"/>
      <c r="R127" s="115"/>
      <c r="S127" s="115"/>
      <c r="T127" s="115"/>
      <c r="U127" s="115"/>
      <c r="V127" s="115"/>
      <c r="W127" s="115"/>
      <c r="X127" s="115"/>
      <c r="Y127" s="115"/>
      <c r="Z127" s="115"/>
      <c r="AA127" s="115"/>
      <c r="AB127" s="116"/>
      <c r="AC127" s="115"/>
      <c r="AD127" s="115"/>
      <c r="AE127" s="115"/>
      <c r="AF127" s="115"/>
      <c r="AG127" s="115"/>
      <c r="AH127" s="115"/>
      <c r="AI127" s="115"/>
      <c r="AJ127" s="115"/>
      <c r="AK127" s="115"/>
      <c r="AL127" s="115"/>
      <c r="AM127" s="115"/>
      <c r="AN127" s="115"/>
      <c r="AO127" s="115"/>
      <c r="AP127" s="115"/>
      <c r="AQ127" s="115"/>
      <c r="AR127" s="115"/>
      <c r="AS127" s="115"/>
      <c r="AT127" s="115"/>
      <c r="AU127" s="115"/>
      <c r="AV127" s="115"/>
      <c r="AW127" s="115"/>
      <c r="AX127" s="115"/>
      <c r="AY127" s="115"/>
      <c r="AZ127" s="115"/>
      <c r="BA127" s="115"/>
      <c r="BB127" s="115"/>
      <c r="BC127" s="115"/>
      <c r="BD127" s="115"/>
      <c r="BE127" s="115"/>
      <c r="BF127" s="115"/>
      <c r="BG127" s="115"/>
      <c r="BH127" s="116"/>
      <c r="BI127" s="115"/>
      <c r="BJ127" s="115"/>
      <c r="BK127" s="115"/>
      <c r="BL127" s="115"/>
      <c r="BM127" s="115"/>
      <c r="BN127" s="115"/>
      <c r="BO127" s="115"/>
      <c r="BP127" s="115"/>
      <c r="BQ127" s="115"/>
      <c r="BR127" s="115"/>
      <c r="BS127" s="115"/>
      <c r="BT127" s="115"/>
      <c r="BU127" s="115"/>
      <c r="BV127" s="115"/>
      <c r="BW127" s="115"/>
      <c r="BX127" s="115"/>
      <c r="BY127" s="115"/>
      <c r="BZ127" s="115"/>
      <c r="CA127" s="115"/>
      <c r="CB127" s="115"/>
      <c r="CC127" s="115"/>
      <c r="CD127" s="115"/>
      <c r="CE127" s="115"/>
      <c r="CF127" s="115"/>
    </row>
    <row r="128" spans="1:84" ht="15" customHeight="1" x14ac:dyDescent="0.25">
      <c r="A128" s="117"/>
      <c r="B128" s="118"/>
      <c r="C128" s="117"/>
      <c r="D128" s="115"/>
      <c r="E128" s="115"/>
      <c r="F128" s="115"/>
      <c r="G128" s="115"/>
      <c r="H128" s="115"/>
      <c r="I128" s="115"/>
      <c r="J128" s="115"/>
      <c r="K128" s="115"/>
      <c r="L128" s="115"/>
      <c r="M128" s="115"/>
      <c r="N128" s="115"/>
      <c r="O128" s="116"/>
      <c r="P128" s="115"/>
      <c r="Q128" s="115"/>
      <c r="R128" s="115"/>
      <c r="S128" s="115"/>
      <c r="T128" s="115"/>
      <c r="U128" s="115"/>
      <c r="V128" s="115"/>
      <c r="W128" s="115"/>
      <c r="X128" s="115"/>
      <c r="Y128" s="115"/>
      <c r="Z128" s="115"/>
      <c r="AA128" s="115"/>
      <c r="AB128" s="116"/>
      <c r="AC128" s="115"/>
      <c r="AD128" s="115"/>
      <c r="AE128" s="115"/>
      <c r="AF128" s="115"/>
      <c r="AG128" s="115"/>
      <c r="AH128" s="115"/>
      <c r="AI128" s="115"/>
      <c r="AJ128" s="115"/>
      <c r="AK128" s="115"/>
      <c r="AL128" s="115"/>
      <c r="AM128" s="115"/>
      <c r="AN128" s="115"/>
      <c r="AO128" s="115"/>
      <c r="AP128" s="115"/>
      <c r="AQ128" s="115"/>
      <c r="AR128" s="115"/>
      <c r="AS128" s="115"/>
      <c r="AT128" s="115"/>
      <c r="AU128" s="115"/>
      <c r="AV128" s="115"/>
      <c r="AW128" s="115"/>
      <c r="AX128" s="115"/>
      <c r="AY128" s="115"/>
      <c r="AZ128" s="115"/>
      <c r="BA128" s="115"/>
      <c r="BB128" s="115"/>
      <c r="BC128" s="115"/>
      <c r="BD128" s="115"/>
      <c r="BE128" s="115"/>
      <c r="BF128" s="115"/>
      <c r="BG128" s="115"/>
      <c r="BH128" s="116"/>
      <c r="BI128" s="115"/>
      <c r="BJ128" s="115"/>
      <c r="BK128" s="115"/>
      <c r="BL128" s="115"/>
      <c r="BM128" s="115"/>
      <c r="BN128" s="115"/>
      <c r="BO128" s="115"/>
      <c r="BP128" s="115"/>
      <c r="BQ128" s="115"/>
      <c r="BR128" s="115"/>
      <c r="BS128" s="115"/>
      <c r="BT128" s="115"/>
      <c r="BU128" s="115"/>
      <c r="BV128" s="115"/>
      <c r="BW128" s="115"/>
      <c r="BX128" s="115"/>
      <c r="BY128" s="115"/>
      <c r="BZ128" s="115"/>
      <c r="CA128" s="115"/>
      <c r="CB128" s="115"/>
      <c r="CC128" s="115"/>
      <c r="CD128" s="115"/>
      <c r="CE128" s="115"/>
      <c r="CF128" s="115"/>
    </row>
    <row r="129" spans="1:84" ht="15" customHeight="1" x14ac:dyDescent="0.25">
      <c r="A129" s="117"/>
      <c r="B129" s="118"/>
      <c r="C129" s="117"/>
      <c r="D129" s="115"/>
      <c r="E129" s="115"/>
      <c r="F129" s="115"/>
      <c r="G129" s="115"/>
      <c r="H129" s="115"/>
      <c r="I129" s="115"/>
      <c r="J129" s="115"/>
      <c r="K129" s="115"/>
      <c r="L129" s="115"/>
      <c r="M129" s="115"/>
      <c r="N129" s="115"/>
      <c r="O129" s="116"/>
      <c r="P129" s="115"/>
      <c r="Q129" s="115"/>
      <c r="R129" s="115"/>
      <c r="S129" s="115"/>
      <c r="T129" s="115"/>
      <c r="U129" s="115"/>
      <c r="V129" s="115"/>
      <c r="W129" s="115"/>
      <c r="X129" s="115"/>
      <c r="Y129" s="115"/>
      <c r="Z129" s="115"/>
      <c r="AA129" s="115"/>
      <c r="AB129" s="116"/>
      <c r="AC129" s="115"/>
      <c r="AD129" s="115"/>
      <c r="AE129" s="115"/>
      <c r="AF129" s="115"/>
      <c r="AG129" s="115"/>
      <c r="AH129" s="115"/>
      <c r="AI129" s="115"/>
      <c r="AJ129" s="115"/>
      <c r="AK129" s="115"/>
      <c r="AL129" s="115"/>
      <c r="AM129" s="115"/>
      <c r="AN129" s="115"/>
      <c r="AO129" s="115"/>
      <c r="AP129" s="115"/>
      <c r="AQ129" s="115"/>
      <c r="AR129" s="115"/>
      <c r="AS129" s="115"/>
      <c r="AT129" s="115"/>
      <c r="AU129" s="115"/>
      <c r="AV129" s="115"/>
      <c r="AW129" s="115"/>
      <c r="AX129" s="115"/>
      <c r="AY129" s="115"/>
      <c r="AZ129" s="115"/>
      <c r="BA129" s="115"/>
      <c r="BB129" s="115"/>
      <c r="BC129" s="115"/>
      <c r="BD129" s="115"/>
      <c r="BE129" s="115"/>
      <c r="BF129" s="115"/>
      <c r="BG129" s="115"/>
      <c r="BH129" s="116"/>
      <c r="BI129" s="115"/>
      <c r="BJ129" s="115"/>
      <c r="BK129" s="115"/>
      <c r="BL129" s="115"/>
      <c r="BM129" s="115"/>
      <c r="BN129" s="115"/>
      <c r="BO129" s="115"/>
      <c r="BP129" s="115"/>
      <c r="BQ129" s="115"/>
      <c r="BR129" s="115"/>
      <c r="BS129" s="115"/>
      <c r="BT129" s="115"/>
      <c r="BU129" s="115"/>
      <c r="BV129" s="115"/>
      <c r="BW129" s="115"/>
      <c r="BX129" s="115"/>
      <c r="BY129" s="115"/>
      <c r="BZ129" s="115"/>
      <c r="CA129" s="115"/>
      <c r="CB129" s="115"/>
      <c r="CC129" s="115"/>
      <c r="CD129" s="115"/>
      <c r="CE129" s="115"/>
      <c r="CF129" s="115"/>
    </row>
    <row r="130" spans="1:84" ht="15" customHeight="1" x14ac:dyDescent="0.25">
      <c r="A130" s="117"/>
      <c r="B130" s="118"/>
      <c r="C130" s="117"/>
      <c r="D130" s="115"/>
      <c r="E130" s="115"/>
      <c r="F130" s="115"/>
      <c r="G130" s="115"/>
      <c r="H130" s="115"/>
      <c r="I130" s="115"/>
      <c r="J130" s="115"/>
      <c r="K130" s="115"/>
      <c r="L130" s="115"/>
      <c r="M130" s="115"/>
      <c r="N130" s="115"/>
      <c r="O130" s="116"/>
      <c r="P130" s="115"/>
      <c r="Q130" s="115"/>
      <c r="R130" s="115"/>
      <c r="S130" s="115"/>
      <c r="T130" s="115"/>
      <c r="U130" s="115"/>
      <c r="V130" s="115"/>
      <c r="W130" s="115"/>
      <c r="X130" s="115"/>
      <c r="Y130" s="115"/>
      <c r="Z130" s="115"/>
      <c r="AA130" s="115"/>
      <c r="AB130" s="116"/>
      <c r="AC130" s="115"/>
      <c r="AD130" s="115"/>
      <c r="AE130" s="115"/>
      <c r="AF130" s="115"/>
      <c r="AG130" s="115"/>
      <c r="AH130" s="115"/>
      <c r="AI130" s="115"/>
      <c r="AJ130" s="115"/>
      <c r="AK130" s="115"/>
      <c r="AL130" s="115"/>
      <c r="AM130" s="115"/>
      <c r="AN130" s="115"/>
      <c r="AO130" s="115"/>
      <c r="AP130" s="115"/>
      <c r="AQ130" s="115"/>
      <c r="AR130" s="115"/>
      <c r="AS130" s="115"/>
      <c r="AT130" s="115"/>
      <c r="AU130" s="115"/>
      <c r="AV130" s="115"/>
      <c r="AW130" s="115"/>
      <c r="AX130" s="115"/>
      <c r="AY130" s="115"/>
      <c r="AZ130" s="115"/>
      <c r="BA130" s="115"/>
      <c r="BB130" s="115"/>
      <c r="BC130" s="115"/>
      <c r="BD130" s="115"/>
      <c r="BE130" s="115"/>
      <c r="BF130" s="115"/>
      <c r="BG130" s="115"/>
      <c r="BH130" s="116"/>
      <c r="BI130" s="115"/>
      <c r="BJ130" s="115"/>
      <c r="BK130" s="115"/>
      <c r="BL130" s="115"/>
      <c r="BM130" s="115"/>
      <c r="BN130" s="115"/>
      <c r="BO130" s="115"/>
      <c r="BP130" s="115"/>
      <c r="BQ130" s="115"/>
      <c r="BR130" s="115"/>
      <c r="BS130" s="115"/>
      <c r="BT130" s="115"/>
      <c r="BU130" s="115"/>
      <c r="BV130" s="115"/>
      <c r="BW130" s="115"/>
      <c r="BX130" s="115"/>
      <c r="BY130" s="115"/>
      <c r="BZ130" s="115"/>
      <c r="CA130" s="115"/>
      <c r="CB130" s="115"/>
      <c r="CC130" s="115"/>
      <c r="CD130" s="115"/>
      <c r="CE130" s="115"/>
      <c r="CF130" s="115"/>
    </row>
    <row r="131" spans="1:84" ht="15" customHeight="1" x14ac:dyDescent="0.25">
      <c r="A131" s="117"/>
      <c r="B131" s="118"/>
      <c r="C131" s="117"/>
      <c r="D131" s="115"/>
      <c r="E131" s="115"/>
      <c r="F131" s="115"/>
      <c r="G131" s="115"/>
      <c r="H131" s="115"/>
      <c r="I131" s="115"/>
      <c r="J131" s="115"/>
      <c r="K131" s="115"/>
      <c r="L131" s="115"/>
      <c r="M131" s="115"/>
      <c r="N131" s="115"/>
      <c r="O131" s="116"/>
      <c r="P131" s="115"/>
      <c r="Q131" s="115"/>
      <c r="R131" s="115"/>
      <c r="S131" s="115"/>
      <c r="T131" s="115"/>
      <c r="U131" s="115"/>
      <c r="V131" s="115"/>
      <c r="W131" s="115"/>
      <c r="X131" s="115"/>
      <c r="Y131" s="115"/>
      <c r="Z131" s="115"/>
      <c r="AA131" s="115"/>
      <c r="AB131" s="116"/>
      <c r="AC131" s="115"/>
      <c r="AD131" s="115"/>
      <c r="AE131" s="115"/>
      <c r="AF131" s="115"/>
      <c r="AG131" s="115"/>
      <c r="AH131" s="115"/>
      <c r="AI131" s="115"/>
      <c r="AJ131" s="115"/>
      <c r="AK131" s="115"/>
      <c r="AL131" s="115"/>
      <c r="AM131" s="115"/>
      <c r="AN131" s="115"/>
      <c r="AO131" s="115"/>
      <c r="AP131" s="115"/>
      <c r="AQ131" s="115"/>
      <c r="AR131" s="115"/>
      <c r="AS131" s="115"/>
      <c r="AT131" s="115"/>
      <c r="AU131" s="115"/>
      <c r="AV131" s="115"/>
      <c r="AW131" s="115"/>
      <c r="AX131" s="115"/>
      <c r="AY131" s="115"/>
      <c r="AZ131" s="115"/>
      <c r="BA131" s="115"/>
      <c r="BB131" s="115"/>
      <c r="BC131" s="115"/>
      <c r="BD131" s="115"/>
      <c r="BE131" s="115"/>
      <c r="BF131" s="115"/>
      <c r="BG131" s="115"/>
      <c r="BH131" s="116"/>
      <c r="BI131" s="115"/>
      <c r="BJ131" s="115"/>
      <c r="BK131" s="115"/>
      <c r="BL131" s="115"/>
      <c r="BM131" s="115"/>
      <c r="BN131" s="115"/>
      <c r="BO131" s="115"/>
      <c r="BP131" s="115"/>
      <c r="BQ131" s="115"/>
      <c r="BR131" s="115"/>
      <c r="BS131" s="115"/>
      <c r="BT131" s="115"/>
      <c r="BU131" s="115"/>
      <c r="BV131" s="115"/>
      <c r="BW131" s="115"/>
      <c r="BX131" s="115"/>
      <c r="BY131" s="115"/>
      <c r="BZ131" s="115"/>
      <c r="CA131" s="115"/>
      <c r="CB131" s="115"/>
      <c r="CC131" s="115"/>
      <c r="CD131" s="115"/>
      <c r="CE131" s="115"/>
      <c r="CF131" s="115"/>
    </row>
    <row r="132" spans="1:84" ht="15" customHeight="1" x14ac:dyDescent="0.25">
      <c r="A132" s="117"/>
      <c r="B132" s="118"/>
      <c r="C132" s="117"/>
      <c r="D132" s="115"/>
      <c r="E132" s="115"/>
      <c r="F132" s="115"/>
      <c r="G132" s="115"/>
      <c r="H132" s="115"/>
      <c r="I132" s="115"/>
      <c r="J132" s="115"/>
      <c r="K132" s="115"/>
      <c r="L132" s="115"/>
      <c r="M132" s="115"/>
      <c r="N132" s="115"/>
      <c r="O132" s="116"/>
      <c r="P132" s="115"/>
      <c r="Q132" s="115"/>
      <c r="R132" s="115"/>
      <c r="S132" s="115"/>
      <c r="T132" s="115"/>
      <c r="U132" s="115"/>
      <c r="V132" s="115"/>
      <c r="W132" s="115"/>
      <c r="X132" s="115"/>
      <c r="Y132" s="115"/>
      <c r="Z132" s="115"/>
      <c r="AA132" s="115"/>
      <c r="AB132" s="116"/>
      <c r="AC132" s="115"/>
      <c r="AD132" s="115"/>
      <c r="AE132" s="115"/>
      <c r="AF132" s="115"/>
      <c r="AG132" s="115"/>
      <c r="AH132" s="115"/>
      <c r="AI132" s="115"/>
      <c r="AJ132" s="115"/>
      <c r="AK132" s="115"/>
      <c r="AL132" s="115"/>
      <c r="AM132" s="115"/>
      <c r="AN132" s="115"/>
      <c r="AO132" s="115"/>
      <c r="AP132" s="115"/>
      <c r="AQ132" s="115"/>
      <c r="AR132" s="115"/>
      <c r="AS132" s="115"/>
      <c r="AT132" s="115"/>
      <c r="AU132" s="115"/>
      <c r="AV132" s="115"/>
      <c r="AW132" s="115"/>
      <c r="AX132" s="115"/>
      <c r="AY132" s="115"/>
      <c r="AZ132" s="115"/>
      <c r="BA132" s="115"/>
      <c r="BB132" s="115"/>
      <c r="BC132" s="115"/>
      <c r="BD132" s="115"/>
      <c r="BE132" s="115"/>
      <c r="BF132" s="115"/>
      <c r="BG132" s="115"/>
      <c r="BH132" s="116"/>
      <c r="BI132" s="115"/>
      <c r="BJ132" s="115"/>
      <c r="BK132" s="115"/>
      <c r="BL132" s="115"/>
      <c r="BM132" s="115"/>
      <c r="BN132" s="115"/>
      <c r="BO132" s="115"/>
      <c r="BP132" s="115"/>
      <c r="BQ132" s="115"/>
      <c r="BR132" s="115"/>
      <c r="BS132" s="115"/>
      <c r="BT132" s="115"/>
      <c r="BU132" s="115"/>
      <c r="BV132" s="115"/>
      <c r="BW132" s="115"/>
      <c r="BX132" s="115"/>
      <c r="BY132" s="115"/>
      <c r="BZ132" s="115"/>
      <c r="CA132" s="115"/>
      <c r="CB132" s="115"/>
      <c r="CC132" s="115"/>
      <c r="CD132" s="115"/>
      <c r="CE132" s="115"/>
      <c r="CF132" s="115"/>
    </row>
    <row r="133" spans="1:84" ht="15" customHeight="1" x14ac:dyDescent="0.25">
      <c r="A133" s="117"/>
      <c r="B133" s="118"/>
      <c r="C133" s="117"/>
      <c r="D133" s="115"/>
      <c r="E133" s="115"/>
      <c r="F133" s="115"/>
      <c r="G133" s="115"/>
      <c r="H133" s="115"/>
      <c r="I133" s="115"/>
      <c r="J133" s="115"/>
      <c r="K133" s="115"/>
      <c r="L133" s="115"/>
      <c r="M133" s="115"/>
      <c r="N133" s="115"/>
      <c r="O133" s="116"/>
      <c r="P133" s="115"/>
      <c r="Q133" s="115"/>
      <c r="R133" s="115"/>
      <c r="S133" s="115"/>
      <c r="T133" s="115"/>
      <c r="U133" s="115"/>
      <c r="V133" s="115"/>
      <c r="W133" s="115"/>
      <c r="X133" s="115"/>
      <c r="Y133" s="115"/>
      <c r="Z133" s="115"/>
      <c r="AA133" s="115"/>
      <c r="AB133" s="116"/>
      <c r="AC133" s="115"/>
      <c r="AD133" s="115"/>
      <c r="AE133" s="115"/>
      <c r="AF133" s="115"/>
      <c r="AG133" s="115"/>
      <c r="AH133" s="115"/>
      <c r="AI133" s="115"/>
      <c r="AJ133" s="115"/>
      <c r="AK133" s="115"/>
      <c r="AL133" s="115"/>
      <c r="AM133" s="115"/>
      <c r="AN133" s="115"/>
      <c r="AO133" s="115"/>
      <c r="AP133" s="115"/>
      <c r="AQ133" s="115"/>
      <c r="AR133" s="115"/>
      <c r="AS133" s="115"/>
      <c r="AT133" s="115"/>
      <c r="AU133" s="115"/>
      <c r="AV133" s="115"/>
      <c r="AW133" s="115"/>
      <c r="AX133" s="115"/>
      <c r="AY133" s="115"/>
      <c r="AZ133" s="115"/>
      <c r="BA133" s="115"/>
      <c r="BB133" s="115"/>
      <c r="BC133" s="115"/>
      <c r="BD133" s="115"/>
      <c r="BE133" s="115"/>
      <c r="BF133" s="115"/>
      <c r="BG133" s="115"/>
      <c r="BH133" s="116"/>
      <c r="BI133" s="115"/>
      <c r="BJ133" s="115"/>
      <c r="BK133" s="115"/>
      <c r="BL133" s="115"/>
      <c r="BM133" s="115"/>
      <c r="BN133" s="115"/>
      <c r="BO133" s="115"/>
      <c r="BP133" s="115"/>
      <c r="BQ133" s="115"/>
      <c r="BR133" s="115"/>
      <c r="BS133" s="115"/>
      <c r="BT133" s="115"/>
      <c r="BU133" s="115"/>
      <c r="BV133" s="115"/>
      <c r="BW133" s="115"/>
      <c r="BX133" s="115"/>
      <c r="BY133" s="115"/>
      <c r="BZ133" s="115"/>
      <c r="CA133" s="115"/>
      <c r="CB133" s="115"/>
      <c r="CC133" s="115"/>
      <c r="CD133" s="115"/>
      <c r="CE133" s="115"/>
      <c r="CF133" s="115"/>
    </row>
    <row r="134" spans="1:84" ht="15" customHeight="1" x14ac:dyDescent="0.25">
      <c r="A134" s="117"/>
      <c r="B134" s="118"/>
      <c r="C134" s="117"/>
      <c r="D134" s="115"/>
      <c r="E134" s="115"/>
      <c r="F134" s="115"/>
      <c r="G134" s="115"/>
      <c r="H134" s="115"/>
      <c r="I134" s="115"/>
      <c r="J134" s="115"/>
      <c r="K134" s="115"/>
      <c r="L134" s="115"/>
      <c r="M134" s="115"/>
      <c r="N134" s="115"/>
      <c r="O134" s="116"/>
      <c r="P134" s="115"/>
      <c r="Q134" s="115"/>
      <c r="R134" s="115"/>
      <c r="S134" s="115"/>
      <c r="T134" s="115"/>
      <c r="U134" s="115"/>
      <c r="V134" s="115"/>
      <c r="W134" s="115"/>
      <c r="X134" s="115"/>
      <c r="Y134" s="115"/>
      <c r="Z134" s="115"/>
      <c r="AA134" s="115"/>
      <c r="AB134" s="116"/>
      <c r="AC134" s="115"/>
      <c r="AD134" s="115"/>
      <c r="AE134" s="115"/>
      <c r="AF134" s="115"/>
      <c r="AG134" s="115"/>
      <c r="AH134" s="115"/>
      <c r="AI134" s="115"/>
      <c r="AJ134" s="115"/>
      <c r="AK134" s="115"/>
      <c r="AL134" s="115"/>
      <c r="AM134" s="115"/>
      <c r="AN134" s="115"/>
      <c r="AO134" s="115"/>
      <c r="AP134" s="115"/>
      <c r="AQ134" s="115"/>
      <c r="AR134" s="115"/>
      <c r="AS134" s="115"/>
      <c r="AT134" s="115"/>
      <c r="AU134" s="115"/>
      <c r="AV134" s="115"/>
      <c r="AW134" s="115"/>
      <c r="AX134" s="115"/>
      <c r="AY134" s="115"/>
      <c r="AZ134" s="115"/>
      <c r="BA134" s="115"/>
      <c r="BB134" s="115"/>
      <c r="BC134" s="115"/>
      <c r="BD134" s="115"/>
      <c r="BE134" s="115"/>
      <c r="BF134" s="115"/>
      <c r="BG134" s="115"/>
      <c r="BH134" s="116"/>
      <c r="BI134" s="115"/>
      <c r="BJ134" s="115"/>
      <c r="BK134" s="115"/>
      <c r="BL134" s="115"/>
      <c r="BM134" s="115"/>
      <c r="BN134" s="115"/>
      <c r="BO134" s="115"/>
      <c r="BP134" s="115"/>
      <c r="BQ134" s="115"/>
      <c r="BR134" s="115"/>
      <c r="BS134" s="115"/>
      <c r="BT134" s="115"/>
      <c r="BU134" s="115"/>
      <c r="BV134" s="115"/>
      <c r="BW134" s="115"/>
      <c r="BX134" s="115"/>
      <c r="BY134" s="115"/>
      <c r="BZ134" s="115"/>
      <c r="CA134" s="115"/>
      <c r="CB134" s="115"/>
      <c r="CC134" s="115"/>
      <c r="CD134" s="115"/>
      <c r="CE134" s="115"/>
      <c r="CF134" s="115"/>
    </row>
    <row r="135" spans="1:84" ht="15" customHeight="1" x14ac:dyDescent="0.25">
      <c r="A135" s="117"/>
      <c r="B135" s="118"/>
      <c r="C135" s="117"/>
      <c r="D135" s="115"/>
      <c r="E135" s="115"/>
      <c r="F135" s="115"/>
      <c r="G135" s="115"/>
      <c r="H135" s="115"/>
      <c r="I135" s="115"/>
      <c r="J135" s="115"/>
      <c r="K135" s="115"/>
      <c r="L135" s="115"/>
      <c r="M135" s="115"/>
      <c r="N135" s="115"/>
      <c r="O135" s="116"/>
      <c r="P135" s="115"/>
      <c r="Q135" s="115"/>
      <c r="R135" s="115"/>
      <c r="S135" s="115"/>
      <c r="T135" s="115"/>
      <c r="U135" s="115"/>
      <c r="V135" s="115"/>
      <c r="W135" s="115"/>
      <c r="X135" s="115"/>
      <c r="Y135" s="115"/>
      <c r="Z135" s="115"/>
      <c r="AA135" s="115"/>
      <c r="AB135" s="116"/>
      <c r="AC135" s="115"/>
      <c r="AD135" s="115"/>
      <c r="AE135" s="115"/>
      <c r="AF135" s="115"/>
      <c r="AG135" s="115"/>
      <c r="AH135" s="115"/>
      <c r="AI135" s="115"/>
      <c r="AJ135" s="115"/>
      <c r="AK135" s="115"/>
      <c r="AL135" s="115"/>
      <c r="AM135" s="115"/>
      <c r="AN135" s="115"/>
      <c r="AO135" s="115"/>
      <c r="AP135" s="115"/>
      <c r="AQ135" s="115"/>
      <c r="AR135" s="115"/>
      <c r="AS135" s="115"/>
      <c r="AT135" s="115"/>
      <c r="AU135" s="115"/>
      <c r="AV135" s="115"/>
      <c r="AW135" s="115"/>
      <c r="AX135" s="115"/>
      <c r="AY135" s="115"/>
      <c r="AZ135" s="115"/>
      <c r="BA135" s="115"/>
      <c r="BB135" s="115"/>
      <c r="BC135" s="115"/>
      <c r="BD135" s="115"/>
      <c r="BE135" s="115"/>
      <c r="BF135" s="115"/>
      <c r="BG135" s="115"/>
      <c r="BH135" s="116"/>
      <c r="BI135" s="115"/>
      <c r="BJ135" s="115"/>
      <c r="BK135" s="115"/>
      <c r="BL135" s="115"/>
      <c r="BM135" s="115"/>
      <c r="BN135" s="115"/>
      <c r="BO135" s="115"/>
      <c r="BP135" s="115"/>
      <c r="BQ135" s="115"/>
      <c r="BR135" s="115"/>
      <c r="BS135" s="115"/>
      <c r="BT135" s="115"/>
      <c r="BU135" s="115"/>
      <c r="BV135" s="115"/>
      <c r="BW135" s="115"/>
      <c r="BX135" s="115"/>
      <c r="BY135" s="115"/>
      <c r="BZ135" s="115"/>
      <c r="CA135" s="115"/>
      <c r="CB135" s="115"/>
      <c r="CC135" s="115"/>
      <c r="CD135" s="115"/>
      <c r="CE135" s="115"/>
      <c r="CF135" s="115"/>
    </row>
    <row r="136" spans="1:84" ht="15" customHeight="1" x14ac:dyDescent="0.25">
      <c r="A136" s="117"/>
      <c r="B136" s="118"/>
      <c r="C136" s="117"/>
      <c r="D136" s="115"/>
      <c r="E136" s="115"/>
      <c r="F136" s="115"/>
      <c r="G136" s="115"/>
      <c r="H136" s="115"/>
      <c r="I136" s="115"/>
      <c r="J136" s="115"/>
      <c r="K136" s="115"/>
      <c r="L136" s="115"/>
      <c r="M136" s="115"/>
      <c r="N136" s="115"/>
      <c r="O136" s="116"/>
      <c r="P136" s="115"/>
      <c r="Q136" s="115"/>
      <c r="R136" s="115"/>
      <c r="S136" s="115"/>
      <c r="T136" s="115"/>
      <c r="U136" s="115"/>
      <c r="V136" s="115"/>
      <c r="W136" s="115"/>
      <c r="X136" s="115"/>
      <c r="Y136" s="115"/>
      <c r="Z136" s="115"/>
      <c r="AA136" s="115"/>
      <c r="AB136" s="116"/>
      <c r="AC136" s="115"/>
      <c r="AD136" s="115"/>
      <c r="AE136" s="115"/>
      <c r="AF136" s="115"/>
      <c r="AG136" s="115"/>
      <c r="AH136" s="115"/>
      <c r="AI136" s="115"/>
      <c r="AJ136" s="115"/>
      <c r="AK136" s="115"/>
      <c r="AL136" s="115"/>
      <c r="AM136" s="115"/>
      <c r="AN136" s="115"/>
      <c r="AO136" s="115"/>
      <c r="AP136" s="115"/>
      <c r="AQ136" s="115"/>
      <c r="AR136" s="115"/>
      <c r="AS136" s="115"/>
      <c r="AT136" s="115"/>
      <c r="AU136" s="115"/>
      <c r="AV136" s="115"/>
      <c r="AW136" s="115"/>
      <c r="AX136" s="115"/>
      <c r="AY136" s="115"/>
      <c r="AZ136" s="115"/>
      <c r="BA136" s="115"/>
      <c r="BB136" s="115"/>
      <c r="BC136" s="115"/>
      <c r="BD136" s="115"/>
      <c r="BE136" s="115"/>
      <c r="BF136" s="115"/>
      <c r="BG136" s="115"/>
      <c r="BH136" s="116"/>
      <c r="BI136" s="115"/>
      <c r="BJ136" s="115"/>
      <c r="BK136" s="115"/>
      <c r="BL136" s="115"/>
      <c r="BM136" s="115"/>
      <c r="BN136" s="115"/>
      <c r="BO136" s="115"/>
      <c r="BP136" s="115"/>
      <c r="BQ136" s="115"/>
      <c r="BR136" s="115"/>
      <c r="BS136" s="115"/>
      <c r="BT136" s="115"/>
      <c r="BU136" s="115"/>
      <c r="BV136" s="115"/>
      <c r="BW136" s="115"/>
      <c r="BX136" s="115"/>
      <c r="BY136" s="115"/>
      <c r="BZ136" s="115"/>
      <c r="CA136" s="115"/>
      <c r="CB136" s="115"/>
      <c r="CC136" s="115"/>
      <c r="CD136" s="115"/>
      <c r="CE136" s="115"/>
      <c r="CF136" s="115"/>
    </row>
    <row r="137" spans="1:84" ht="15" customHeight="1" x14ac:dyDescent="0.25">
      <c r="A137" s="117"/>
      <c r="B137" s="118"/>
      <c r="C137" s="117"/>
      <c r="D137" s="115"/>
      <c r="E137" s="115"/>
      <c r="F137" s="115"/>
      <c r="G137" s="115"/>
      <c r="H137" s="115"/>
      <c r="I137" s="115"/>
      <c r="J137" s="115"/>
      <c r="K137" s="115"/>
      <c r="L137" s="115"/>
      <c r="M137" s="115"/>
      <c r="N137" s="115"/>
      <c r="O137" s="116"/>
      <c r="P137" s="115"/>
      <c r="Q137" s="115"/>
      <c r="R137" s="115"/>
      <c r="S137" s="115"/>
      <c r="T137" s="115"/>
      <c r="U137" s="115"/>
      <c r="V137" s="115"/>
      <c r="W137" s="115"/>
      <c r="X137" s="115"/>
      <c r="Y137" s="115"/>
      <c r="Z137" s="115"/>
      <c r="AA137" s="115"/>
      <c r="AB137" s="116"/>
      <c r="AC137" s="115"/>
      <c r="AD137" s="115"/>
      <c r="AE137" s="115"/>
      <c r="AF137" s="115"/>
      <c r="AG137" s="115"/>
      <c r="AH137" s="115"/>
      <c r="AI137" s="115"/>
      <c r="AJ137" s="115"/>
      <c r="AK137" s="115"/>
      <c r="AL137" s="115"/>
      <c r="AM137" s="115"/>
      <c r="AN137" s="115"/>
      <c r="AO137" s="115"/>
      <c r="AP137" s="115"/>
      <c r="AQ137" s="115"/>
      <c r="AR137" s="115"/>
      <c r="AS137" s="115"/>
      <c r="AT137" s="115"/>
      <c r="AU137" s="115"/>
      <c r="AV137" s="115"/>
      <c r="AW137" s="115"/>
      <c r="AX137" s="115"/>
      <c r="AY137" s="115"/>
      <c r="AZ137" s="115"/>
      <c r="BA137" s="115"/>
      <c r="BB137" s="115"/>
      <c r="BC137" s="115"/>
      <c r="BD137" s="115"/>
      <c r="BE137" s="115"/>
      <c r="BF137" s="115"/>
      <c r="BG137" s="115"/>
      <c r="BH137" s="116"/>
      <c r="BI137" s="115"/>
      <c r="BJ137" s="115"/>
      <c r="BK137" s="115"/>
      <c r="BL137" s="115"/>
      <c r="BM137" s="115"/>
      <c r="BN137" s="115"/>
      <c r="BO137" s="115"/>
      <c r="BP137" s="115"/>
      <c r="BQ137" s="115"/>
      <c r="BR137" s="115"/>
      <c r="BS137" s="115"/>
      <c r="BT137" s="115"/>
      <c r="BU137" s="115"/>
      <c r="BV137" s="115"/>
      <c r="BW137" s="115"/>
      <c r="BX137" s="115"/>
      <c r="BY137" s="115"/>
      <c r="BZ137" s="115"/>
      <c r="CA137" s="115"/>
      <c r="CB137" s="115"/>
      <c r="CC137" s="115"/>
      <c r="CD137" s="115"/>
      <c r="CE137" s="115"/>
      <c r="CF137" s="115"/>
    </row>
    <row r="138" spans="1:84" ht="15" customHeight="1" x14ac:dyDescent="0.25">
      <c r="A138" s="117"/>
      <c r="B138" s="118"/>
      <c r="C138" s="117"/>
      <c r="D138" s="115"/>
      <c r="E138" s="115"/>
      <c r="F138" s="115"/>
      <c r="G138" s="115"/>
      <c r="H138" s="115"/>
      <c r="I138" s="115"/>
      <c r="J138" s="115"/>
      <c r="K138" s="115"/>
      <c r="L138" s="115"/>
      <c r="M138" s="115"/>
      <c r="N138" s="115"/>
      <c r="O138" s="116"/>
      <c r="P138" s="115"/>
      <c r="Q138" s="115"/>
      <c r="R138" s="115"/>
      <c r="S138" s="115"/>
      <c r="T138" s="115"/>
      <c r="U138" s="115"/>
      <c r="V138" s="115"/>
      <c r="W138" s="115"/>
      <c r="X138" s="115"/>
      <c r="Y138" s="115"/>
      <c r="Z138" s="115"/>
      <c r="AA138" s="115"/>
      <c r="AB138" s="116"/>
      <c r="AC138" s="115"/>
      <c r="AD138" s="115"/>
      <c r="AE138" s="115"/>
      <c r="AF138" s="115"/>
      <c r="AG138" s="115"/>
      <c r="AH138" s="115"/>
      <c r="AI138" s="115"/>
      <c r="AJ138" s="115"/>
      <c r="AK138" s="115"/>
      <c r="AL138" s="115"/>
      <c r="AM138" s="115"/>
      <c r="AN138" s="115"/>
      <c r="AO138" s="115"/>
      <c r="AP138" s="115"/>
      <c r="AQ138" s="115"/>
      <c r="AR138" s="115"/>
      <c r="AS138" s="115"/>
      <c r="AT138" s="115"/>
      <c r="AU138" s="115"/>
      <c r="AV138" s="115"/>
      <c r="AW138" s="115"/>
      <c r="AX138" s="115"/>
      <c r="AY138" s="115"/>
      <c r="AZ138" s="115"/>
      <c r="BA138" s="115"/>
      <c r="BB138" s="115"/>
      <c r="BC138" s="115"/>
      <c r="BD138" s="115"/>
      <c r="BE138" s="115"/>
      <c r="BF138" s="115"/>
      <c r="BG138" s="115"/>
      <c r="BH138" s="116"/>
      <c r="BI138" s="115"/>
      <c r="BJ138" s="115"/>
      <c r="BK138" s="115"/>
      <c r="BL138" s="115"/>
      <c r="BM138" s="115"/>
      <c r="BN138" s="115"/>
      <c r="BO138" s="115"/>
      <c r="BP138" s="115"/>
      <c r="BQ138" s="115"/>
      <c r="BR138" s="115"/>
      <c r="BS138" s="115"/>
      <c r="BT138" s="115"/>
      <c r="BU138" s="115"/>
      <c r="BV138" s="115"/>
      <c r="BW138" s="115"/>
      <c r="BX138" s="115"/>
      <c r="BY138" s="115"/>
      <c r="BZ138" s="115"/>
      <c r="CA138" s="115"/>
      <c r="CB138" s="115"/>
      <c r="CC138" s="115"/>
      <c r="CD138" s="115"/>
      <c r="CE138" s="115"/>
      <c r="CF138" s="115"/>
    </row>
    <row r="139" spans="1:84" ht="15" customHeight="1" x14ac:dyDescent="0.25">
      <c r="A139" s="117"/>
      <c r="B139" s="118"/>
      <c r="C139" s="117"/>
      <c r="D139" s="115"/>
      <c r="E139" s="115"/>
      <c r="F139" s="115"/>
      <c r="G139" s="115"/>
      <c r="H139" s="115"/>
      <c r="I139" s="115"/>
      <c r="J139" s="115"/>
      <c r="K139" s="115"/>
      <c r="L139" s="115"/>
      <c r="M139" s="115"/>
      <c r="N139" s="115"/>
      <c r="O139" s="116"/>
      <c r="P139" s="115"/>
      <c r="Q139" s="115"/>
      <c r="R139" s="115"/>
      <c r="S139" s="115"/>
      <c r="T139" s="115"/>
      <c r="U139" s="115"/>
      <c r="V139" s="115"/>
      <c r="W139" s="115"/>
      <c r="X139" s="115"/>
      <c r="Y139" s="115"/>
      <c r="Z139" s="115"/>
      <c r="AA139" s="115"/>
      <c r="AB139" s="116"/>
      <c r="AC139" s="115"/>
      <c r="AD139" s="115"/>
      <c r="AE139" s="115"/>
      <c r="AF139" s="115"/>
      <c r="AG139" s="115"/>
      <c r="AH139" s="115"/>
      <c r="AI139" s="115"/>
      <c r="AJ139" s="115"/>
      <c r="AK139" s="115"/>
      <c r="AL139" s="115"/>
      <c r="AM139" s="115"/>
      <c r="AN139" s="115"/>
      <c r="AO139" s="115"/>
      <c r="AP139" s="115"/>
      <c r="AQ139" s="115"/>
      <c r="AR139" s="115"/>
      <c r="AS139" s="115"/>
      <c r="AT139" s="115"/>
      <c r="AU139" s="115"/>
      <c r="AV139" s="115"/>
      <c r="AW139" s="115"/>
      <c r="AX139" s="115"/>
      <c r="AY139" s="115"/>
      <c r="AZ139" s="115"/>
      <c r="BA139" s="115"/>
      <c r="BB139" s="115"/>
      <c r="BC139" s="115"/>
      <c r="BD139" s="115"/>
      <c r="BE139" s="115"/>
      <c r="BF139" s="115"/>
      <c r="BG139" s="115"/>
      <c r="BH139" s="116"/>
      <c r="BI139" s="115"/>
      <c r="BJ139" s="115"/>
      <c r="BK139" s="115"/>
      <c r="BL139" s="115"/>
      <c r="BM139" s="115"/>
      <c r="BN139" s="115"/>
      <c r="BO139" s="115"/>
      <c r="BP139" s="115"/>
      <c r="BQ139" s="115"/>
      <c r="BR139" s="115"/>
      <c r="BS139" s="115"/>
      <c r="BT139" s="115"/>
      <c r="BU139" s="115"/>
      <c r="BV139" s="115"/>
      <c r="BW139" s="115"/>
      <c r="BX139" s="115"/>
      <c r="BY139" s="115"/>
      <c r="BZ139" s="115"/>
      <c r="CA139" s="115"/>
      <c r="CB139" s="115"/>
      <c r="CC139" s="115"/>
      <c r="CD139" s="115"/>
      <c r="CE139" s="115"/>
      <c r="CF139" s="115"/>
    </row>
    <row r="140" spans="1:84" ht="15" customHeight="1" x14ac:dyDescent="0.25">
      <c r="A140" s="117"/>
      <c r="B140" s="118"/>
      <c r="C140" s="117"/>
      <c r="D140" s="115"/>
      <c r="E140" s="115"/>
      <c r="F140" s="115"/>
      <c r="G140" s="115"/>
      <c r="H140" s="115"/>
      <c r="I140" s="115"/>
      <c r="J140" s="115"/>
      <c r="K140" s="115"/>
      <c r="L140" s="115"/>
      <c r="M140" s="115"/>
      <c r="N140" s="115"/>
      <c r="O140" s="116"/>
      <c r="P140" s="115"/>
      <c r="Q140" s="115"/>
      <c r="R140" s="115"/>
      <c r="S140" s="115"/>
      <c r="T140" s="115"/>
      <c r="U140" s="115"/>
      <c r="V140" s="115"/>
      <c r="W140" s="115"/>
      <c r="X140" s="115"/>
      <c r="Y140" s="115"/>
      <c r="Z140" s="115"/>
      <c r="AA140" s="115"/>
      <c r="AB140" s="116"/>
      <c r="AC140" s="115"/>
      <c r="AD140" s="115"/>
      <c r="AE140" s="115"/>
      <c r="AF140" s="115"/>
      <c r="AG140" s="115"/>
      <c r="AH140" s="115"/>
      <c r="AI140" s="115"/>
      <c r="AJ140" s="115"/>
      <c r="AK140" s="115"/>
      <c r="AL140" s="115"/>
      <c r="AM140" s="115"/>
      <c r="AN140" s="115"/>
      <c r="AO140" s="115"/>
      <c r="AP140" s="115"/>
      <c r="AQ140" s="115"/>
      <c r="AR140" s="115"/>
      <c r="AS140" s="115"/>
      <c r="AT140" s="115"/>
      <c r="AU140" s="115"/>
      <c r="AV140" s="115"/>
      <c r="AW140" s="115"/>
      <c r="AX140" s="115"/>
      <c r="AY140" s="115"/>
      <c r="AZ140" s="115"/>
      <c r="BA140" s="115"/>
      <c r="BB140" s="115"/>
      <c r="BC140" s="115"/>
      <c r="BD140" s="115"/>
      <c r="BE140" s="115"/>
      <c r="BF140" s="115"/>
      <c r="BG140" s="115"/>
      <c r="BH140" s="116"/>
      <c r="BI140" s="115"/>
      <c r="BJ140" s="115"/>
      <c r="BK140" s="115"/>
      <c r="BL140" s="115"/>
      <c r="BM140" s="115"/>
      <c r="BN140" s="115"/>
      <c r="BO140" s="115"/>
      <c r="BP140" s="115"/>
      <c r="BQ140" s="115"/>
      <c r="BR140" s="115"/>
      <c r="BS140" s="115"/>
      <c r="BT140" s="115"/>
      <c r="BU140" s="115"/>
      <c r="BV140" s="115"/>
      <c r="BW140" s="115"/>
      <c r="BX140" s="115"/>
      <c r="BY140" s="115"/>
      <c r="BZ140" s="115"/>
      <c r="CA140" s="115"/>
      <c r="CB140" s="115"/>
      <c r="CC140" s="115"/>
      <c r="CD140" s="115"/>
      <c r="CE140" s="115"/>
      <c r="CF140" s="115"/>
    </row>
    <row r="141" spans="1:84" ht="15" customHeight="1" x14ac:dyDescent="0.25">
      <c r="A141" s="117"/>
      <c r="B141" s="118"/>
      <c r="C141" s="117"/>
      <c r="D141" s="115"/>
      <c r="E141" s="115"/>
      <c r="F141" s="115"/>
      <c r="G141" s="115"/>
      <c r="H141" s="115"/>
      <c r="I141" s="115"/>
      <c r="J141" s="115"/>
      <c r="K141" s="115"/>
      <c r="L141" s="115"/>
      <c r="M141" s="115"/>
      <c r="N141" s="115"/>
      <c r="O141" s="116"/>
      <c r="P141" s="115"/>
      <c r="Q141" s="115"/>
      <c r="R141" s="115"/>
      <c r="S141" s="115"/>
      <c r="T141" s="115"/>
      <c r="U141" s="115"/>
      <c r="V141" s="115"/>
      <c r="W141" s="115"/>
      <c r="X141" s="115"/>
      <c r="Y141" s="115"/>
      <c r="Z141" s="115"/>
      <c r="AA141" s="115"/>
      <c r="AB141" s="116"/>
      <c r="AC141" s="115"/>
      <c r="AD141" s="115"/>
      <c r="AE141" s="115"/>
      <c r="AF141" s="115"/>
      <c r="AG141" s="115"/>
      <c r="AH141" s="115"/>
      <c r="AI141" s="115"/>
      <c r="AJ141" s="115"/>
      <c r="AK141" s="115"/>
      <c r="AL141" s="115"/>
      <c r="AM141" s="115"/>
      <c r="AN141" s="115"/>
      <c r="AO141" s="115"/>
      <c r="AP141" s="115"/>
      <c r="AQ141" s="115"/>
      <c r="AR141" s="115"/>
      <c r="AS141" s="115"/>
      <c r="AT141" s="115"/>
      <c r="AU141" s="115"/>
      <c r="AV141" s="115"/>
      <c r="AW141" s="115"/>
      <c r="AX141" s="115"/>
      <c r="AY141" s="115"/>
      <c r="AZ141" s="115"/>
      <c r="BA141" s="115"/>
      <c r="BB141" s="115"/>
      <c r="BC141" s="115"/>
      <c r="BD141" s="115"/>
      <c r="BE141" s="115"/>
      <c r="BF141" s="115"/>
      <c r="BG141" s="115"/>
      <c r="BH141" s="116"/>
      <c r="BI141" s="115"/>
      <c r="BJ141" s="115"/>
      <c r="BK141" s="115"/>
      <c r="BL141" s="115"/>
      <c r="BM141" s="115"/>
      <c r="BN141" s="115"/>
      <c r="BO141" s="115"/>
      <c r="BP141" s="115"/>
      <c r="BQ141" s="115"/>
      <c r="BR141" s="115"/>
      <c r="BS141" s="115"/>
      <c r="BT141" s="115"/>
      <c r="BU141" s="115"/>
      <c r="BV141" s="115"/>
      <c r="BW141" s="115"/>
      <c r="BX141" s="115"/>
      <c r="BY141" s="115"/>
      <c r="BZ141" s="115"/>
      <c r="CA141" s="115"/>
      <c r="CB141" s="115"/>
      <c r="CC141" s="115"/>
      <c r="CD141" s="115"/>
      <c r="CE141" s="115"/>
      <c r="CF141" s="115"/>
    </row>
    <row r="142" spans="1:84" ht="15" customHeight="1" x14ac:dyDescent="0.25">
      <c r="A142" s="117"/>
      <c r="B142" s="118"/>
      <c r="C142" s="117"/>
      <c r="D142" s="115"/>
      <c r="E142" s="115"/>
      <c r="F142" s="115"/>
      <c r="G142" s="115"/>
      <c r="H142" s="115"/>
      <c r="I142" s="115"/>
      <c r="J142" s="115"/>
      <c r="K142" s="115"/>
      <c r="L142" s="115"/>
      <c r="M142" s="115"/>
      <c r="N142" s="115"/>
      <c r="O142" s="116"/>
      <c r="P142" s="115"/>
      <c r="Q142" s="115"/>
      <c r="R142" s="115"/>
      <c r="S142" s="115"/>
      <c r="T142" s="115"/>
      <c r="U142" s="115"/>
      <c r="V142" s="115"/>
      <c r="W142" s="115"/>
      <c r="X142" s="115"/>
      <c r="Y142" s="115"/>
      <c r="Z142" s="115"/>
      <c r="AA142" s="115"/>
      <c r="AB142" s="116"/>
      <c r="AC142" s="115"/>
      <c r="AD142" s="115"/>
      <c r="AE142" s="115"/>
      <c r="AF142" s="115"/>
      <c r="AG142" s="115"/>
      <c r="AH142" s="115"/>
      <c r="AI142" s="115"/>
      <c r="AJ142" s="115"/>
      <c r="AK142" s="115"/>
      <c r="AL142" s="115"/>
      <c r="AM142" s="115"/>
      <c r="AN142" s="115"/>
      <c r="AO142" s="115"/>
      <c r="AP142" s="115"/>
      <c r="AQ142" s="115"/>
      <c r="AR142" s="115"/>
      <c r="AS142" s="115"/>
      <c r="AT142" s="115"/>
      <c r="AU142" s="115"/>
      <c r="AV142" s="115"/>
      <c r="AW142" s="115"/>
      <c r="AX142" s="115"/>
      <c r="AY142" s="115"/>
      <c r="AZ142" s="115"/>
      <c r="BA142" s="115"/>
      <c r="BB142" s="115"/>
      <c r="BC142" s="115"/>
      <c r="BD142" s="115"/>
      <c r="BE142" s="115"/>
      <c r="BF142" s="115"/>
      <c r="BG142" s="115"/>
      <c r="BH142" s="116"/>
      <c r="BI142" s="115"/>
      <c r="BJ142" s="115"/>
      <c r="BK142" s="115"/>
      <c r="BL142" s="115"/>
      <c r="BM142" s="115"/>
      <c r="BN142" s="115"/>
      <c r="BO142" s="115"/>
      <c r="BP142" s="115"/>
      <c r="BQ142" s="115"/>
      <c r="BR142" s="115"/>
      <c r="BS142" s="115"/>
      <c r="BT142" s="115"/>
      <c r="BU142" s="115"/>
      <c r="BV142" s="115"/>
      <c r="BW142" s="115"/>
      <c r="BX142" s="115"/>
      <c r="BY142" s="115"/>
      <c r="BZ142" s="115"/>
      <c r="CA142" s="115"/>
      <c r="CB142" s="115"/>
      <c r="CC142" s="115"/>
      <c r="CD142" s="115"/>
      <c r="CE142" s="115"/>
      <c r="CF142" s="115"/>
    </row>
    <row r="143" spans="1:84" ht="15" customHeight="1" x14ac:dyDescent="0.25">
      <c r="A143" s="117"/>
      <c r="B143" s="118"/>
      <c r="C143" s="117"/>
      <c r="D143" s="115"/>
      <c r="E143" s="115"/>
      <c r="F143" s="115"/>
      <c r="G143" s="115"/>
      <c r="H143" s="115"/>
      <c r="I143" s="115"/>
      <c r="J143" s="115"/>
      <c r="K143" s="115"/>
      <c r="L143" s="115"/>
      <c r="M143" s="115"/>
      <c r="N143" s="115"/>
      <c r="O143" s="116"/>
      <c r="P143" s="115"/>
      <c r="Q143" s="115"/>
      <c r="R143" s="115"/>
      <c r="S143" s="115"/>
      <c r="T143" s="115"/>
      <c r="U143" s="115"/>
      <c r="V143" s="115"/>
      <c r="W143" s="115"/>
      <c r="X143" s="115"/>
      <c r="Y143" s="115"/>
      <c r="Z143" s="115"/>
      <c r="AA143" s="115"/>
      <c r="AB143" s="116"/>
      <c r="AC143" s="115"/>
      <c r="AD143" s="115"/>
      <c r="AE143" s="115"/>
      <c r="AF143" s="115"/>
      <c r="AG143" s="115"/>
      <c r="AH143" s="115"/>
      <c r="AI143" s="115"/>
      <c r="AJ143" s="115"/>
      <c r="AK143" s="115"/>
      <c r="AL143" s="115"/>
      <c r="AM143" s="115"/>
      <c r="AN143" s="115"/>
      <c r="AO143" s="115"/>
      <c r="AP143" s="115"/>
      <c r="AQ143" s="115"/>
      <c r="AR143" s="115"/>
      <c r="AS143" s="115"/>
      <c r="AT143" s="115"/>
      <c r="AU143" s="115"/>
      <c r="AV143" s="115"/>
      <c r="AW143" s="115"/>
      <c r="AX143" s="115"/>
      <c r="AY143" s="115"/>
      <c r="AZ143" s="115"/>
      <c r="BA143" s="115"/>
      <c r="BB143" s="115"/>
      <c r="BC143" s="115"/>
      <c r="BD143" s="115"/>
      <c r="BE143" s="115"/>
      <c r="BF143" s="115"/>
      <c r="BG143" s="115"/>
      <c r="BH143" s="116"/>
      <c r="BI143" s="115"/>
      <c r="BJ143" s="115"/>
      <c r="BK143" s="115"/>
      <c r="BL143" s="115"/>
      <c r="BM143" s="115"/>
      <c r="BN143" s="115"/>
      <c r="BO143" s="115"/>
      <c r="BP143" s="115"/>
      <c r="BQ143" s="115"/>
      <c r="BR143" s="115"/>
      <c r="BS143" s="115"/>
      <c r="BT143" s="115"/>
      <c r="BU143" s="115"/>
      <c r="BV143" s="115"/>
      <c r="BW143" s="115"/>
      <c r="BX143" s="115"/>
      <c r="BY143" s="115"/>
      <c r="BZ143" s="115"/>
      <c r="CA143" s="115"/>
      <c r="CB143" s="115"/>
      <c r="CC143" s="115"/>
      <c r="CD143" s="115"/>
      <c r="CE143" s="115"/>
      <c r="CF143" s="115"/>
    </row>
    <row r="144" spans="1:84" ht="15" customHeight="1" x14ac:dyDescent="0.25">
      <c r="A144" s="117"/>
      <c r="B144" s="118"/>
      <c r="C144" s="117"/>
      <c r="D144" s="115"/>
      <c r="E144" s="115"/>
      <c r="F144" s="115"/>
      <c r="G144" s="115"/>
      <c r="H144" s="115"/>
      <c r="I144" s="115"/>
      <c r="J144" s="115"/>
      <c r="K144" s="115"/>
      <c r="L144" s="115"/>
      <c r="M144" s="115"/>
      <c r="N144" s="115"/>
      <c r="O144" s="116"/>
      <c r="P144" s="115"/>
      <c r="Q144" s="115"/>
      <c r="R144" s="115"/>
      <c r="S144" s="115"/>
      <c r="T144" s="115"/>
      <c r="U144" s="115"/>
      <c r="V144" s="115"/>
      <c r="W144" s="115"/>
      <c r="X144" s="115"/>
      <c r="Y144" s="115"/>
      <c r="Z144" s="115"/>
      <c r="AA144" s="115"/>
      <c r="AB144" s="116"/>
      <c r="AC144" s="115"/>
      <c r="AD144" s="115"/>
      <c r="AE144" s="115"/>
      <c r="AF144" s="115"/>
      <c r="AG144" s="115"/>
      <c r="AH144" s="115"/>
      <c r="AI144" s="115"/>
      <c r="AJ144" s="115"/>
      <c r="AK144" s="115"/>
      <c r="AL144" s="115"/>
      <c r="AM144" s="115"/>
      <c r="AN144" s="115"/>
      <c r="AO144" s="115"/>
      <c r="AP144" s="115"/>
      <c r="AQ144" s="115"/>
      <c r="AR144" s="115"/>
      <c r="AS144" s="115"/>
      <c r="AT144" s="115"/>
      <c r="AU144" s="115"/>
      <c r="AV144" s="115"/>
      <c r="AW144" s="115"/>
      <c r="AX144" s="115"/>
      <c r="AY144" s="115"/>
      <c r="AZ144" s="115"/>
      <c r="BA144" s="115"/>
      <c r="BB144" s="115"/>
      <c r="BC144" s="115"/>
      <c r="BD144" s="115"/>
      <c r="BE144" s="115"/>
      <c r="BF144" s="115"/>
      <c r="BG144" s="115"/>
      <c r="BH144" s="116"/>
      <c r="BI144" s="115"/>
      <c r="BJ144" s="115"/>
      <c r="BK144" s="115"/>
      <c r="BL144" s="115"/>
      <c r="BM144" s="115"/>
      <c r="BN144" s="115"/>
      <c r="BO144" s="115"/>
      <c r="BP144" s="115"/>
      <c r="BQ144" s="115"/>
      <c r="BR144" s="115"/>
      <c r="BS144" s="115"/>
      <c r="BT144" s="115"/>
      <c r="BU144" s="115"/>
      <c r="BV144" s="115"/>
      <c r="BW144" s="115"/>
      <c r="BX144" s="115"/>
      <c r="BY144" s="115"/>
      <c r="BZ144" s="115"/>
      <c r="CA144" s="115"/>
      <c r="CB144" s="115"/>
      <c r="CC144" s="115"/>
      <c r="CD144" s="115"/>
      <c r="CE144" s="115"/>
      <c r="CF144" s="115"/>
    </row>
    <row r="145" spans="1:113" ht="15" customHeight="1" x14ac:dyDescent="0.25">
      <c r="A145" s="117"/>
      <c r="B145" s="118"/>
      <c r="C145" s="117"/>
      <c r="D145" s="115"/>
      <c r="E145" s="115"/>
      <c r="F145" s="115"/>
      <c r="G145" s="115"/>
      <c r="H145" s="115"/>
      <c r="I145" s="115"/>
      <c r="J145" s="115"/>
      <c r="K145" s="115"/>
      <c r="L145" s="115"/>
      <c r="M145" s="115"/>
      <c r="N145" s="115"/>
      <c r="O145" s="116"/>
      <c r="P145" s="115"/>
      <c r="Q145" s="115"/>
      <c r="R145" s="115"/>
      <c r="S145" s="115"/>
      <c r="T145" s="115"/>
      <c r="U145" s="115"/>
      <c r="V145" s="115"/>
      <c r="W145" s="115"/>
      <c r="X145" s="115"/>
      <c r="Y145" s="115"/>
      <c r="Z145" s="115"/>
      <c r="AA145" s="115"/>
      <c r="AB145" s="116"/>
      <c r="AC145" s="115"/>
      <c r="AD145" s="115"/>
      <c r="AE145" s="115"/>
      <c r="AF145" s="115"/>
      <c r="AG145" s="115"/>
      <c r="AH145" s="115"/>
      <c r="AI145" s="115"/>
      <c r="AJ145" s="115"/>
      <c r="AK145" s="115"/>
      <c r="AL145" s="115"/>
      <c r="AM145" s="115"/>
      <c r="AN145" s="115"/>
      <c r="AO145" s="115"/>
      <c r="AP145" s="115"/>
      <c r="AQ145" s="115"/>
      <c r="AR145" s="115"/>
      <c r="AS145" s="115"/>
      <c r="AT145" s="115"/>
      <c r="AU145" s="115"/>
      <c r="AV145" s="115"/>
      <c r="AW145" s="115"/>
      <c r="AX145" s="115"/>
      <c r="AY145" s="115"/>
      <c r="AZ145" s="115"/>
      <c r="BA145" s="115"/>
      <c r="BB145" s="115"/>
      <c r="BC145" s="115"/>
      <c r="BD145" s="115"/>
      <c r="BE145" s="115"/>
      <c r="BF145" s="115"/>
      <c r="BG145" s="115"/>
      <c r="BH145" s="116"/>
      <c r="BI145" s="115"/>
      <c r="BJ145" s="115"/>
      <c r="BK145" s="115"/>
      <c r="BL145" s="115"/>
      <c r="BM145" s="115"/>
      <c r="BN145" s="115"/>
      <c r="BO145" s="115"/>
      <c r="BP145" s="115"/>
      <c r="BQ145" s="115"/>
      <c r="BR145" s="115"/>
      <c r="BS145" s="115"/>
      <c r="BT145" s="115"/>
      <c r="BU145" s="115"/>
      <c r="BV145" s="115"/>
      <c r="BW145" s="115"/>
      <c r="BX145" s="115"/>
      <c r="BY145" s="115"/>
      <c r="BZ145" s="115"/>
      <c r="CA145" s="115"/>
      <c r="CB145" s="115"/>
      <c r="CC145" s="115"/>
      <c r="CD145" s="115"/>
      <c r="CE145" s="115"/>
      <c r="CF145" s="115"/>
    </row>
    <row r="146" spans="1:113" ht="15" customHeight="1" x14ac:dyDescent="0.25">
      <c r="A146" s="117"/>
      <c r="B146" s="118"/>
      <c r="C146" s="117"/>
      <c r="D146" s="115"/>
      <c r="E146" s="115"/>
      <c r="F146" s="115"/>
      <c r="G146" s="115"/>
      <c r="H146" s="115"/>
      <c r="I146" s="115"/>
      <c r="J146" s="115"/>
      <c r="K146" s="115"/>
      <c r="L146" s="115"/>
      <c r="M146" s="115"/>
      <c r="N146" s="115"/>
      <c r="O146" s="116"/>
      <c r="P146" s="115"/>
      <c r="Q146" s="115"/>
      <c r="R146" s="115"/>
      <c r="S146" s="115"/>
      <c r="T146" s="115"/>
      <c r="U146" s="115"/>
      <c r="V146" s="115"/>
      <c r="W146" s="115"/>
      <c r="X146" s="115"/>
      <c r="Y146" s="115"/>
      <c r="Z146" s="115"/>
      <c r="AA146" s="115"/>
      <c r="AB146" s="116"/>
      <c r="AC146" s="115"/>
      <c r="AD146" s="115"/>
      <c r="AE146" s="115"/>
      <c r="AF146" s="115"/>
      <c r="AG146" s="115"/>
      <c r="AH146" s="115"/>
      <c r="AI146" s="115"/>
      <c r="AJ146" s="115"/>
      <c r="AK146" s="115"/>
      <c r="AL146" s="115"/>
      <c r="AM146" s="115"/>
      <c r="AN146" s="115"/>
      <c r="AO146" s="115"/>
      <c r="AP146" s="115"/>
      <c r="AQ146" s="115"/>
      <c r="AR146" s="115"/>
      <c r="AS146" s="115"/>
      <c r="AT146" s="115"/>
      <c r="AU146" s="115"/>
      <c r="AV146" s="115"/>
      <c r="AW146" s="115"/>
      <c r="AX146" s="115"/>
      <c r="AY146" s="115"/>
      <c r="AZ146" s="115"/>
      <c r="BA146" s="115"/>
      <c r="BB146" s="115"/>
      <c r="BC146" s="115"/>
      <c r="BD146" s="115"/>
      <c r="BE146" s="115"/>
      <c r="BF146" s="115"/>
      <c r="BG146" s="115"/>
      <c r="BH146" s="116"/>
      <c r="BI146" s="115"/>
      <c r="BJ146" s="115"/>
      <c r="BK146" s="115"/>
      <c r="BL146" s="115"/>
      <c r="BM146" s="115"/>
      <c r="BN146" s="115"/>
      <c r="BO146" s="115"/>
      <c r="BP146" s="115"/>
      <c r="BQ146" s="115"/>
      <c r="BR146" s="115"/>
      <c r="BS146" s="115"/>
      <c r="BT146" s="115"/>
      <c r="BU146" s="115"/>
      <c r="BV146" s="115"/>
      <c r="BW146" s="115"/>
      <c r="BX146" s="115"/>
      <c r="BY146" s="115"/>
      <c r="BZ146" s="115"/>
      <c r="CA146" s="115"/>
      <c r="CB146" s="115"/>
      <c r="CC146" s="115"/>
      <c r="CD146" s="115"/>
      <c r="CE146" s="115"/>
      <c r="CF146" s="115"/>
    </row>
    <row r="147" spans="1:113" ht="15" customHeight="1" x14ac:dyDescent="0.25">
      <c r="A147" s="117"/>
      <c r="B147" s="118"/>
      <c r="C147" s="117"/>
      <c r="D147" s="115"/>
      <c r="E147" s="115"/>
      <c r="F147" s="115"/>
      <c r="G147" s="115"/>
      <c r="H147" s="115"/>
      <c r="I147" s="115"/>
      <c r="J147" s="115"/>
      <c r="K147" s="115"/>
      <c r="L147" s="115"/>
      <c r="M147" s="115"/>
      <c r="N147" s="115"/>
      <c r="O147" s="116"/>
      <c r="P147" s="115"/>
      <c r="Q147" s="115"/>
      <c r="R147" s="115"/>
      <c r="S147" s="115"/>
      <c r="T147" s="115"/>
      <c r="U147" s="115"/>
      <c r="V147" s="115"/>
      <c r="W147" s="115"/>
      <c r="X147" s="115"/>
      <c r="Y147" s="115"/>
      <c r="Z147" s="115"/>
      <c r="AA147" s="115"/>
      <c r="AB147" s="116"/>
      <c r="AC147" s="115"/>
      <c r="AD147" s="115"/>
      <c r="AE147" s="115"/>
      <c r="AF147" s="115"/>
      <c r="AG147" s="115"/>
      <c r="AH147" s="115"/>
      <c r="AI147" s="115"/>
      <c r="AJ147" s="115"/>
      <c r="AK147" s="115"/>
      <c r="AL147" s="115"/>
      <c r="AM147" s="115"/>
      <c r="AN147" s="115"/>
      <c r="AO147" s="115"/>
      <c r="AP147" s="115"/>
      <c r="AQ147" s="115"/>
      <c r="AR147" s="115"/>
      <c r="AS147" s="115"/>
      <c r="AT147" s="115"/>
      <c r="AU147" s="115"/>
      <c r="AV147" s="115"/>
      <c r="AW147" s="115"/>
      <c r="AX147" s="115"/>
      <c r="AY147" s="115"/>
      <c r="AZ147" s="115"/>
      <c r="BA147" s="115"/>
      <c r="BB147" s="115"/>
      <c r="BC147" s="115"/>
      <c r="BD147" s="115"/>
      <c r="BE147" s="115"/>
      <c r="BF147" s="115"/>
      <c r="BG147" s="115"/>
      <c r="BH147" s="116"/>
      <c r="BI147" s="115"/>
      <c r="BJ147" s="115"/>
      <c r="BK147" s="115"/>
      <c r="BL147" s="115"/>
      <c r="BM147" s="115"/>
      <c r="BN147" s="115"/>
      <c r="BO147" s="115"/>
      <c r="BP147" s="115"/>
      <c r="BQ147" s="115"/>
      <c r="BR147" s="115"/>
      <c r="BS147" s="115"/>
      <c r="BT147" s="115"/>
      <c r="BU147" s="115"/>
      <c r="BV147" s="115"/>
      <c r="BW147" s="115"/>
      <c r="BX147" s="115"/>
      <c r="BY147" s="115"/>
      <c r="BZ147" s="115"/>
      <c r="CA147" s="115"/>
      <c r="CB147" s="115"/>
      <c r="CC147" s="115"/>
      <c r="CD147" s="115"/>
      <c r="CE147" s="115"/>
      <c r="CF147" s="115"/>
    </row>
    <row r="148" spans="1:113" ht="15" customHeight="1" x14ac:dyDescent="0.25">
      <c r="A148" s="117"/>
      <c r="B148" s="118"/>
      <c r="C148" s="117"/>
      <c r="D148" s="115"/>
      <c r="E148" s="115"/>
      <c r="F148" s="115"/>
      <c r="G148" s="115"/>
      <c r="H148" s="115"/>
      <c r="I148" s="115"/>
      <c r="J148" s="115"/>
      <c r="K148" s="115"/>
      <c r="L148" s="115"/>
      <c r="M148" s="115"/>
      <c r="N148" s="115"/>
      <c r="O148" s="116"/>
      <c r="P148" s="115"/>
      <c r="Q148" s="115"/>
      <c r="R148" s="115"/>
      <c r="S148" s="115"/>
      <c r="T148" s="115"/>
      <c r="U148" s="115"/>
      <c r="V148" s="115"/>
      <c r="W148" s="115"/>
      <c r="X148" s="115"/>
      <c r="Y148" s="115"/>
      <c r="Z148" s="115"/>
      <c r="AA148" s="115"/>
      <c r="AB148" s="116"/>
      <c r="AC148" s="115"/>
      <c r="AD148" s="115"/>
      <c r="AE148" s="115"/>
      <c r="AF148" s="115"/>
      <c r="AG148" s="115"/>
      <c r="AH148" s="115"/>
      <c r="AI148" s="115"/>
      <c r="AJ148" s="115"/>
      <c r="AK148" s="115"/>
      <c r="AL148" s="115"/>
      <c r="AM148" s="115"/>
      <c r="AN148" s="115"/>
      <c r="AO148" s="115"/>
      <c r="AP148" s="115"/>
      <c r="AQ148" s="115"/>
      <c r="AR148" s="115"/>
      <c r="AS148" s="115"/>
      <c r="AT148" s="115"/>
      <c r="AU148" s="115"/>
      <c r="AV148" s="115"/>
      <c r="AW148" s="115"/>
      <c r="AX148" s="115"/>
      <c r="AY148" s="115"/>
      <c r="AZ148" s="115"/>
      <c r="BA148" s="115"/>
      <c r="BB148" s="115"/>
      <c r="BC148" s="115"/>
      <c r="BD148" s="115"/>
      <c r="BE148" s="115"/>
      <c r="BF148" s="115"/>
      <c r="BG148" s="115"/>
      <c r="BH148" s="116"/>
      <c r="BI148" s="115"/>
      <c r="BJ148" s="115"/>
      <c r="BK148" s="115"/>
      <c r="BL148" s="115"/>
      <c r="BM148" s="115"/>
      <c r="BN148" s="115"/>
      <c r="BO148" s="115"/>
      <c r="BP148" s="115"/>
      <c r="BQ148" s="115"/>
      <c r="BR148" s="115"/>
      <c r="BS148" s="115"/>
      <c r="BT148" s="115"/>
      <c r="BU148" s="115"/>
      <c r="BV148" s="115"/>
      <c r="BW148" s="115"/>
      <c r="BX148" s="115"/>
      <c r="BY148" s="115"/>
      <c r="BZ148" s="115"/>
      <c r="CA148" s="115"/>
      <c r="CB148" s="115"/>
      <c r="CC148" s="115"/>
      <c r="CD148" s="115"/>
      <c r="CE148" s="115"/>
      <c r="CF148" s="115"/>
    </row>
    <row r="149" spans="1:113" ht="15" customHeight="1" x14ac:dyDescent="0.25">
      <c r="A149" s="117"/>
      <c r="B149" s="118"/>
      <c r="C149" s="117"/>
      <c r="D149" s="115"/>
      <c r="E149" s="115"/>
      <c r="F149" s="115"/>
      <c r="G149" s="115"/>
      <c r="H149" s="115"/>
      <c r="I149" s="115"/>
      <c r="J149" s="115"/>
      <c r="K149" s="115"/>
      <c r="L149" s="115"/>
      <c r="M149" s="115"/>
      <c r="N149" s="115"/>
      <c r="O149" s="116"/>
      <c r="P149" s="115"/>
      <c r="Q149" s="115"/>
      <c r="R149" s="115"/>
      <c r="S149" s="115"/>
      <c r="T149" s="115"/>
      <c r="U149" s="115"/>
      <c r="V149" s="115"/>
      <c r="W149" s="115"/>
      <c r="X149" s="115"/>
      <c r="Y149" s="115"/>
      <c r="Z149" s="115"/>
      <c r="AA149" s="115"/>
      <c r="AB149" s="116"/>
      <c r="AC149" s="115"/>
      <c r="AD149" s="115"/>
      <c r="AE149" s="115"/>
      <c r="AF149" s="115"/>
      <c r="AG149" s="115"/>
      <c r="AH149" s="115"/>
      <c r="AI149" s="115"/>
      <c r="AJ149" s="115"/>
      <c r="AK149" s="115"/>
      <c r="AL149" s="115"/>
      <c r="AM149" s="115"/>
      <c r="AN149" s="115"/>
      <c r="AO149" s="115"/>
      <c r="AP149" s="115"/>
      <c r="AQ149" s="115"/>
      <c r="AR149" s="115"/>
      <c r="AS149" s="115"/>
      <c r="AT149" s="115"/>
      <c r="AU149" s="115"/>
      <c r="AV149" s="115"/>
      <c r="AW149" s="115"/>
      <c r="AX149" s="115"/>
      <c r="AY149" s="115"/>
      <c r="AZ149" s="115"/>
      <c r="BA149" s="115"/>
      <c r="BB149" s="115"/>
      <c r="BC149" s="115"/>
      <c r="BD149" s="115"/>
      <c r="BE149" s="115"/>
      <c r="BF149" s="115"/>
      <c r="BG149" s="115"/>
      <c r="BH149" s="116"/>
      <c r="BI149" s="115"/>
      <c r="BJ149" s="115"/>
      <c r="BK149" s="115"/>
      <c r="BL149" s="115"/>
      <c r="BM149" s="115"/>
      <c r="BN149" s="115"/>
      <c r="BO149" s="115"/>
      <c r="BP149" s="115"/>
      <c r="BQ149" s="115"/>
      <c r="BR149" s="115"/>
      <c r="BS149" s="115"/>
      <c r="BT149" s="115"/>
      <c r="BU149" s="115"/>
      <c r="BV149" s="115"/>
      <c r="BW149" s="115"/>
      <c r="BX149" s="115"/>
      <c r="BY149" s="115"/>
      <c r="BZ149" s="115"/>
      <c r="CA149" s="115"/>
      <c r="CB149" s="115"/>
      <c r="CC149" s="115"/>
      <c r="CD149" s="115"/>
      <c r="CE149" s="115"/>
      <c r="CF149" s="115"/>
    </row>
    <row r="150" spans="1:113" ht="15" customHeight="1" x14ac:dyDescent="0.25">
      <c r="A150" s="117"/>
      <c r="B150" s="118"/>
      <c r="C150" s="117"/>
      <c r="D150" s="115"/>
      <c r="E150" s="115"/>
      <c r="F150" s="115"/>
      <c r="G150" s="115"/>
      <c r="H150" s="115"/>
      <c r="I150" s="115"/>
      <c r="J150" s="115"/>
      <c r="K150" s="115"/>
      <c r="L150" s="115"/>
      <c r="M150" s="115"/>
      <c r="N150" s="115"/>
      <c r="O150" s="116"/>
      <c r="P150" s="115"/>
      <c r="Q150" s="115"/>
      <c r="R150" s="115"/>
      <c r="S150" s="115"/>
      <c r="T150" s="115"/>
      <c r="U150" s="115"/>
      <c r="V150" s="115"/>
      <c r="W150" s="115"/>
      <c r="X150" s="115"/>
      <c r="Y150" s="115"/>
      <c r="Z150" s="115"/>
      <c r="AA150" s="115"/>
      <c r="AB150" s="116"/>
      <c r="AC150" s="115"/>
      <c r="AD150" s="115"/>
      <c r="AE150" s="115"/>
      <c r="AF150" s="115"/>
      <c r="AG150" s="115"/>
      <c r="AH150" s="115"/>
      <c r="AI150" s="115"/>
      <c r="AJ150" s="115"/>
      <c r="AK150" s="115"/>
      <c r="AL150" s="115"/>
      <c r="AM150" s="115"/>
      <c r="AN150" s="115"/>
      <c r="AO150" s="115"/>
      <c r="AP150" s="115"/>
      <c r="AQ150" s="115"/>
      <c r="AR150" s="115"/>
      <c r="AS150" s="115"/>
      <c r="AT150" s="115"/>
      <c r="AU150" s="115"/>
      <c r="AV150" s="115"/>
      <c r="AW150" s="115"/>
      <c r="AX150" s="115"/>
      <c r="AY150" s="115"/>
      <c r="AZ150" s="115"/>
      <c r="BA150" s="115"/>
      <c r="BB150" s="115"/>
      <c r="BC150" s="115"/>
      <c r="BD150" s="115"/>
      <c r="BE150" s="115"/>
      <c r="BF150" s="115"/>
      <c r="BG150" s="115"/>
      <c r="BH150" s="116"/>
      <c r="BI150" s="115"/>
      <c r="BJ150" s="115"/>
      <c r="BK150" s="115"/>
      <c r="BL150" s="115"/>
      <c r="BM150" s="115"/>
      <c r="BN150" s="115"/>
      <c r="BO150" s="115"/>
      <c r="BP150" s="115"/>
      <c r="BQ150" s="115"/>
      <c r="BR150" s="115"/>
      <c r="BS150" s="115"/>
      <c r="BT150" s="115"/>
      <c r="BU150" s="115"/>
      <c r="BV150" s="115"/>
      <c r="BW150" s="115"/>
      <c r="BX150" s="115"/>
      <c r="BY150" s="115"/>
      <c r="BZ150" s="115"/>
      <c r="CA150" s="115"/>
      <c r="CB150" s="115"/>
      <c r="CC150" s="115"/>
      <c r="CD150" s="115"/>
      <c r="CE150" s="115"/>
      <c r="CF150" s="115"/>
    </row>
    <row r="151" spans="1:113" ht="15" customHeight="1" x14ac:dyDescent="0.25">
      <c r="A151" s="117"/>
      <c r="B151" s="118"/>
      <c r="C151" s="117"/>
      <c r="D151" s="115"/>
      <c r="E151" s="115"/>
      <c r="F151" s="115"/>
      <c r="G151" s="115"/>
      <c r="H151" s="115"/>
      <c r="I151" s="115"/>
      <c r="J151" s="115"/>
      <c r="K151" s="115"/>
      <c r="L151" s="115"/>
      <c r="M151" s="115"/>
      <c r="N151" s="115"/>
      <c r="O151" s="116"/>
      <c r="P151" s="115"/>
      <c r="Q151" s="115"/>
      <c r="R151" s="115"/>
      <c r="S151" s="115"/>
      <c r="T151" s="115"/>
      <c r="U151" s="115"/>
      <c r="V151" s="115"/>
      <c r="W151" s="115"/>
      <c r="X151" s="115"/>
      <c r="Y151" s="115"/>
      <c r="Z151" s="115"/>
      <c r="AA151" s="115"/>
      <c r="AB151" s="116"/>
      <c r="AC151" s="115"/>
      <c r="AD151" s="115"/>
      <c r="AE151" s="115"/>
      <c r="AF151" s="115"/>
      <c r="AG151" s="115"/>
      <c r="AH151" s="115"/>
      <c r="AI151" s="115"/>
      <c r="AJ151" s="115"/>
      <c r="AK151" s="115"/>
      <c r="AL151" s="115"/>
      <c r="AM151" s="115"/>
      <c r="AN151" s="115"/>
      <c r="AO151" s="115"/>
      <c r="AP151" s="115"/>
      <c r="AQ151" s="115"/>
      <c r="AR151" s="115"/>
      <c r="AS151" s="115"/>
      <c r="AT151" s="115"/>
      <c r="AU151" s="115"/>
      <c r="AV151" s="115"/>
      <c r="AW151" s="115"/>
      <c r="AX151" s="115"/>
      <c r="AY151" s="115"/>
      <c r="AZ151" s="115"/>
      <c r="BA151" s="115"/>
      <c r="BB151" s="115"/>
      <c r="BC151" s="115"/>
      <c r="BD151" s="115"/>
      <c r="BE151" s="115"/>
      <c r="BF151" s="115"/>
      <c r="BG151" s="115"/>
      <c r="BH151" s="116"/>
      <c r="BI151" s="115"/>
      <c r="BJ151" s="115"/>
      <c r="BK151" s="115"/>
      <c r="BL151" s="115"/>
      <c r="BM151" s="115"/>
      <c r="BN151" s="115"/>
      <c r="BO151" s="115"/>
      <c r="BP151" s="115"/>
      <c r="BQ151" s="115"/>
      <c r="BR151" s="115"/>
      <c r="BS151" s="115"/>
      <c r="BT151" s="115"/>
      <c r="BU151" s="115"/>
      <c r="BV151" s="115"/>
      <c r="BW151" s="115"/>
      <c r="BX151" s="115"/>
      <c r="BY151" s="115"/>
      <c r="BZ151" s="115"/>
      <c r="CA151" s="115"/>
      <c r="CB151" s="115"/>
      <c r="CC151" s="115"/>
      <c r="CD151" s="115"/>
      <c r="CE151" s="115"/>
      <c r="CF151" s="115"/>
    </row>
    <row r="154" spans="1:113" ht="15" customHeight="1" x14ac:dyDescent="0.25">
      <c r="A154" s="70" t="s">
        <v>433</v>
      </c>
      <c r="B154" s="69"/>
      <c r="C154" s="69"/>
      <c r="D154" s="69"/>
      <c r="E154" s="69"/>
      <c r="F154" s="69"/>
      <c r="G154" s="69"/>
      <c r="H154" s="69"/>
      <c r="I154" s="69"/>
      <c r="J154" s="69"/>
      <c r="K154" s="69"/>
      <c r="L154" s="69"/>
      <c r="M154" s="69"/>
      <c r="N154" s="69"/>
      <c r="O154" s="69"/>
      <c r="P154" s="69"/>
      <c r="Q154" s="69"/>
      <c r="R154" s="69"/>
      <c r="S154" s="69"/>
      <c r="T154" s="69"/>
      <c r="U154" s="69"/>
      <c r="V154" s="69"/>
      <c r="W154" s="69"/>
      <c r="X154" s="69"/>
      <c r="Y154" s="69"/>
      <c r="Z154" s="69"/>
      <c r="AA154" s="69"/>
      <c r="AB154" s="69"/>
      <c r="AC154" s="69"/>
      <c r="AD154" s="69"/>
      <c r="AE154" s="69"/>
      <c r="AF154" s="69"/>
      <c r="AG154" s="69"/>
      <c r="AH154" s="69"/>
      <c r="AI154" s="69"/>
      <c r="AJ154" s="69"/>
      <c r="AK154" s="69"/>
      <c r="AL154" s="69"/>
      <c r="AM154" s="69"/>
      <c r="AN154" s="69"/>
      <c r="AO154" s="69"/>
      <c r="AP154" s="69"/>
      <c r="AQ154" s="69"/>
      <c r="AR154" s="69"/>
      <c r="AS154" s="69"/>
      <c r="AT154" s="69"/>
      <c r="AU154" s="69"/>
      <c r="AV154" s="69"/>
      <c r="AW154" s="69"/>
      <c r="AX154" s="69"/>
      <c r="AY154" s="69"/>
      <c r="AZ154" s="69"/>
      <c r="BA154" s="69"/>
      <c r="BB154" s="69"/>
      <c r="BC154" s="69"/>
      <c r="BD154" s="69"/>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69"/>
      <c r="CM154" s="69"/>
      <c r="CN154" s="69"/>
      <c r="CO154" s="69"/>
      <c r="CP154" s="69"/>
      <c r="CQ154" s="69"/>
      <c r="CR154" s="69"/>
      <c r="CS154" s="69"/>
      <c r="CT154" s="69"/>
      <c r="CU154" s="69"/>
      <c r="CV154" s="69"/>
      <c r="CW154" s="69"/>
      <c r="CX154" s="69"/>
      <c r="CY154" s="69"/>
      <c r="CZ154" s="69"/>
      <c r="DA154" s="69"/>
      <c r="DB154" s="69"/>
      <c r="DC154" s="69"/>
      <c r="DD154" s="69"/>
      <c r="DE154" s="69"/>
      <c r="DF154" s="69"/>
      <c r="DG154" s="69"/>
      <c r="DH154" s="69"/>
      <c r="DI154" s="69"/>
    </row>
    <row r="155" spans="1:113" ht="15" customHeight="1" x14ac:dyDescent="0.25">
      <c r="A155" s="150" t="s">
        <v>2787</v>
      </c>
      <c r="B155" s="150"/>
      <c r="C155" s="150"/>
      <c r="D155" s="150"/>
      <c r="E155" s="150"/>
      <c r="F155" s="150"/>
      <c r="G155" s="150"/>
      <c r="H155" s="150"/>
      <c r="I155" s="150"/>
      <c r="J155" s="150"/>
      <c r="K155" s="150"/>
      <c r="L155" s="150"/>
      <c r="M155" s="150"/>
      <c r="N155" s="150"/>
      <c r="O155" s="150"/>
      <c r="P155" s="150"/>
      <c r="S155" s="150" t="s">
        <v>2956</v>
      </c>
      <c r="T155" s="150"/>
      <c r="U155" s="150"/>
      <c r="V155" s="150"/>
      <c r="W155" s="150"/>
      <c r="X155" s="150"/>
      <c r="AA155" s="150" t="s">
        <v>2964</v>
      </c>
      <c r="AB155" s="150"/>
      <c r="AC155" s="150"/>
      <c r="AD155" s="150"/>
      <c r="AE155" s="150"/>
      <c r="AF155" s="150"/>
      <c r="AG155" s="150"/>
      <c r="AH155" s="150"/>
      <c r="AI155" s="150"/>
      <c r="AJ155" s="150"/>
      <c r="AK155" s="150"/>
      <c r="AN155" s="150" t="s">
        <v>2788</v>
      </c>
      <c r="AO155" s="150"/>
      <c r="AP155" s="150"/>
      <c r="AQ155" s="150"/>
      <c r="AR155" s="150"/>
      <c r="AS155" s="150"/>
      <c r="AT155" s="150"/>
      <c r="AU155" s="150"/>
      <c r="AV155" s="150"/>
      <c r="AW155" s="150"/>
      <c r="AX155" s="150"/>
      <c r="AY155" s="150"/>
      <c r="AZ155" s="150"/>
      <c r="BA155" s="150"/>
      <c r="BB155" s="150"/>
      <c r="BC155" s="150"/>
      <c r="BD155" s="150"/>
      <c r="BG155" s="150" t="s">
        <v>2664</v>
      </c>
      <c r="BH155" s="150"/>
      <c r="BI155" s="150"/>
      <c r="BJ155" s="150"/>
      <c r="BK155" s="150"/>
      <c r="BL155" s="150"/>
      <c r="BM155" s="150"/>
      <c r="BN155" s="150"/>
      <c r="BO155" s="150"/>
      <c r="BR155" s="150" t="s">
        <v>451</v>
      </c>
      <c r="BS155" s="150"/>
      <c r="BT155" s="150"/>
      <c r="BU155" s="150"/>
      <c r="BV155" s="150"/>
      <c r="BW155" s="150"/>
      <c r="BX155" s="150"/>
      <c r="BY155" s="150"/>
      <c r="BZ155" s="150"/>
      <c r="CA155" s="150"/>
      <c r="CB155" s="150"/>
      <c r="CC155" s="150"/>
      <c r="CD155" s="150"/>
      <c r="CE155" s="150"/>
      <c r="CF155" s="150"/>
      <c r="CG155" s="150"/>
      <c r="CH155" s="150"/>
      <c r="CI155" s="150"/>
      <c r="CL155" s="150" t="s">
        <v>2784</v>
      </c>
      <c r="CM155" s="150"/>
      <c r="CN155" s="150"/>
      <c r="CO155" s="150"/>
      <c r="CP155" s="150"/>
      <c r="CQ155" s="150"/>
      <c r="CR155" s="150"/>
      <c r="CS155" s="150"/>
      <c r="CT155" s="150"/>
      <c r="CU155" s="150"/>
      <c r="CV155" s="150"/>
      <c r="CW155" s="150"/>
      <c r="CX155" s="150"/>
      <c r="CY155" s="150"/>
      <c r="CZ155" s="150"/>
      <c r="DA155" s="150"/>
      <c r="DB155" s="150"/>
      <c r="DC155" s="150"/>
      <c r="DD155" s="150"/>
      <c r="DE155" s="150"/>
      <c r="DF155" s="150"/>
      <c r="DG155" s="150"/>
      <c r="DH155" s="150"/>
      <c r="DI155" s="150"/>
    </row>
    <row r="156" spans="1:113" ht="15" customHeight="1" x14ac:dyDescent="0.25">
      <c r="A156" s="77" t="s">
        <v>434</v>
      </c>
      <c r="B156" s="75" t="s">
        <v>450</v>
      </c>
      <c r="C156" s="75" t="s">
        <v>1905</v>
      </c>
      <c r="D156" s="75" t="s">
        <v>1906</v>
      </c>
      <c r="E156" s="75" t="s">
        <v>1907</v>
      </c>
      <c r="F156" s="75" t="s">
        <v>1908</v>
      </c>
      <c r="G156" s="75" t="s">
        <v>1909</v>
      </c>
      <c r="H156" s="75" t="s">
        <v>1910</v>
      </c>
      <c r="I156" s="75" t="s">
        <v>1911</v>
      </c>
      <c r="J156" s="75" t="s">
        <v>1912</v>
      </c>
      <c r="K156" s="75" t="s">
        <v>1913</v>
      </c>
      <c r="L156" s="75" t="s">
        <v>1914</v>
      </c>
      <c r="M156" s="75" t="s">
        <v>1915</v>
      </c>
      <c r="N156" s="75" t="s">
        <v>1916</v>
      </c>
      <c r="O156" s="76" t="s">
        <v>83</v>
      </c>
      <c r="P156" s="76" t="s">
        <v>1917</v>
      </c>
      <c r="Q156" s="3"/>
      <c r="R156" s="3"/>
      <c r="S156" s="77" t="s">
        <v>434</v>
      </c>
      <c r="T156" s="75" t="s">
        <v>2660</v>
      </c>
      <c r="U156" s="75" t="s">
        <v>2665</v>
      </c>
      <c r="V156" s="75" t="s">
        <v>2666</v>
      </c>
      <c r="W156" s="75" t="s">
        <v>2667</v>
      </c>
      <c r="X156" s="75" t="s">
        <v>83</v>
      </c>
      <c r="Y156" s="3"/>
      <c r="Z156" s="3"/>
      <c r="AA156" s="77" t="s">
        <v>434</v>
      </c>
      <c r="AB156" s="75" t="s">
        <v>2957</v>
      </c>
      <c r="AC156" s="75" t="s">
        <v>81</v>
      </c>
      <c r="AD156" s="75" t="s">
        <v>2661</v>
      </c>
      <c r="AE156" s="75" t="s">
        <v>2958</v>
      </c>
      <c r="AF156" s="75" t="s">
        <v>2959</v>
      </c>
      <c r="AG156" s="75" t="s">
        <v>2960</v>
      </c>
      <c r="AH156" s="75" t="s">
        <v>2961</v>
      </c>
      <c r="AI156" s="75" t="s">
        <v>2962</v>
      </c>
      <c r="AJ156" s="81" t="s">
        <v>202</v>
      </c>
      <c r="AK156" s="75" t="s">
        <v>2662</v>
      </c>
      <c r="AL156" s="3"/>
      <c r="AM156" s="3"/>
      <c r="AN156" s="77" t="s">
        <v>434</v>
      </c>
      <c r="AO156" s="75" t="s">
        <v>435</v>
      </c>
      <c r="AP156" s="75" t="s">
        <v>436</v>
      </c>
      <c r="AQ156" s="75" t="s">
        <v>437</v>
      </c>
      <c r="AR156" s="75" t="s">
        <v>438</v>
      </c>
      <c r="AS156" s="75" t="s">
        <v>439</v>
      </c>
      <c r="AT156" s="75" t="s">
        <v>440</v>
      </c>
      <c r="AU156" s="75" t="s">
        <v>441</v>
      </c>
      <c r="AV156" s="75" t="s">
        <v>442</v>
      </c>
      <c r="AW156" s="75" t="s">
        <v>443</v>
      </c>
      <c r="AX156" s="75" t="s">
        <v>444</v>
      </c>
      <c r="AY156" s="75" t="s">
        <v>445</v>
      </c>
      <c r="AZ156" s="75" t="s">
        <v>446</v>
      </c>
      <c r="BA156" s="75" t="s">
        <v>447</v>
      </c>
      <c r="BB156" s="75" t="s">
        <v>448</v>
      </c>
      <c r="BC156" s="75" t="s">
        <v>83</v>
      </c>
      <c r="BD156" s="75" t="s">
        <v>449</v>
      </c>
      <c r="BF156" s="3"/>
      <c r="BG156" s="77" t="s">
        <v>434</v>
      </c>
      <c r="BH156" s="75" t="s">
        <v>2660</v>
      </c>
      <c r="BI156" s="75" t="s">
        <v>81</v>
      </c>
      <c r="BJ156" s="75" t="s">
        <v>2661</v>
      </c>
      <c r="BK156" s="75" t="s">
        <v>450</v>
      </c>
      <c r="BL156" s="75" t="s">
        <v>1905</v>
      </c>
      <c r="BM156" s="81" t="s">
        <v>202</v>
      </c>
      <c r="BN156" s="75" t="s">
        <v>2662</v>
      </c>
      <c r="BO156" s="75" t="s">
        <v>2663</v>
      </c>
      <c r="BP156" s="3"/>
      <c r="BQ156" s="3"/>
      <c r="BR156" s="77" t="s">
        <v>434</v>
      </c>
      <c r="BS156" s="75" t="s">
        <v>435</v>
      </c>
      <c r="BT156" s="75" t="s">
        <v>436</v>
      </c>
      <c r="BU156" s="75" t="s">
        <v>437</v>
      </c>
      <c r="BV156" s="75" t="s">
        <v>438</v>
      </c>
      <c r="BW156" s="75" t="s">
        <v>439</v>
      </c>
      <c r="BX156" s="75" t="s">
        <v>440</v>
      </c>
      <c r="BY156" s="75" t="s">
        <v>441</v>
      </c>
      <c r="BZ156" s="75" t="s">
        <v>442</v>
      </c>
      <c r="CA156" s="75" t="s">
        <v>443</v>
      </c>
      <c r="CB156" s="75" t="s">
        <v>444</v>
      </c>
      <c r="CC156" s="75" t="s">
        <v>445</v>
      </c>
      <c r="CD156" s="75" t="s">
        <v>446</v>
      </c>
      <c r="CE156" s="75" t="s">
        <v>447</v>
      </c>
      <c r="CF156" s="75" t="s">
        <v>448</v>
      </c>
      <c r="CG156" s="75" t="s">
        <v>83</v>
      </c>
      <c r="CH156" s="75" t="s">
        <v>449</v>
      </c>
      <c r="CI156" s="75" t="s">
        <v>450</v>
      </c>
      <c r="CL156" s="77" t="s">
        <v>434</v>
      </c>
      <c r="CM156" s="76" t="s">
        <v>2741</v>
      </c>
      <c r="CN156" s="76" t="s">
        <v>2742</v>
      </c>
      <c r="CO156" s="75" t="s">
        <v>440</v>
      </c>
      <c r="CP156" s="75" t="s">
        <v>441</v>
      </c>
      <c r="CQ156" s="75" t="s">
        <v>442</v>
      </c>
      <c r="CR156" s="75" t="s">
        <v>443</v>
      </c>
      <c r="CS156" s="75" t="s">
        <v>2743</v>
      </c>
      <c r="CT156" s="75" t="s">
        <v>2744</v>
      </c>
      <c r="CU156" s="76" t="s">
        <v>2745</v>
      </c>
      <c r="CV156" s="75" t="s">
        <v>2666</v>
      </c>
      <c r="CW156" s="76" t="s">
        <v>2667</v>
      </c>
      <c r="CX156" s="76" t="s">
        <v>83</v>
      </c>
      <c r="CY156" s="75" t="s">
        <v>80</v>
      </c>
      <c r="CZ156" s="75" t="s">
        <v>2746</v>
      </c>
      <c r="DA156" s="75" t="s">
        <v>2747</v>
      </c>
      <c r="DB156" s="75" t="s">
        <v>435</v>
      </c>
      <c r="DC156" s="75" t="s">
        <v>438</v>
      </c>
      <c r="DD156" s="75" t="s">
        <v>2748</v>
      </c>
      <c r="DE156" s="75" t="s">
        <v>2749</v>
      </c>
      <c r="DF156" s="75" t="s">
        <v>2750</v>
      </c>
      <c r="DG156" s="75" t="s">
        <v>2751</v>
      </c>
      <c r="DH156" s="76" t="s">
        <v>2752</v>
      </c>
      <c r="DI156" s="76" t="s">
        <v>1917</v>
      </c>
    </row>
    <row r="157" spans="1:113" ht="15" customHeight="1" x14ac:dyDescent="0.25">
      <c r="A157" s="78">
        <v>46323.633946759262</v>
      </c>
      <c r="B157" s="73" t="s">
        <v>1918</v>
      </c>
      <c r="C157" s="73" t="s">
        <v>31</v>
      </c>
      <c r="D157" s="73">
        <v>1.4999999999999999E-2</v>
      </c>
      <c r="E157" s="73">
        <v>1.4999999999999999E-2</v>
      </c>
      <c r="F157" s="73">
        <v>8.9999999999999998E-4</v>
      </c>
      <c r="G157" s="73" t="s">
        <v>15</v>
      </c>
      <c r="H157" s="73">
        <v>0.03</v>
      </c>
      <c r="I157" s="73">
        <v>0.03</v>
      </c>
      <c r="J157" s="73"/>
      <c r="K157" s="73">
        <v>0</v>
      </c>
      <c r="L157" s="73">
        <v>6.7500000000000002E-8</v>
      </c>
      <c r="M157" s="73">
        <v>6.7500000000000002E-8</v>
      </c>
      <c r="N157" s="73">
        <v>0</v>
      </c>
      <c r="O157" s="79" t="s">
        <v>1919</v>
      </c>
      <c r="P157" s="79" t="s">
        <v>1920</v>
      </c>
      <c r="S157" s="78">
        <v>46323.633946759262</v>
      </c>
      <c r="T157" s="73" t="s">
        <v>2668</v>
      </c>
      <c r="U157" s="73" t="s">
        <v>2669</v>
      </c>
      <c r="V157" s="73">
        <v>0</v>
      </c>
      <c r="W157" s="73" t="s">
        <v>66</v>
      </c>
      <c r="X157" s="80" t="s">
        <v>2670</v>
      </c>
      <c r="AA157" s="78">
        <v>46323.633946759262</v>
      </c>
      <c r="AB157" s="73" t="s">
        <v>2914</v>
      </c>
      <c r="AC157" s="73" t="s">
        <v>84</v>
      </c>
      <c r="AD157" s="73" t="s">
        <v>2785</v>
      </c>
      <c r="AE157" s="73" t="s">
        <v>2908</v>
      </c>
      <c r="AF157" s="73" t="s">
        <v>2911</v>
      </c>
      <c r="AG157" s="73" t="s">
        <v>2963</v>
      </c>
      <c r="AH157" s="73" t="s">
        <v>31</v>
      </c>
      <c r="AI157" s="73">
        <v>1</v>
      </c>
      <c r="AJ157" s="83">
        <v>-1.0035000000000001</v>
      </c>
      <c r="AK157" s="73">
        <v>-340.54875000000004</v>
      </c>
      <c r="AN157" s="78">
        <v>46323.633946759262</v>
      </c>
      <c r="AO157" s="73" t="s">
        <v>2174</v>
      </c>
      <c r="AP157" s="73" t="s">
        <v>2175</v>
      </c>
      <c r="AQ157" s="73">
        <v>1</v>
      </c>
      <c r="AR157" s="73" t="s">
        <v>2176</v>
      </c>
      <c r="AS157" s="73" t="s">
        <v>2177</v>
      </c>
      <c r="AT157" s="73">
        <v>0</v>
      </c>
      <c r="AU157" s="73">
        <v>0</v>
      </c>
      <c r="AV157" s="73">
        <v>0.6</v>
      </c>
      <c r="AW157" s="73">
        <v>0</v>
      </c>
      <c r="AX157" s="73"/>
      <c r="AY157" s="73"/>
      <c r="AZ157" s="73"/>
      <c r="BA157" s="73"/>
      <c r="BB157" s="73" t="s">
        <v>13</v>
      </c>
      <c r="BC157" s="80" t="s">
        <v>2178</v>
      </c>
      <c r="BD157" s="73" t="s">
        <v>66</v>
      </c>
      <c r="BG157" s="78">
        <v>46323.633946759262</v>
      </c>
      <c r="BH157" s="73">
        <v>1</v>
      </c>
      <c r="BI157" s="73" t="s">
        <v>84</v>
      </c>
      <c r="BJ157" s="73" t="s">
        <v>2785</v>
      </c>
      <c r="BK157" s="73" t="s">
        <v>1918</v>
      </c>
      <c r="BL157" s="73" t="s">
        <v>31</v>
      </c>
      <c r="BM157" s="83">
        <v>-3.5000000000005829E-3</v>
      </c>
      <c r="BN157" s="73">
        <v>-15.548750000000211</v>
      </c>
      <c r="BO157" s="80" t="s">
        <v>88</v>
      </c>
      <c r="BR157" s="78">
        <v>46323.633946759262</v>
      </c>
      <c r="BS157" s="73" t="s">
        <v>2185</v>
      </c>
      <c r="BT157" s="73" t="s">
        <v>2186</v>
      </c>
      <c r="BU157" s="73">
        <v>1</v>
      </c>
      <c r="BV157" s="73" t="s">
        <v>2176</v>
      </c>
      <c r="BW157" s="73" t="s">
        <v>2177</v>
      </c>
      <c r="BX157" s="73">
        <v>0</v>
      </c>
      <c r="BY157" s="73">
        <v>0</v>
      </c>
      <c r="BZ157" s="73">
        <v>0.03</v>
      </c>
      <c r="CA157" s="73">
        <v>0</v>
      </c>
      <c r="CB157" s="73"/>
      <c r="CC157" s="73"/>
      <c r="CD157" s="73"/>
      <c r="CE157" s="73"/>
      <c r="CF157" s="73" t="s">
        <v>1918</v>
      </c>
      <c r="CG157" s="80"/>
      <c r="CH157" s="73" t="s">
        <v>66</v>
      </c>
      <c r="CI157" s="73" t="s">
        <v>1918</v>
      </c>
      <c r="CL157" s="78">
        <v>46323.633946759262</v>
      </c>
      <c r="CM157" s="74" t="s">
        <v>2753</v>
      </c>
      <c r="CN157" s="74" t="s">
        <v>2754</v>
      </c>
      <c r="CO157" s="73">
        <v>0</v>
      </c>
      <c r="CP157" s="73">
        <v>0</v>
      </c>
      <c r="CQ157" s="73">
        <v>0.6</v>
      </c>
      <c r="CR157" s="73">
        <v>0</v>
      </c>
      <c r="CS157" s="73">
        <v>0</v>
      </c>
      <c r="CT157" s="73">
        <v>-1</v>
      </c>
      <c r="CU157" s="74" t="s">
        <v>2755</v>
      </c>
      <c r="CV157" s="73">
        <v>0.6</v>
      </c>
      <c r="CW157" s="74" t="s">
        <v>66</v>
      </c>
      <c r="CX157" s="79" t="s">
        <v>2756</v>
      </c>
      <c r="CY157" s="73"/>
      <c r="CZ157" s="73"/>
      <c r="DA157" s="73"/>
      <c r="DB157" s="73"/>
      <c r="DC157" s="73"/>
      <c r="DD157" s="73"/>
      <c r="DE157" s="73"/>
      <c r="DF157" s="73"/>
      <c r="DG157" s="73"/>
      <c r="DH157" s="74" t="s">
        <v>66</v>
      </c>
      <c r="DI157" s="79" t="s">
        <v>2757</v>
      </c>
    </row>
    <row r="158" spans="1:113" ht="15" customHeight="1" x14ac:dyDescent="0.25">
      <c r="A158" s="78">
        <v>46323.633946759262</v>
      </c>
      <c r="B158" s="73" t="s">
        <v>1921</v>
      </c>
      <c r="C158" s="73" t="s">
        <v>31</v>
      </c>
      <c r="D158" s="73">
        <v>4.4999999999999998E-2</v>
      </c>
      <c r="E158" s="73">
        <v>1.4999999999999999E-2</v>
      </c>
      <c r="F158" s="73">
        <v>8.9999999999999998E-4</v>
      </c>
      <c r="G158" s="73" t="s">
        <v>15</v>
      </c>
      <c r="H158" s="73">
        <v>0.03</v>
      </c>
      <c r="I158" s="73">
        <v>0.03</v>
      </c>
      <c r="J158" s="73"/>
      <c r="K158" s="73">
        <v>0</v>
      </c>
      <c r="L158" s="73">
        <v>6.7500000000000002E-8</v>
      </c>
      <c r="M158" s="73">
        <v>6.7500000000000002E-8</v>
      </c>
      <c r="N158" s="73">
        <v>0</v>
      </c>
      <c r="O158" s="79" t="s">
        <v>1919</v>
      </c>
      <c r="P158" s="79" t="s">
        <v>1922</v>
      </c>
      <c r="S158" s="78">
        <v>46323.633946759262</v>
      </c>
      <c r="T158" s="73" t="s">
        <v>2668</v>
      </c>
      <c r="U158" s="73" t="s">
        <v>2671</v>
      </c>
      <c r="V158" s="73">
        <v>0.6</v>
      </c>
      <c r="W158" s="73" t="s">
        <v>66</v>
      </c>
      <c r="X158" s="80" t="s">
        <v>2672</v>
      </c>
      <c r="AA158" s="78">
        <v>46323.633946759262</v>
      </c>
      <c r="AB158" s="73" t="s">
        <v>2914</v>
      </c>
      <c r="AC158" s="73" t="s">
        <v>84</v>
      </c>
      <c r="AD158" s="73" t="s">
        <v>2785</v>
      </c>
      <c r="AE158" s="73" t="s">
        <v>2908</v>
      </c>
      <c r="AF158" s="73" t="s">
        <v>2911</v>
      </c>
      <c r="AG158" s="73" t="s">
        <v>2963</v>
      </c>
      <c r="AH158" s="73" t="s">
        <v>31</v>
      </c>
      <c r="AI158" s="73">
        <v>2</v>
      </c>
      <c r="AJ158" s="83">
        <v>-3.5000000000000001E-3</v>
      </c>
      <c r="AK158" s="73">
        <v>-15.54875</v>
      </c>
      <c r="AN158" s="78">
        <v>46323.633946759262</v>
      </c>
      <c r="AO158" s="73" t="s">
        <v>2174</v>
      </c>
      <c r="AP158" s="73" t="s">
        <v>2179</v>
      </c>
      <c r="AQ158" s="73">
        <v>2</v>
      </c>
      <c r="AR158" s="73" t="s">
        <v>2176</v>
      </c>
      <c r="AS158" s="73" t="s">
        <v>2177</v>
      </c>
      <c r="AT158" s="73">
        <v>0.6</v>
      </c>
      <c r="AU158" s="73">
        <v>0</v>
      </c>
      <c r="AV158" s="73">
        <v>0.6</v>
      </c>
      <c r="AW158" s="73">
        <v>0.25</v>
      </c>
      <c r="AX158" s="73"/>
      <c r="AY158" s="73"/>
      <c r="AZ158" s="73"/>
      <c r="BA158" s="73"/>
      <c r="BB158" s="73" t="s">
        <v>13</v>
      </c>
      <c r="BC158" s="80" t="s">
        <v>2178</v>
      </c>
      <c r="BD158" s="73" t="s">
        <v>66</v>
      </c>
      <c r="BG158" s="78">
        <v>46323.633946759262</v>
      </c>
      <c r="BH158" s="73">
        <v>1</v>
      </c>
      <c r="BI158" s="73" t="s">
        <v>84</v>
      </c>
      <c r="BJ158" s="73" t="s">
        <v>2785</v>
      </c>
      <c r="BK158" s="73" t="s">
        <v>1921</v>
      </c>
      <c r="BL158" s="73" t="s">
        <v>31</v>
      </c>
      <c r="BM158" s="83">
        <v>-3.3799948551653954E-3</v>
      </c>
      <c r="BN158" s="73">
        <v>-15.544849832792876</v>
      </c>
      <c r="BO158" s="80" t="s">
        <v>88</v>
      </c>
      <c r="BR158" s="78">
        <v>46323.633946759262</v>
      </c>
      <c r="BS158" s="73" t="s">
        <v>2185</v>
      </c>
      <c r="BT158" s="73" t="s">
        <v>2187</v>
      </c>
      <c r="BU158" s="73">
        <v>2</v>
      </c>
      <c r="BV158" s="73" t="s">
        <v>2176</v>
      </c>
      <c r="BW158" s="73" t="s">
        <v>2177</v>
      </c>
      <c r="BX158" s="73">
        <v>0.03</v>
      </c>
      <c r="BY158" s="73">
        <v>0</v>
      </c>
      <c r="BZ158" s="73">
        <v>0.03</v>
      </c>
      <c r="CA158" s="73">
        <v>0.03</v>
      </c>
      <c r="CB158" s="73"/>
      <c r="CC158" s="73"/>
      <c r="CD158" s="73"/>
      <c r="CE158" s="73"/>
      <c r="CF158" s="73" t="s">
        <v>1918</v>
      </c>
      <c r="CG158" s="80"/>
      <c r="CH158" s="73" t="s">
        <v>66</v>
      </c>
      <c r="CI158" s="73" t="s">
        <v>1918</v>
      </c>
      <c r="CL158" s="78">
        <v>46323.633946759262</v>
      </c>
      <c r="CM158" s="74" t="s">
        <v>2753</v>
      </c>
      <c r="CN158" s="74" t="s">
        <v>2758</v>
      </c>
      <c r="CO158" s="73">
        <v>0</v>
      </c>
      <c r="CP158" s="73">
        <v>0</v>
      </c>
      <c r="CQ158" s="73">
        <v>0</v>
      </c>
      <c r="CR158" s="73">
        <v>0.8</v>
      </c>
      <c r="CS158" s="73">
        <v>-1</v>
      </c>
      <c r="CT158" s="73">
        <v>0</v>
      </c>
      <c r="CU158" s="74" t="s">
        <v>2759</v>
      </c>
      <c r="CV158" s="73">
        <v>0.8</v>
      </c>
      <c r="CW158" s="74" t="s">
        <v>66</v>
      </c>
      <c r="CX158" s="79" t="s">
        <v>2760</v>
      </c>
      <c r="CY158" s="73"/>
      <c r="CZ158" s="73"/>
      <c r="DA158" s="73"/>
      <c r="DB158" s="73"/>
      <c r="DC158" s="73"/>
      <c r="DD158" s="73"/>
      <c r="DE158" s="73"/>
      <c r="DF158" s="73"/>
      <c r="DG158" s="73"/>
      <c r="DH158" s="74" t="s">
        <v>66</v>
      </c>
      <c r="DI158" s="79" t="s">
        <v>2761</v>
      </c>
    </row>
    <row r="159" spans="1:113" ht="15" customHeight="1" x14ac:dyDescent="0.25">
      <c r="A159" s="78">
        <v>46323.633946759262</v>
      </c>
      <c r="B159" s="73" t="s">
        <v>1923</v>
      </c>
      <c r="C159" s="73" t="s">
        <v>31</v>
      </c>
      <c r="D159" s="73">
        <v>7.4999999999999997E-2</v>
      </c>
      <c r="E159" s="73">
        <v>1.4999999999999999E-2</v>
      </c>
      <c r="F159" s="73">
        <v>8.9999999999999998E-4</v>
      </c>
      <c r="G159" s="73" t="s">
        <v>15</v>
      </c>
      <c r="H159" s="73">
        <v>0.03</v>
      </c>
      <c r="I159" s="73">
        <v>0.03</v>
      </c>
      <c r="J159" s="73"/>
      <c r="K159" s="73">
        <v>0</v>
      </c>
      <c r="L159" s="73">
        <v>6.7500000000000002E-8</v>
      </c>
      <c r="M159" s="73">
        <v>6.7500000000000002E-8</v>
      </c>
      <c r="N159" s="73">
        <v>0</v>
      </c>
      <c r="O159" s="79" t="s">
        <v>1919</v>
      </c>
      <c r="P159" s="79" t="s">
        <v>1924</v>
      </c>
      <c r="S159" s="78">
        <v>46323.633946759262</v>
      </c>
      <c r="T159" s="73" t="s">
        <v>2668</v>
      </c>
      <c r="U159" s="73" t="s">
        <v>2673</v>
      </c>
      <c r="V159" s="73">
        <v>0</v>
      </c>
      <c r="W159" s="73" t="s">
        <v>66</v>
      </c>
      <c r="X159" s="80" t="s">
        <v>2674</v>
      </c>
      <c r="AA159" s="78">
        <v>46323.633946759262</v>
      </c>
      <c r="AB159" s="73" t="s">
        <v>2914</v>
      </c>
      <c r="AC159" s="73" t="s">
        <v>84</v>
      </c>
      <c r="AD159" s="73" t="s">
        <v>2785</v>
      </c>
      <c r="AE159" s="73" t="s">
        <v>2908</v>
      </c>
      <c r="AF159" s="73" t="s">
        <v>2911</v>
      </c>
      <c r="AG159" s="73" t="s">
        <v>2963</v>
      </c>
      <c r="AH159" s="73" t="s">
        <v>31</v>
      </c>
      <c r="AI159" s="73">
        <v>3</v>
      </c>
      <c r="AJ159" s="83">
        <v>-2E-3</v>
      </c>
      <c r="AK159" s="73">
        <v>-15.5</v>
      </c>
      <c r="AN159" s="78">
        <v>46323.633946759262</v>
      </c>
      <c r="AO159" s="73" t="s">
        <v>2174</v>
      </c>
      <c r="AP159" s="73" t="s">
        <v>2180</v>
      </c>
      <c r="AQ159" s="73">
        <v>3</v>
      </c>
      <c r="AR159" s="73" t="s">
        <v>2176</v>
      </c>
      <c r="AS159" s="73" t="s">
        <v>2177</v>
      </c>
      <c r="AT159" s="73">
        <v>0.6</v>
      </c>
      <c r="AU159" s="73">
        <v>0.25</v>
      </c>
      <c r="AV159" s="73">
        <v>0.24999999999999997</v>
      </c>
      <c r="AW159" s="73">
        <v>0.25</v>
      </c>
      <c r="AX159" s="73"/>
      <c r="AY159" s="73"/>
      <c r="AZ159" s="73"/>
      <c r="BA159" s="73"/>
      <c r="BB159" s="73" t="s">
        <v>13</v>
      </c>
      <c r="BC159" s="80" t="s">
        <v>2178</v>
      </c>
      <c r="BD159" s="73" t="s">
        <v>66</v>
      </c>
      <c r="BG159" s="78">
        <v>46323.633946759262</v>
      </c>
      <c r="BH159" s="73">
        <v>1</v>
      </c>
      <c r="BI159" s="73" t="s">
        <v>84</v>
      </c>
      <c r="BJ159" s="73" t="s">
        <v>2785</v>
      </c>
      <c r="BK159" s="73" t="s">
        <v>1923</v>
      </c>
      <c r="BL159" s="73" t="s">
        <v>31</v>
      </c>
      <c r="BM159" s="83">
        <v>-3.2599897103302079E-3</v>
      </c>
      <c r="BN159" s="73">
        <v>-15.540949665585732</v>
      </c>
      <c r="BO159" s="80" t="s">
        <v>88</v>
      </c>
      <c r="BR159" s="78">
        <v>46323.633946759262</v>
      </c>
      <c r="BS159" s="73" t="s">
        <v>2185</v>
      </c>
      <c r="BT159" s="73" t="s">
        <v>2188</v>
      </c>
      <c r="BU159" s="73">
        <v>3</v>
      </c>
      <c r="BV159" s="73" t="s">
        <v>2176</v>
      </c>
      <c r="BW159" s="73" t="s">
        <v>2177</v>
      </c>
      <c r="BX159" s="73">
        <v>0.03</v>
      </c>
      <c r="BY159" s="73">
        <v>0.03</v>
      </c>
      <c r="BZ159" s="73">
        <v>0</v>
      </c>
      <c r="CA159" s="73">
        <v>0.03</v>
      </c>
      <c r="CB159" s="73"/>
      <c r="CC159" s="73"/>
      <c r="CD159" s="73"/>
      <c r="CE159" s="73"/>
      <c r="CF159" s="73" t="s">
        <v>1918</v>
      </c>
      <c r="CG159" s="80"/>
      <c r="CH159" s="73" t="s">
        <v>66</v>
      </c>
      <c r="CI159" s="73" t="s">
        <v>1918</v>
      </c>
      <c r="CL159" s="78">
        <v>46323.633946759262</v>
      </c>
      <c r="CM159" s="74" t="s">
        <v>2753</v>
      </c>
      <c r="CN159" s="74" t="s">
        <v>2762</v>
      </c>
      <c r="CO159" s="73">
        <v>0</v>
      </c>
      <c r="CP159" s="73">
        <v>0.8</v>
      </c>
      <c r="CQ159" s="73">
        <v>0.25</v>
      </c>
      <c r="CR159" s="73">
        <v>0.8</v>
      </c>
      <c r="CS159" s="73">
        <v>0</v>
      </c>
      <c r="CT159" s="73">
        <v>1</v>
      </c>
      <c r="CU159" s="74" t="s">
        <v>2763</v>
      </c>
      <c r="CV159" s="73">
        <v>0.25</v>
      </c>
      <c r="CW159" s="74" t="s">
        <v>66</v>
      </c>
      <c r="CX159" s="79" t="s">
        <v>2764</v>
      </c>
      <c r="CY159" s="73"/>
      <c r="CZ159" s="73"/>
      <c r="DA159" s="73"/>
      <c r="DB159" s="73"/>
      <c r="DC159" s="73"/>
      <c r="DD159" s="73"/>
      <c r="DE159" s="73"/>
      <c r="DF159" s="73"/>
      <c r="DG159" s="73"/>
      <c r="DH159" s="74" t="s">
        <v>66</v>
      </c>
      <c r="DI159" s="79" t="s">
        <v>2765</v>
      </c>
    </row>
    <row r="160" spans="1:113" ht="15" customHeight="1" x14ac:dyDescent="0.25">
      <c r="A160" s="78">
        <v>46323.633946759262</v>
      </c>
      <c r="B160" s="73" t="s">
        <v>1925</v>
      </c>
      <c r="C160" s="73" t="s">
        <v>31</v>
      </c>
      <c r="D160" s="73">
        <v>0.105</v>
      </c>
      <c r="E160" s="73">
        <v>1.4999999999999999E-2</v>
      </c>
      <c r="F160" s="73">
        <v>8.9999999999999998E-4</v>
      </c>
      <c r="G160" s="73" t="s">
        <v>15</v>
      </c>
      <c r="H160" s="73">
        <v>0.03</v>
      </c>
      <c r="I160" s="73">
        <v>0.03</v>
      </c>
      <c r="J160" s="73"/>
      <c r="K160" s="73">
        <v>0</v>
      </c>
      <c r="L160" s="73">
        <v>6.7500000000000002E-8</v>
      </c>
      <c r="M160" s="73">
        <v>6.7500000000000002E-8</v>
      </c>
      <c r="N160" s="73">
        <v>0</v>
      </c>
      <c r="O160" s="79" t="s">
        <v>1919</v>
      </c>
      <c r="P160" s="79" t="s">
        <v>1926</v>
      </c>
      <c r="S160" s="78">
        <v>46323.633946759262</v>
      </c>
      <c r="T160" s="73" t="s">
        <v>2668</v>
      </c>
      <c r="U160" s="73" t="s">
        <v>2675</v>
      </c>
      <c r="V160" s="73">
        <v>0.8</v>
      </c>
      <c r="W160" s="73" t="s">
        <v>66</v>
      </c>
      <c r="X160" s="80" t="s">
        <v>2676</v>
      </c>
      <c r="AA160" s="78">
        <v>46323.633946759262</v>
      </c>
      <c r="AB160" s="73" t="s">
        <v>2914</v>
      </c>
      <c r="AC160" s="73" t="s">
        <v>84</v>
      </c>
      <c r="AD160" s="73" t="s">
        <v>2785</v>
      </c>
      <c r="AE160" s="73" t="s">
        <v>2908</v>
      </c>
      <c r="AF160" s="73" t="s">
        <v>2911</v>
      </c>
      <c r="AG160" s="73" t="s">
        <v>2963</v>
      </c>
      <c r="AH160" s="73" t="s">
        <v>31</v>
      </c>
      <c r="AI160" s="73">
        <v>4</v>
      </c>
      <c r="AJ160" s="83">
        <v>-2.8615384615384614E-4</v>
      </c>
      <c r="AK160" s="73">
        <v>-9.2999999999999989</v>
      </c>
      <c r="AN160" s="78">
        <v>46323.633946759262</v>
      </c>
      <c r="AO160" s="73" t="s">
        <v>2174</v>
      </c>
      <c r="AP160" s="73" t="s">
        <v>2181</v>
      </c>
      <c r="AQ160" s="73">
        <v>4</v>
      </c>
      <c r="AR160" s="73" t="s">
        <v>2176</v>
      </c>
      <c r="AS160" s="73" t="s">
        <v>2177</v>
      </c>
      <c r="AT160" s="73">
        <v>0.25</v>
      </c>
      <c r="AU160" s="73">
        <v>0.25</v>
      </c>
      <c r="AV160" s="73">
        <v>0.25</v>
      </c>
      <c r="AW160" s="73">
        <v>0.8</v>
      </c>
      <c r="AX160" s="73"/>
      <c r="AY160" s="73"/>
      <c r="AZ160" s="73"/>
      <c r="BA160" s="73"/>
      <c r="BB160" s="73" t="s">
        <v>13</v>
      </c>
      <c r="BC160" s="80" t="s">
        <v>2178</v>
      </c>
      <c r="BD160" s="73" t="s">
        <v>66</v>
      </c>
      <c r="BG160" s="78">
        <v>46323.633946759262</v>
      </c>
      <c r="BH160" s="73">
        <v>1</v>
      </c>
      <c r="BI160" s="73" t="s">
        <v>84</v>
      </c>
      <c r="BJ160" s="73" t="s">
        <v>2785</v>
      </c>
      <c r="BK160" s="73" t="s">
        <v>1925</v>
      </c>
      <c r="BL160" s="73" t="s">
        <v>31</v>
      </c>
      <c r="BM160" s="83">
        <v>-3.1399845654950203E-3</v>
      </c>
      <c r="BN160" s="73">
        <v>-15.53704949837859</v>
      </c>
      <c r="BO160" s="80" t="s">
        <v>88</v>
      </c>
      <c r="BR160" s="78">
        <v>46323.633946759262</v>
      </c>
      <c r="BS160" s="73" t="s">
        <v>2185</v>
      </c>
      <c r="BT160" s="73" t="s">
        <v>2189</v>
      </c>
      <c r="BU160" s="73">
        <v>4</v>
      </c>
      <c r="BV160" s="73" t="s">
        <v>2176</v>
      </c>
      <c r="BW160" s="73" t="s">
        <v>2177</v>
      </c>
      <c r="BX160" s="73">
        <v>0</v>
      </c>
      <c r="BY160" s="73">
        <v>0.03</v>
      </c>
      <c r="BZ160" s="73">
        <v>0</v>
      </c>
      <c r="CA160" s="73">
        <v>0</v>
      </c>
      <c r="CB160" s="73"/>
      <c r="CC160" s="73"/>
      <c r="CD160" s="73"/>
      <c r="CE160" s="73"/>
      <c r="CF160" s="73" t="s">
        <v>1918</v>
      </c>
      <c r="CG160" s="80"/>
      <c r="CH160" s="73" t="s">
        <v>66</v>
      </c>
      <c r="CI160" s="73" t="s">
        <v>1918</v>
      </c>
      <c r="CL160" s="78">
        <v>46323.633946759262</v>
      </c>
      <c r="CM160" s="74" t="s">
        <v>2753</v>
      </c>
      <c r="CN160" s="74" t="s">
        <v>2766</v>
      </c>
      <c r="CO160" s="73">
        <v>0.6</v>
      </c>
      <c r="CP160" s="73">
        <v>0</v>
      </c>
      <c r="CQ160" s="73">
        <v>0.6</v>
      </c>
      <c r="CR160" s="73">
        <v>0.25</v>
      </c>
      <c r="CS160" s="73">
        <v>1</v>
      </c>
      <c r="CT160" s="73">
        <v>0</v>
      </c>
      <c r="CU160" s="74" t="s">
        <v>2767</v>
      </c>
      <c r="CV160" s="73">
        <v>0.25</v>
      </c>
      <c r="CW160" s="74" t="s">
        <v>66</v>
      </c>
      <c r="CX160" s="79" t="s">
        <v>2768</v>
      </c>
      <c r="CY160" s="73"/>
      <c r="CZ160" s="73"/>
      <c r="DA160" s="73"/>
      <c r="DB160" s="73"/>
      <c r="DC160" s="73"/>
      <c r="DD160" s="73"/>
      <c r="DE160" s="73"/>
      <c r="DF160" s="73"/>
      <c r="DG160" s="73"/>
      <c r="DH160" s="74" t="s">
        <v>66</v>
      </c>
      <c r="DI160" s="79" t="s">
        <v>2769</v>
      </c>
    </row>
    <row r="161" spans="1:113" ht="15" customHeight="1" x14ac:dyDescent="0.25">
      <c r="A161" s="78">
        <v>46323.633946759262</v>
      </c>
      <c r="B161" s="73" t="s">
        <v>1927</v>
      </c>
      <c r="C161" s="73" t="s">
        <v>31</v>
      </c>
      <c r="D161" s="73">
        <v>0.13500000000000001</v>
      </c>
      <c r="E161" s="73">
        <v>1.4999999999999999E-2</v>
      </c>
      <c r="F161" s="73">
        <v>8.9999999999999998E-4</v>
      </c>
      <c r="G161" s="73" t="s">
        <v>15</v>
      </c>
      <c r="H161" s="73">
        <v>0.03</v>
      </c>
      <c r="I161" s="73">
        <v>0.03</v>
      </c>
      <c r="J161" s="73"/>
      <c r="K161" s="73">
        <v>0</v>
      </c>
      <c r="L161" s="73">
        <v>6.7500000000000002E-8</v>
      </c>
      <c r="M161" s="73">
        <v>6.7500000000000002E-8</v>
      </c>
      <c r="N161" s="73">
        <v>0</v>
      </c>
      <c r="O161" s="79" t="s">
        <v>1919</v>
      </c>
      <c r="P161" s="79" t="s">
        <v>1928</v>
      </c>
      <c r="S161" s="78">
        <v>46323.633946759262</v>
      </c>
      <c r="T161" s="73" t="s">
        <v>2668</v>
      </c>
      <c r="U161" s="73" t="s">
        <v>12</v>
      </c>
      <c r="V161" s="73" t="s">
        <v>13</v>
      </c>
      <c r="W161" s="73" t="s">
        <v>6</v>
      </c>
      <c r="X161" s="80" t="s">
        <v>2677</v>
      </c>
      <c r="AA161" s="78">
        <v>46323.633946759262</v>
      </c>
      <c r="AB161" s="73" t="s">
        <v>2914</v>
      </c>
      <c r="AC161" s="73" t="s">
        <v>84</v>
      </c>
      <c r="AD161" s="73" t="s">
        <v>2785</v>
      </c>
      <c r="AE161" s="73" t="s">
        <v>2908</v>
      </c>
      <c r="AF161" s="73" t="s">
        <v>2911</v>
      </c>
      <c r="AG161" s="73" t="s">
        <v>2963</v>
      </c>
      <c r="AH161" s="73" t="s">
        <v>31</v>
      </c>
      <c r="AI161" s="73">
        <v>5</v>
      </c>
      <c r="AJ161" s="83">
        <v>0</v>
      </c>
      <c r="AK161" s="73">
        <v>0</v>
      </c>
      <c r="AN161" s="78">
        <v>46323.633946759262</v>
      </c>
      <c r="AO161" s="73" t="s">
        <v>2174</v>
      </c>
      <c r="AP161" s="73" t="s">
        <v>2182</v>
      </c>
      <c r="AQ161" s="73">
        <v>5</v>
      </c>
      <c r="AR161" s="73" t="s">
        <v>2176</v>
      </c>
      <c r="AS161" s="73" t="s">
        <v>2177</v>
      </c>
      <c r="AT161" s="73">
        <v>0.25</v>
      </c>
      <c r="AU161" s="73">
        <v>0.8</v>
      </c>
      <c r="AV161" s="73">
        <v>0</v>
      </c>
      <c r="AW161" s="73">
        <v>0.8</v>
      </c>
      <c r="AX161" s="73"/>
      <c r="AY161" s="73"/>
      <c r="AZ161" s="73"/>
      <c r="BA161" s="73"/>
      <c r="BB161" s="73" t="s">
        <v>13</v>
      </c>
      <c r="BC161" s="80" t="s">
        <v>2178</v>
      </c>
      <c r="BD161" s="73" t="s">
        <v>66</v>
      </c>
      <c r="BG161" s="78">
        <v>46323.633946759262</v>
      </c>
      <c r="BH161" s="73">
        <v>1</v>
      </c>
      <c r="BI161" s="73" t="s">
        <v>84</v>
      </c>
      <c r="BJ161" s="73" t="s">
        <v>2785</v>
      </c>
      <c r="BK161" s="73" t="s">
        <v>1927</v>
      </c>
      <c r="BL161" s="73" t="s">
        <v>31</v>
      </c>
      <c r="BM161" s="83">
        <v>-3.0199794206598328E-3</v>
      </c>
      <c r="BN161" s="73">
        <v>-15.533149331171446</v>
      </c>
      <c r="BO161" s="80" t="s">
        <v>88</v>
      </c>
      <c r="BR161" s="78">
        <v>46323.633946759262</v>
      </c>
      <c r="BS161" s="73" t="s">
        <v>2190</v>
      </c>
      <c r="BT161" s="73" t="s">
        <v>2191</v>
      </c>
      <c r="BU161" s="73">
        <v>5</v>
      </c>
      <c r="BV161" s="73" t="s">
        <v>2176</v>
      </c>
      <c r="BW161" s="73" t="s">
        <v>2177</v>
      </c>
      <c r="BX161" s="73">
        <v>0.03</v>
      </c>
      <c r="BY161" s="73">
        <v>0</v>
      </c>
      <c r="BZ161" s="73">
        <v>0.06</v>
      </c>
      <c r="CA161" s="73">
        <v>0</v>
      </c>
      <c r="CB161" s="73"/>
      <c r="CC161" s="73"/>
      <c r="CD161" s="73"/>
      <c r="CE161" s="73"/>
      <c r="CF161" s="73" t="s">
        <v>1921</v>
      </c>
      <c r="CG161" s="80"/>
      <c r="CH161" s="73" t="s">
        <v>66</v>
      </c>
      <c r="CI161" s="73" t="s">
        <v>1921</v>
      </c>
      <c r="CL161" s="78">
        <v>46323.633946759262</v>
      </c>
      <c r="CM161" s="74" t="s">
        <v>2770</v>
      </c>
      <c r="CN161" s="74" t="s">
        <v>2771</v>
      </c>
      <c r="CO161" s="73">
        <v>0.04</v>
      </c>
      <c r="CP161" s="73">
        <v>0.33</v>
      </c>
      <c r="CQ161" s="73">
        <v>0.04</v>
      </c>
      <c r="CR161" s="73">
        <v>0.72</v>
      </c>
      <c r="CS161" s="73">
        <v>-1</v>
      </c>
      <c r="CT161" s="73">
        <v>0</v>
      </c>
      <c r="CU161" s="74" t="s">
        <v>2772</v>
      </c>
      <c r="CV161" s="73"/>
      <c r="CW161" s="74"/>
      <c r="CX161" s="79" t="s">
        <v>2773</v>
      </c>
      <c r="CY161" s="73"/>
      <c r="CZ161" s="73"/>
      <c r="DA161" s="73"/>
      <c r="DB161" s="73"/>
      <c r="DC161" s="73"/>
      <c r="DD161" s="73"/>
      <c r="DE161" s="73"/>
      <c r="DF161" s="73"/>
      <c r="DG161" s="73"/>
      <c r="DH161" s="74" t="s">
        <v>66</v>
      </c>
      <c r="DI161" s="79" t="s">
        <v>2774</v>
      </c>
    </row>
    <row r="162" spans="1:113" ht="15" customHeight="1" x14ac:dyDescent="0.25">
      <c r="A162" s="78">
        <v>46323.633946759262</v>
      </c>
      <c r="B162" s="73" t="s">
        <v>1929</v>
      </c>
      <c r="C162" s="73" t="s">
        <v>31</v>
      </c>
      <c r="D162" s="73">
        <v>0.16500000000000001</v>
      </c>
      <c r="E162" s="73">
        <v>1.4999999999999999E-2</v>
      </c>
      <c r="F162" s="73">
        <v>8.9999999999999998E-4</v>
      </c>
      <c r="G162" s="73" t="s">
        <v>15</v>
      </c>
      <c r="H162" s="73">
        <v>0.03</v>
      </c>
      <c r="I162" s="73">
        <v>0.03</v>
      </c>
      <c r="J162" s="73"/>
      <c r="K162" s="73">
        <v>0</v>
      </c>
      <c r="L162" s="73">
        <v>6.7500000000000002E-8</v>
      </c>
      <c r="M162" s="73">
        <v>6.7500000000000002E-8</v>
      </c>
      <c r="N162" s="73">
        <v>0</v>
      </c>
      <c r="O162" s="79" t="s">
        <v>1919</v>
      </c>
      <c r="P162" s="79" t="s">
        <v>1930</v>
      </c>
      <c r="S162" s="78">
        <v>46323.633946759262</v>
      </c>
      <c r="T162" s="73" t="s">
        <v>2668</v>
      </c>
      <c r="U162" s="73" t="s">
        <v>2678</v>
      </c>
      <c r="V162" s="73" t="s">
        <v>13</v>
      </c>
      <c r="W162" s="73" t="s">
        <v>6</v>
      </c>
      <c r="X162" s="80" t="s">
        <v>2679</v>
      </c>
      <c r="AA162" s="78">
        <v>46323.633946759262</v>
      </c>
      <c r="AB162" s="73" t="s">
        <v>2917</v>
      </c>
      <c r="AC162" s="73" t="s">
        <v>84</v>
      </c>
      <c r="AD162" s="73" t="s">
        <v>2785</v>
      </c>
      <c r="AE162" s="73" t="s">
        <v>2908</v>
      </c>
      <c r="AF162" s="73" t="s">
        <v>2911</v>
      </c>
      <c r="AG162" s="73" t="s">
        <v>2963</v>
      </c>
      <c r="AH162" s="73" t="s">
        <v>2110</v>
      </c>
      <c r="AI162" s="73">
        <v>1</v>
      </c>
      <c r="AJ162" s="83">
        <v>-1.0249999999999999</v>
      </c>
      <c r="AK162" s="73">
        <v>-2354.6499999999996</v>
      </c>
      <c r="AN162" s="78">
        <v>46323.633946759262</v>
      </c>
      <c r="AO162" s="73" t="s">
        <v>2174</v>
      </c>
      <c r="AP162" s="73" t="s">
        <v>2183</v>
      </c>
      <c r="AQ162" s="73">
        <v>6</v>
      </c>
      <c r="AR162" s="73" t="s">
        <v>2176</v>
      </c>
      <c r="AS162" s="73" t="s">
        <v>2177</v>
      </c>
      <c r="AT162" s="73">
        <v>0</v>
      </c>
      <c r="AU162" s="73">
        <v>0.8</v>
      </c>
      <c r="AV162" s="73">
        <v>0</v>
      </c>
      <c r="AW162" s="73">
        <v>0.25</v>
      </c>
      <c r="AX162" s="73"/>
      <c r="AY162" s="73"/>
      <c r="AZ162" s="73"/>
      <c r="BA162" s="73"/>
      <c r="BB162" s="73" t="s">
        <v>13</v>
      </c>
      <c r="BC162" s="80" t="s">
        <v>2178</v>
      </c>
      <c r="BD162" s="73" t="s">
        <v>66</v>
      </c>
      <c r="BG162" s="78">
        <v>46323.633946759262</v>
      </c>
      <c r="BH162" s="73">
        <v>1</v>
      </c>
      <c r="BI162" s="73" t="s">
        <v>84</v>
      </c>
      <c r="BJ162" s="73" t="s">
        <v>2785</v>
      </c>
      <c r="BK162" s="73" t="s">
        <v>1929</v>
      </c>
      <c r="BL162" s="73" t="s">
        <v>31</v>
      </c>
      <c r="BM162" s="83">
        <v>-2.8999742758246453E-3</v>
      </c>
      <c r="BN162" s="73">
        <v>-15.529249163964302</v>
      </c>
      <c r="BO162" s="80" t="s">
        <v>88</v>
      </c>
      <c r="BR162" s="78">
        <v>46323.633946759262</v>
      </c>
      <c r="BS162" s="73" t="s">
        <v>2190</v>
      </c>
      <c r="BT162" s="73" t="s">
        <v>2192</v>
      </c>
      <c r="BU162" s="73">
        <v>6</v>
      </c>
      <c r="BV162" s="73" t="s">
        <v>2176</v>
      </c>
      <c r="BW162" s="73" t="s">
        <v>2177</v>
      </c>
      <c r="BX162" s="73">
        <v>0.06</v>
      </c>
      <c r="BY162" s="73">
        <v>0</v>
      </c>
      <c r="BZ162" s="73">
        <v>0.06</v>
      </c>
      <c r="CA162" s="73">
        <v>0.03</v>
      </c>
      <c r="CB162" s="73"/>
      <c r="CC162" s="73"/>
      <c r="CD162" s="73"/>
      <c r="CE162" s="73"/>
      <c r="CF162" s="73" t="s">
        <v>1921</v>
      </c>
      <c r="CG162" s="80"/>
      <c r="CH162" s="73" t="s">
        <v>66</v>
      </c>
      <c r="CI162" s="73" t="s">
        <v>1921</v>
      </c>
      <c r="CL162" s="78">
        <v>46323.633946759262</v>
      </c>
      <c r="CM162" s="74" t="s">
        <v>2770</v>
      </c>
      <c r="CN162" s="74" t="s">
        <v>2775</v>
      </c>
      <c r="CO162" s="73">
        <v>0.21</v>
      </c>
      <c r="CP162" s="73">
        <v>0.72</v>
      </c>
      <c r="CQ162" s="73">
        <v>0.21</v>
      </c>
      <c r="CR162" s="73">
        <v>0.33</v>
      </c>
      <c r="CS162" s="73">
        <v>1</v>
      </c>
      <c r="CT162" s="73">
        <v>0</v>
      </c>
      <c r="CU162" s="74" t="s">
        <v>2772</v>
      </c>
      <c r="CV162" s="73"/>
      <c r="CW162" s="74"/>
      <c r="CX162" s="79" t="s">
        <v>2773</v>
      </c>
      <c r="CY162" s="73"/>
      <c r="CZ162" s="73"/>
      <c r="DA162" s="73"/>
      <c r="DB162" s="73"/>
      <c r="DC162" s="73"/>
      <c r="DD162" s="73"/>
      <c r="DE162" s="73"/>
      <c r="DF162" s="73"/>
      <c r="DG162" s="73"/>
      <c r="DH162" s="74" t="s">
        <v>66</v>
      </c>
      <c r="DI162" s="79" t="s">
        <v>2774</v>
      </c>
    </row>
    <row r="163" spans="1:113" ht="15" customHeight="1" x14ac:dyDescent="0.25">
      <c r="A163" s="78">
        <v>46323.633946759262</v>
      </c>
      <c r="B163" s="73" t="s">
        <v>1931</v>
      </c>
      <c r="C163" s="73" t="s">
        <v>31</v>
      </c>
      <c r="D163" s="73">
        <v>0.19500000000000001</v>
      </c>
      <c r="E163" s="73">
        <v>1.4999999999999999E-2</v>
      </c>
      <c r="F163" s="73">
        <v>8.9999999999999998E-4</v>
      </c>
      <c r="G163" s="73" t="s">
        <v>15</v>
      </c>
      <c r="H163" s="73">
        <v>0.03</v>
      </c>
      <c r="I163" s="73">
        <v>0.03</v>
      </c>
      <c r="J163" s="73"/>
      <c r="K163" s="73">
        <v>0</v>
      </c>
      <c r="L163" s="73">
        <v>6.7500000000000002E-8</v>
      </c>
      <c r="M163" s="73">
        <v>6.7500000000000002E-8</v>
      </c>
      <c r="N163" s="73">
        <v>0</v>
      </c>
      <c r="O163" s="79" t="s">
        <v>1919</v>
      </c>
      <c r="P163" s="79" t="s">
        <v>1932</v>
      </c>
      <c r="S163" s="78">
        <v>46323.633946759262</v>
      </c>
      <c r="T163" s="73" t="s">
        <v>2668</v>
      </c>
      <c r="U163" s="73" t="s">
        <v>2680</v>
      </c>
      <c r="V163" s="73">
        <v>371</v>
      </c>
      <c r="W163" s="73" t="s">
        <v>6</v>
      </c>
      <c r="X163" s="80" t="s">
        <v>2789</v>
      </c>
      <c r="AA163" s="78">
        <v>46323.633946759262</v>
      </c>
      <c r="AB163" s="73" t="s">
        <v>2917</v>
      </c>
      <c r="AC163" s="73" t="s">
        <v>84</v>
      </c>
      <c r="AD163" s="73" t="s">
        <v>2785</v>
      </c>
      <c r="AE163" s="73" t="s">
        <v>2908</v>
      </c>
      <c r="AF163" s="73" t="s">
        <v>2911</v>
      </c>
      <c r="AG163" s="73" t="s">
        <v>2963</v>
      </c>
      <c r="AH163" s="73" t="s">
        <v>2110</v>
      </c>
      <c r="AI163" s="73">
        <v>2</v>
      </c>
      <c r="AJ163" s="83">
        <v>-2.5000000000000001E-2</v>
      </c>
      <c r="AK163" s="73">
        <v>-354.65</v>
      </c>
      <c r="AN163" s="78">
        <v>46323.633946759262</v>
      </c>
      <c r="AO163" s="73" t="s">
        <v>2174</v>
      </c>
      <c r="AP163" s="73" t="s">
        <v>2184</v>
      </c>
      <c r="AQ163" s="73">
        <v>7</v>
      </c>
      <c r="AR163" s="73" t="s">
        <v>2176</v>
      </c>
      <c r="AS163" s="73" t="s">
        <v>2177</v>
      </c>
      <c r="AT163" s="73">
        <v>0</v>
      </c>
      <c r="AU163" s="73">
        <v>0.25</v>
      </c>
      <c r="AV163" s="73">
        <v>0</v>
      </c>
      <c r="AW163" s="73">
        <v>0</v>
      </c>
      <c r="AX163" s="73"/>
      <c r="AY163" s="73"/>
      <c r="AZ163" s="73"/>
      <c r="BA163" s="73"/>
      <c r="BB163" s="73" t="s">
        <v>13</v>
      </c>
      <c r="BC163" s="80" t="s">
        <v>2178</v>
      </c>
      <c r="BD163" s="73" t="s">
        <v>66</v>
      </c>
      <c r="BG163" s="78">
        <v>46323.633946759262</v>
      </c>
      <c r="BH163" s="73">
        <v>1</v>
      </c>
      <c r="BI163" s="73" t="s">
        <v>84</v>
      </c>
      <c r="BJ163" s="73" t="s">
        <v>2785</v>
      </c>
      <c r="BK163" s="73" t="s">
        <v>1931</v>
      </c>
      <c r="BL163" s="73" t="s">
        <v>31</v>
      </c>
      <c r="BM163" s="83">
        <v>-2.7799691309894582E-3</v>
      </c>
      <c r="BN163" s="73">
        <v>-15.525348996757158</v>
      </c>
      <c r="BO163" s="80" t="s">
        <v>88</v>
      </c>
      <c r="BR163" s="78">
        <v>46323.633946759262</v>
      </c>
      <c r="BS163" s="73" t="s">
        <v>2190</v>
      </c>
      <c r="BT163" s="73" t="s">
        <v>2193</v>
      </c>
      <c r="BU163" s="73">
        <v>7</v>
      </c>
      <c r="BV163" s="73" t="s">
        <v>2176</v>
      </c>
      <c r="BW163" s="73" t="s">
        <v>2177</v>
      </c>
      <c r="BX163" s="73">
        <v>0.06</v>
      </c>
      <c r="BY163" s="73">
        <v>0.03</v>
      </c>
      <c r="BZ163" s="73">
        <v>0.03</v>
      </c>
      <c r="CA163" s="73">
        <v>0.03</v>
      </c>
      <c r="CB163" s="73"/>
      <c r="CC163" s="73"/>
      <c r="CD163" s="73"/>
      <c r="CE163" s="73"/>
      <c r="CF163" s="73" t="s">
        <v>1921</v>
      </c>
      <c r="CG163" s="80"/>
      <c r="CH163" s="73" t="s">
        <v>66</v>
      </c>
      <c r="CI163" s="73" t="s">
        <v>1921</v>
      </c>
      <c r="CL163" s="78">
        <v>46323.633946759262</v>
      </c>
      <c r="CM163" s="74" t="s">
        <v>2770</v>
      </c>
      <c r="CN163" s="74" t="s">
        <v>2776</v>
      </c>
      <c r="CO163" s="73">
        <v>0.08</v>
      </c>
      <c r="CP163" s="73">
        <v>0.76</v>
      </c>
      <c r="CQ163" s="73">
        <v>0.17</v>
      </c>
      <c r="CR163" s="73">
        <v>0.76</v>
      </c>
      <c r="CS163" s="73">
        <v>0</v>
      </c>
      <c r="CT163" s="73">
        <v>1</v>
      </c>
      <c r="CU163" s="74" t="s">
        <v>2777</v>
      </c>
      <c r="CV163" s="73"/>
      <c r="CW163" s="74"/>
      <c r="CX163" s="79" t="s">
        <v>2773</v>
      </c>
      <c r="CY163" s="73"/>
      <c r="CZ163" s="73"/>
      <c r="DA163" s="73"/>
      <c r="DB163" s="73"/>
      <c r="DC163" s="73"/>
      <c r="DD163" s="73"/>
      <c r="DE163" s="73"/>
      <c r="DF163" s="73"/>
      <c r="DG163" s="73"/>
      <c r="DH163" s="74" t="s">
        <v>66</v>
      </c>
      <c r="DI163" s="79" t="s">
        <v>2778</v>
      </c>
    </row>
    <row r="164" spans="1:113" ht="15" customHeight="1" x14ac:dyDescent="0.25">
      <c r="A164" s="78">
        <v>46323.633946759262</v>
      </c>
      <c r="B164" s="73" t="s">
        <v>1933</v>
      </c>
      <c r="C164" s="73" t="s">
        <v>31</v>
      </c>
      <c r="D164" s="73">
        <v>0.22500000000000001</v>
      </c>
      <c r="E164" s="73">
        <v>1.4999999999999999E-2</v>
      </c>
      <c r="F164" s="73">
        <v>8.9999999999999998E-4</v>
      </c>
      <c r="G164" s="73" t="s">
        <v>15</v>
      </c>
      <c r="H164" s="73">
        <v>0.03</v>
      </c>
      <c r="I164" s="73">
        <v>0.03</v>
      </c>
      <c r="J164" s="73"/>
      <c r="K164" s="73">
        <v>0</v>
      </c>
      <c r="L164" s="73">
        <v>6.7500000000000002E-8</v>
      </c>
      <c r="M164" s="73">
        <v>6.7500000000000002E-8</v>
      </c>
      <c r="N164" s="73">
        <v>0</v>
      </c>
      <c r="O164" s="79" t="s">
        <v>1919</v>
      </c>
      <c r="P164" s="79" t="s">
        <v>1934</v>
      </c>
      <c r="S164" s="78">
        <v>46323.633946759262</v>
      </c>
      <c r="T164" s="73" t="s">
        <v>2668</v>
      </c>
      <c r="U164" s="73" t="s">
        <v>2681</v>
      </c>
      <c r="V164" s="73" t="s">
        <v>2682</v>
      </c>
      <c r="W164" s="73" t="s">
        <v>6</v>
      </c>
      <c r="X164" s="80" t="s">
        <v>2790</v>
      </c>
      <c r="AA164" s="78">
        <v>46323.633946759262</v>
      </c>
      <c r="AB164" s="73" t="s">
        <v>2917</v>
      </c>
      <c r="AC164" s="73" t="s">
        <v>84</v>
      </c>
      <c r="AD164" s="73" t="s">
        <v>2785</v>
      </c>
      <c r="AE164" s="73" t="s">
        <v>2908</v>
      </c>
      <c r="AF164" s="73" t="s">
        <v>2911</v>
      </c>
      <c r="AG164" s="73" t="s">
        <v>2963</v>
      </c>
      <c r="AH164" s="73" t="s">
        <v>2110</v>
      </c>
      <c r="AI164" s="73">
        <v>3</v>
      </c>
      <c r="AJ164" s="83">
        <v>-1.75E-3</v>
      </c>
      <c r="AK164" s="73">
        <v>-350</v>
      </c>
      <c r="BG164" s="78">
        <v>46323.633946759262</v>
      </c>
      <c r="BH164" s="73">
        <v>1</v>
      </c>
      <c r="BI164" s="73" t="s">
        <v>84</v>
      </c>
      <c r="BJ164" s="73" t="s">
        <v>2785</v>
      </c>
      <c r="BK164" s="73" t="s">
        <v>1933</v>
      </c>
      <c r="BL164" s="73" t="s">
        <v>31</v>
      </c>
      <c r="BM164" s="83">
        <v>-2.6599639861542707E-3</v>
      </c>
      <c r="BN164" s="73">
        <v>-15.521448829550014</v>
      </c>
      <c r="BO164" s="80" t="s">
        <v>88</v>
      </c>
      <c r="BR164" s="78">
        <v>46323.633946759262</v>
      </c>
      <c r="BS164" s="73" t="s">
        <v>2190</v>
      </c>
      <c r="BT164" s="73" t="s">
        <v>2194</v>
      </c>
      <c r="BU164" s="73">
        <v>8</v>
      </c>
      <c r="BV164" s="73" t="s">
        <v>2176</v>
      </c>
      <c r="BW164" s="73" t="s">
        <v>2177</v>
      </c>
      <c r="BX164" s="73">
        <v>0.03</v>
      </c>
      <c r="BY164" s="73">
        <v>0.03</v>
      </c>
      <c r="BZ164" s="73">
        <v>0.03</v>
      </c>
      <c r="CA164" s="73">
        <v>0</v>
      </c>
      <c r="CB164" s="73"/>
      <c r="CC164" s="73"/>
      <c r="CD164" s="73"/>
      <c r="CE164" s="73"/>
      <c r="CF164" s="73" t="s">
        <v>1921</v>
      </c>
      <c r="CG164" s="80"/>
      <c r="CH164" s="73" t="s">
        <v>66</v>
      </c>
      <c r="CI164" s="73" t="s">
        <v>1921</v>
      </c>
      <c r="CL164" s="78">
        <v>46323.633946759262</v>
      </c>
      <c r="CM164" s="74" t="s">
        <v>2770</v>
      </c>
      <c r="CN164" s="74" t="s">
        <v>2779</v>
      </c>
      <c r="CO164" s="73">
        <v>0.17</v>
      </c>
      <c r="CP164" s="73">
        <v>0.28999999999999998</v>
      </c>
      <c r="CQ164" s="73">
        <v>7.9999999999999988E-2</v>
      </c>
      <c r="CR164" s="73">
        <v>0.28999999999999998</v>
      </c>
      <c r="CS164" s="73">
        <v>0</v>
      </c>
      <c r="CT164" s="73">
        <v>-1</v>
      </c>
      <c r="CU164" s="74" t="s">
        <v>2777</v>
      </c>
      <c r="CV164" s="73"/>
      <c r="CW164" s="74"/>
      <c r="CX164" s="79" t="s">
        <v>2773</v>
      </c>
      <c r="CY164" s="73"/>
      <c r="CZ164" s="73"/>
      <c r="DA164" s="73"/>
      <c r="DB164" s="73"/>
      <c r="DC164" s="73"/>
      <c r="DD164" s="73"/>
      <c r="DE164" s="73"/>
      <c r="DF164" s="73"/>
      <c r="DG164" s="73"/>
      <c r="DH164" s="74" t="s">
        <v>66</v>
      </c>
      <c r="DI164" s="79" t="s">
        <v>2778</v>
      </c>
    </row>
    <row r="165" spans="1:113" ht="15" customHeight="1" x14ac:dyDescent="0.25">
      <c r="A165" s="78">
        <v>46323.633946759262</v>
      </c>
      <c r="B165" s="73" t="s">
        <v>1935</v>
      </c>
      <c r="C165" s="73" t="s">
        <v>31</v>
      </c>
      <c r="D165" s="73">
        <v>0.255</v>
      </c>
      <c r="E165" s="73">
        <v>1.4999999999999999E-2</v>
      </c>
      <c r="F165" s="73">
        <v>8.9999999999999998E-4</v>
      </c>
      <c r="G165" s="73" t="s">
        <v>15</v>
      </c>
      <c r="H165" s="73">
        <v>0.03</v>
      </c>
      <c r="I165" s="73">
        <v>0.03</v>
      </c>
      <c r="J165" s="73"/>
      <c r="K165" s="73">
        <v>0</v>
      </c>
      <c r="L165" s="73">
        <v>6.7500000000000002E-8</v>
      </c>
      <c r="M165" s="73">
        <v>6.7500000000000002E-8</v>
      </c>
      <c r="N165" s="73">
        <v>0</v>
      </c>
      <c r="O165" s="79" t="s">
        <v>1919</v>
      </c>
      <c r="P165" s="79" t="s">
        <v>1936</v>
      </c>
      <c r="S165" s="78">
        <v>46323.633946759262</v>
      </c>
      <c r="T165" s="73" t="s">
        <v>2668</v>
      </c>
      <c r="U165" s="73" t="s">
        <v>2683</v>
      </c>
      <c r="V165" s="73">
        <v>342</v>
      </c>
      <c r="W165" s="73" t="s">
        <v>16</v>
      </c>
      <c r="X165" s="80" t="s">
        <v>2684</v>
      </c>
      <c r="AA165" s="78">
        <v>46323.633946759262</v>
      </c>
      <c r="AB165" s="73" t="s">
        <v>2917</v>
      </c>
      <c r="AC165" s="73" t="s">
        <v>84</v>
      </c>
      <c r="AD165" s="73" t="s">
        <v>2785</v>
      </c>
      <c r="AE165" s="73" t="s">
        <v>2908</v>
      </c>
      <c r="AF165" s="73" t="s">
        <v>2911</v>
      </c>
      <c r="AG165" s="73" t="s">
        <v>2963</v>
      </c>
      <c r="AH165" s="73" t="s">
        <v>2110</v>
      </c>
      <c r="AI165" s="73">
        <v>4</v>
      </c>
      <c r="AJ165" s="83">
        <v>0</v>
      </c>
      <c r="AK165" s="73">
        <v>0</v>
      </c>
      <c r="BG165" s="78">
        <v>46323.633946759262</v>
      </c>
      <c r="BH165" s="73">
        <v>1</v>
      </c>
      <c r="BI165" s="73" t="s">
        <v>84</v>
      </c>
      <c r="BJ165" s="73" t="s">
        <v>2785</v>
      </c>
      <c r="BK165" s="73" t="s">
        <v>1935</v>
      </c>
      <c r="BL165" s="73" t="s">
        <v>31</v>
      </c>
      <c r="BM165" s="83">
        <v>-2.5399588413190831E-3</v>
      </c>
      <c r="BN165" s="73">
        <v>-15.51754866234287</v>
      </c>
      <c r="BO165" s="80" t="s">
        <v>88</v>
      </c>
      <c r="BR165" s="78">
        <v>46323.633946759262</v>
      </c>
      <c r="BS165" s="73" t="s">
        <v>2195</v>
      </c>
      <c r="BT165" s="73" t="s">
        <v>2196</v>
      </c>
      <c r="BU165" s="73">
        <v>9</v>
      </c>
      <c r="BV165" s="73" t="s">
        <v>2176</v>
      </c>
      <c r="BW165" s="73" t="s">
        <v>2177</v>
      </c>
      <c r="BX165" s="73">
        <v>0.06</v>
      </c>
      <c r="BY165" s="73">
        <v>0</v>
      </c>
      <c r="BZ165" s="73">
        <v>0.09</v>
      </c>
      <c r="CA165" s="73">
        <v>0</v>
      </c>
      <c r="CB165" s="73"/>
      <c r="CC165" s="73"/>
      <c r="CD165" s="73"/>
      <c r="CE165" s="73"/>
      <c r="CF165" s="73" t="s">
        <v>1923</v>
      </c>
      <c r="CG165" s="80"/>
      <c r="CH165" s="73" t="s">
        <v>66</v>
      </c>
      <c r="CI165" s="73" t="s">
        <v>1923</v>
      </c>
      <c r="CL165" s="78">
        <v>46323.633946759262</v>
      </c>
      <c r="CM165" s="74" t="s">
        <v>2770</v>
      </c>
      <c r="CN165" s="74" t="s">
        <v>2780</v>
      </c>
      <c r="CO165" s="73">
        <v>0.04</v>
      </c>
      <c r="CP165" s="73">
        <v>0.08</v>
      </c>
      <c r="CQ165" s="73">
        <v>0.04</v>
      </c>
      <c r="CR165" s="73">
        <v>0.17</v>
      </c>
      <c r="CS165" s="73">
        <v>-1</v>
      </c>
      <c r="CT165" s="73">
        <v>0</v>
      </c>
      <c r="CU165" s="74" t="s">
        <v>2777</v>
      </c>
      <c r="CV165" s="73"/>
      <c r="CW165" s="74"/>
      <c r="CX165" s="79" t="s">
        <v>2773</v>
      </c>
      <c r="CY165" s="73"/>
      <c r="CZ165" s="73"/>
      <c r="DA165" s="73"/>
      <c r="DB165" s="73"/>
      <c r="DC165" s="73"/>
      <c r="DD165" s="73"/>
      <c r="DE165" s="73"/>
      <c r="DF165" s="73"/>
      <c r="DG165" s="73"/>
      <c r="DH165" s="74" t="s">
        <v>66</v>
      </c>
      <c r="DI165" s="79" t="s">
        <v>2778</v>
      </c>
    </row>
    <row r="166" spans="1:113" ht="15" customHeight="1" x14ac:dyDescent="0.25">
      <c r="A166" s="78">
        <v>46323.633946759262</v>
      </c>
      <c r="B166" s="73" t="s">
        <v>1937</v>
      </c>
      <c r="C166" s="73" t="s">
        <v>31</v>
      </c>
      <c r="D166" s="73">
        <v>0.28499999999999998</v>
      </c>
      <c r="E166" s="73">
        <v>1.4999999999999999E-2</v>
      </c>
      <c r="F166" s="73">
        <v>8.9999999999999998E-4</v>
      </c>
      <c r="G166" s="73" t="s">
        <v>15</v>
      </c>
      <c r="H166" s="73">
        <v>0.03</v>
      </c>
      <c r="I166" s="73">
        <v>0.03</v>
      </c>
      <c r="J166" s="73"/>
      <c r="K166" s="73">
        <v>0</v>
      </c>
      <c r="L166" s="73">
        <v>6.7500000000000002E-8</v>
      </c>
      <c r="M166" s="73">
        <v>6.7500000000000002E-8</v>
      </c>
      <c r="N166" s="73">
        <v>0</v>
      </c>
      <c r="O166" s="79" t="s">
        <v>1919</v>
      </c>
      <c r="P166" s="79" t="s">
        <v>1938</v>
      </c>
      <c r="S166" s="78">
        <v>46323.633946759262</v>
      </c>
      <c r="T166" s="73" t="s">
        <v>2668</v>
      </c>
      <c r="U166" s="73" t="s">
        <v>2685</v>
      </c>
      <c r="V166" s="73">
        <v>28</v>
      </c>
      <c r="W166" s="73" t="s">
        <v>16</v>
      </c>
      <c r="X166" s="80" t="s">
        <v>2686</v>
      </c>
      <c r="AA166" s="78">
        <v>46323.633946759262</v>
      </c>
      <c r="AB166" s="73" t="s">
        <v>2917</v>
      </c>
      <c r="AC166" s="73" t="s">
        <v>84</v>
      </c>
      <c r="AD166" s="73" t="s">
        <v>2785</v>
      </c>
      <c r="AE166" s="73" t="s">
        <v>2908</v>
      </c>
      <c r="AF166" s="73" t="s">
        <v>2911</v>
      </c>
      <c r="AG166" s="73" t="s">
        <v>2963</v>
      </c>
      <c r="AH166" s="73" t="s">
        <v>2110</v>
      </c>
      <c r="AI166" s="73">
        <v>5</v>
      </c>
      <c r="AJ166" s="83">
        <v>1.75E-3</v>
      </c>
      <c r="AK166" s="73">
        <v>350</v>
      </c>
      <c r="BG166" s="78">
        <v>46323.633946759262</v>
      </c>
      <c r="BH166" s="73">
        <v>1</v>
      </c>
      <c r="BI166" s="73" t="s">
        <v>84</v>
      </c>
      <c r="BJ166" s="73" t="s">
        <v>2785</v>
      </c>
      <c r="BK166" s="73" t="s">
        <v>1937</v>
      </c>
      <c r="BL166" s="73" t="s">
        <v>31</v>
      </c>
      <c r="BM166" s="83">
        <v>-2.4199536964838956E-3</v>
      </c>
      <c r="BN166" s="73">
        <v>-15.513648495135728</v>
      </c>
      <c r="BO166" s="80" t="s">
        <v>88</v>
      </c>
      <c r="BR166" s="78">
        <v>46323.633946759262</v>
      </c>
      <c r="BS166" s="73" t="s">
        <v>2195</v>
      </c>
      <c r="BT166" s="73" t="s">
        <v>2197</v>
      </c>
      <c r="BU166" s="73">
        <v>10</v>
      </c>
      <c r="BV166" s="73" t="s">
        <v>2176</v>
      </c>
      <c r="BW166" s="73" t="s">
        <v>2177</v>
      </c>
      <c r="BX166" s="73">
        <v>0.09</v>
      </c>
      <c r="BY166" s="73">
        <v>0</v>
      </c>
      <c r="BZ166" s="73">
        <v>0.09</v>
      </c>
      <c r="CA166" s="73">
        <v>0.03</v>
      </c>
      <c r="CB166" s="73"/>
      <c r="CC166" s="73"/>
      <c r="CD166" s="73"/>
      <c r="CE166" s="73"/>
      <c r="CF166" s="73" t="s">
        <v>1923</v>
      </c>
      <c r="CG166" s="80"/>
      <c r="CH166" s="73" t="s">
        <v>66</v>
      </c>
      <c r="CI166" s="73" t="s">
        <v>1923</v>
      </c>
      <c r="CL166" s="78">
        <v>46323.633946759262</v>
      </c>
      <c r="CM166" s="74" t="s">
        <v>2770</v>
      </c>
      <c r="CN166" s="74" t="s">
        <v>2781</v>
      </c>
      <c r="CO166" s="73">
        <v>0.56000000000000005</v>
      </c>
      <c r="CP166" s="73">
        <v>0.17</v>
      </c>
      <c r="CQ166" s="73">
        <v>0.56000000000000005</v>
      </c>
      <c r="CR166" s="73">
        <v>7.9999999999999988E-2</v>
      </c>
      <c r="CS166" s="73">
        <v>1</v>
      </c>
      <c r="CT166" s="73">
        <v>0</v>
      </c>
      <c r="CU166" s="74" t="s">
        <v>2777</v>
      </c>
      <c r="CV166" s="73"/>
      <c r="CW166" s="74"/>
      <c r="CX166" s="79" t="s">
        <v>2773</v>
      </c>
      <c r="CY166" s="73"/>
      <c r="CZ166" s="73"/>
      <c r="DA166" s="73"/>
      <c r="DB166" s="73"/>
      <c r="DC166" s="73"/>
      <c r="DD166" s="73"/>
      <c r="DE166" s="73"/>
      <c r="DF166" s="73"/>
      <c r="DG166" s="73"/>
      <c r="DH166" s="74" t="s">
        <v>66</v>
      </c>
      <c r="DI166" s="79" t="s">
        <v>2778</v>
      </c>
    </row>
    <row r="167" spans="1:113" ht="15" customHeight="1" x14ac:dyDescent="0.25">
      <c r="A167" s="78">
        <v>46323.633946759262</v>
      </c>
      <c r="B167" s="73" t="s">
        <v>1939</v>
      </c>
      <c r="C167" s="73" t="s">
        <v>31</v>
      </c>
      <c r="D167" s="73">
        <v>0.315</v>
      </c>
      <c r="E167" s="73">
        <v>1.4999999999999999E-2</v>
      </c>
      <c r="F167" s="73">
        <v>8.9999999999999998E-4</v>
      </c>
      <c r="G167" s="73" t="s">
        <v>15</v>
      </c>
      <c r="H167" s="73">
        <v>0.03</v>
      </c>
      <c r="I167" s="73">
        <v>0.03</v>
      </c>
      <c r="J167" s="73"/>
      <c r="K167" s="73">
        <v>0</v>
      </c>
      <c r="L167" s="73">
        <v>6.7500000000000002E-8</v>
      </c>
      <c r="M167" s="73">
        <v>6.7500000000000002E-8</v>
      </c>
      <c r="N167" s="73">
        <v>0</v>
      </c>
      <c r="O167" s="79" t="s">
        <v>1919</v>
      </c>
      <c r="P167" s="79" t="s">
        <v>1940</v>
      </c>
      <c r="S167" s="78">
        <v>46323.633946759262</v>
      </c>
      <c r="T167" s="73" t="s">
        <v>2668</v>
      </c>
      <c r="U167" s="73" t="s">
        <v>2687</v>
      </c>
      <c r="V167" s="73" t="s">
        <v>66</v>
      </c>
      <c r="W167" s="73" t="s">
        <v>6</v>
      </c>
      <c r="X167" s="80" t="s">
        <v>2791</v>
      </c>
      <c r="AA167" s="78">
        <v>46323.633946759262</v>
      </c>
      <c r="AB167" s="73" t="s">
        <v>2917</v>
      </c>
      <c r="AC167" s="73" t="s">
        <v>84</v>
      </c>
      <c r="AD167" s="73" t="s">
        <v>2785</v>
      </c>
      <c r="AE167" s="73" t="s">
        <v>2908</v>
      </c>
      <c r="AF167" s="73" t="s">
        <v>2911</v>
      </c>
      <c r="AG167" s="73" t="s">
        <v>2963</v>
      </c>
      <c r="AH167" s="73" t="s">
        <v>2110</v>
      </c>
      <c r="AI167" s="73">
        <v>6</v>
      </c>
      <c r="AJ167" s="83">
        <v>2.5000000000000001E-2</v>
      </c>
      <c r="AK167" s="73">
        <v>354.65</v>
      </c>
      <c r="BG167" s="78">
        <v>46323.633946759262</v>
      </c>
      <c r="BH167" s="73">
        <v>1</v>
      </c>
      <c r="BI167" s="73" t="s">
        <v>84</v>
      </c>
      <c r="BJ167" s="73" t="s">
        <v>2785</v>
      </c>
      <c r="BK167" s="73" t="s">
        <v>1939</v>
      </c>
      <c r="BL167" s="73" t="s">
        <v>31</v>
      </c>
      <c r="BM167" s="83">
        <v>-2.2999485516487081E-3</v>
      </c>
      <c r="BN167" s="73">
        <v>-15.509748327928584</v>
      </c>
      <c r="BO167" s="80" t="s">
        <v>88</v>
      </c>
      <c r="BR167" s="78">
        <v>46323.633946759262</v>
      </c>
      <c r="BS167" s="73" t="s">
        <v>2195</v>
      </c>
      <c r="BT167" s="73" t="s">
        <v>2198</v>
      </c>
      <c r="BU167" s="73">
        <v>11</v>
      </c>
      <c r="BV167" s="73" t="s">
        <v>2176</v>
      </c>
      <c r="BW167" s="73" t="s">
        <v>2177</v>
      </c>
      <c r="BX167" s="73">
        <v>0.09</v>
      </c>
      <c r="BY167" s="73">
        <v>0.03</v>
      </c>
      <c r="BZ167" s="73">
        <v>0.06</v>
      </c>
      <c r="CA167" s="73">
        <v>0.03</v>
      </c>
      <c r="CB167" s="73"/>
      <c r="CC167" s="73"/>
      <c r="CD167" s="73"/>
      <c r="CE167" s="73"/>
      <c r="CF167" s="73" t="s">
        <v>1923</v>
      </c>
      <c r="CG167" s="80"/>
      <c r="CH167" s="73" t="s">
        <v>66</v>
      </c>
      <c r="CI167" s="73" t="s">
        <v>1923</v>
      </c>
      <c r="CL167" s="78">
        <v>46323.633946759262</v>
      </c>
      <c r="CM167" s="74" t="s">
        <v>2770</v>
      </c>
      <c r="CN167" s="74" t="s">
        <v>2782</v>
      </c>
      <c r="CO167" s="73">
        <v>0.08</v>
      </c>
      <c r="CP167" s="73">
        <v>0.21</v>
      </c>
      <c r="CQ167" s="73">
        <v>0.52</v>
      </c>
      <c r="CR167" s="73">
        <v>0.21</v>
      </c>
      <c r="CS167" s="73">
        <v>0</v>
      </c>
      <c r="CT167" s="73">
        <v>1</v>
      </c>
      <c r="CU167" s="74" t="s">
        <v>2772</v>
      </c>
      <c r="CV167" s="73"/>
      <c r="CW167" s="74"/>
      <c r="CX167" s="79" t="s">
        <v>2773</v>
      </c>
      <c r="CY167" s="73"/>
      <c r="CZ167" s="73"/>
      <c r="DA167" s="73"/>
      <c r="DB167" s="73"/>
      <c r="DC167" s="73"/>
      <c r="DD167" s="73"/>
      <c r="DE167" s="73"/>
      <c r="DF167" s="73"/>
      <c r="DG167" s="73"/>
      <c r="DH167" s="74" t="s">
        <v>66</v>
      </c>
      <c r="DI167" s="79" t="s">
        <v>2774</v>
      </c>
    </row>
    <row r="168" spans="1:113" ht="15" customHeight="1" x14ac:dyDescent="0.25">
      <c r="A168" s="78">
        <v>46323.633946759262</v>
      </c>
      <c r="B168" s="73" t="s">
        <v>1941</v>
      </c>
      <c r="C168" s="73" t="s">
        <v>31</v>
      </c>
      <c r="D168" s="73">
        <v>0.34499999999999997</v>
      </c>
      <c r="E168" s="73">
        <v>1.4999999999999999E-2</v>
      </c>
      <c r="F168" s="73">
        <v>8.9999999999999998E-4</v>
      </c>
      <c r="G168" s="73" t="s">
        <v>15</v>
      </c>
      <c r="H168" s="73">
        <v>0.03</v>
      </c>
      <c r="I168" s="73">
        <v>0.03</v>
      </c>
      <c r="J168" s="73"/>
      <c r="K168" s="73">
        <v>0</v>
      </c>
      <c r="L168" s="73">
        <v>6.7500000000000002E-8</v>
      </c>
      <c r="M168" s="73">
        <v>6.7500000000000002E-8</v>
      </c>
      <c r="N168" s="73">
        <v>0</v>
      </c>
      <c r="O168" s="79" t="s">
        <v>1919</v>
      </c>
      <c r="P168" s="79" t="s">
        <v>1942</v>
      </c>
      <c r="S168" s="78">
        <v>46323.633946759262</v>
      </c>
      <c r="T168" s="73" t="s">
        <v>2668</v>
      </c>
      <c r="U168" s="73" t="s">
        <v>2688</v>
      </c>
      <c r="V168" s="73" t="s">
        <v>69</v>
      </c>
      <c r="W168" s="73" t="s">
        <v>6</v>
      </c>
      <c r="X168" s="80" t="s">
        <v>2792</v>
      </c>
      <c r="AA168" s="78">
        <v>46323.633946759262</v>
      </c>
      <c r="AB168" s="73" t="s">
        <v>2917</v>
      </c>
      <c r="AC168" s="73" t="s">
        <v>84</v>
      </c>
      <c r="AD168" s="73" t="s">
        <v>2785</v>
      </c>
      <c r="AE168" s="73" t="s">
        <v>2908</v>
      </c>
      <c r="AF168" s="73" t="s">
        <v>2911</v>
      </c>
      <c r="AG168" s="73" t="s">
        <v>2963</v>
      </c>
      <c r="AH168" s="73" t="s">
        <v>2110</v>
      </c>
      <c r="AI168" s="73">
        <v>7</v>
      </c>
      <c r="AJ168" s="83">
        <v>1.0249999999999999</v>
      </c>
      <c r="AK168" s="73">
        <v>2354.6499999999996</v>
      </c>
      <c r="BG168" s="78">
        <v>46323.633946759262</v>
      </c>
      <c r="BH168" s="73">
        <v>1</v>
      </c>
      <c r="BI168" s="73" t="s">
        <v>84</v>
      </c>
      <c r="BJ168" s="73" t="s">
        <v>2785</v>
      </c>
      <c r="BK168" s="73" t="s">
        <v>1941</v>
      </c>
      <c r="BL168" s="73" t="s">
        <v>31</v>
      </c>
      <c r="BM168" s="83">
        <v>-2.1799434068135205E-3</v>
      </c>
      <c r="BN168" s="73">
        <v>-15.50584816072144</v>
      </c>
      <c r="BO168" s="80" t="s">
        <v>88</v>
      </c>
      <c r="BR168" s="78">
        <v>46323.633946759262</v>
      </c>
      <c r="BS168" s="73" t="s">
        <v>2195</v>
      </c>
      <c r="BT168" s="73" t="s">
        <v>2199</v>
      </c>
      <c r="BU168" s="73">
        <v>12</v>
      </c>
      <c r="BV168" s="73" t="s">
        <v>2176</v>
      </c>
      <c r="BW168" s="73" t="s">
        <v>2177</v>
      </c>
      <c r="BX168" s="73">
        <v>0.06</v>
      </c>
      <c r="BY168" s="73">
        <v>0.03</v>
      </c>
      <c r="BZ168" s="73">
        <v>0.06</v>
      </c>
      <c r="CA168" s="73">
        <v>0</v>
      </c>
      <c r="CB168" s="73"/>
      <c r="CC168" s="73"/>
      <c r="CD168" s="73"/>
      <c r="CE168" s="73"/>
      <c r="CF168" s="73" t="s">
        <v>1923</v>
      </c>
      <c r="CG168" s="80"/>
      <c r="CH168" s="73" t="s">
        <v>66</v>
      </c>
      <c r="CI168" s="73" t="s">
        <v>1923</v>
      </c>
      <c r="CL168" s="78">
        <v>46323.633946759262</v>
      </c>
      <c r="CM168" s="74" t="s">
        <v>2770</v>
      </c>
      <c r="CN168" s="74" t="s">
        <v>2783</v>
      </c>
      <c r="CO168" s="73">
        <v>0.52</v>
      </c>
      <c r="CP168" s="73">
        <v>0.04</v>
      </c>
      <c r="CQ168" s="73">
        <v>7.9999999999999988E-2</v>
      </c>
      <c r="CR168" s="73">
        <v>0.04</v>
      </c>
      <c r="CS168" s="73">
        <v>0</v>
      </c>
      <c r="CT168" s="73">
        <v>-1</v>
      </c>
      <c r="CU168" s="74" t="s">
        <v>2772</v>
      </c>
      <c r="CV168" s="73"/>
      <c r="CW168" s="74"/>
      <c r="CX168" s="79" t="s">
        <v>2773</v>
      </c>
      <c r="CY168" s="73"/>
      <c r="CZ168" s="73"/>
      <c r="DA168" s="73"/>
      <c r="DB168" s="73"/>
      <c r="DC168" s="73"/>
      <c r="DD168" s="73"/>
      <c r="DE168" s="73"/>
      <c r="DF168" s="73"/>
      <c r="DG168" s="73"/>
      <c r="DH168" s="74" t="s">
        <v>66</v>
      </c>
      <c r="DI168" s="79" t="s">
        <v>2774</v>
      </c>
    </row>
    <row r="169" spans="1:113" ht="15" customHeight="1" x14ac:dyDescent="0.25">
      <c r="A169" s="78">
        <v>46323.633946759262</v>
      </c>
      <c r="B169" s="73" t="s">
        <v>1943</v>
      </c>
      <c r="C169" s="73" t="s">
        <v>31</v>
      </c>
      <c r="D169" s="73">
        <v>0.375</v>
      </c>
      <c r="E169" s="73">
        <v>1.4999999999999999E-2</v>
      </c>
      <c r="F169" s="73">
        <v>8.9999999999999998E-4</v>
      </c>
      <c r="G169" s="73" t="s">
        <v>15</v>
      </c>
      <c r="H169" s="73">
        <v>0.03</v>
      </c>
      <c r="I169" s="73">
        <v>0.03</v>
      </c>
      <c r="J169" s="73"/>
      <c r="K169" s="73">
        <v>0</v>
      </c>
      <c r="L169" s="73">
        <v>6.7500000000000002E-8</v>
      </c>
      <c r="M169" s="73">
        <v>6.7500000000000002E-8</v>
      </c>
      <c r="N169" s="73">
        <v>0</v>
      </c>
      <c r="O169" s="79" t="s">
        <v>1919</v>
      </c>
      <c r="P169" s="79" t="s">
        <v>1944</v>
      </c>
      <c r="S169" s="78">
        <v>46323.633946759262</v>
      </c>
      <c r="T169" s="73" t="s">
        <v>2668</v>
      </c>
      <c r="U169" s="73" t="s">
        <v>2793</v>
      </c>
      <c r="V169" s="73" t="s">
        <v>71</v>
      </c>
      <c r="W169" s="73" t="s">
        <v>6</v>
      </c>
      <c r="X169" s="80" t="s">
        <v>2794</v>
      </c>
      <c r="AA169" s="78">
        <v>46323.633946759262</v>
      </c>
      <c r="AB169" s="73" t="s">
        <v>2942</v>
      </c>
      <c r="AC169" s="73" t="s">
        <v>84</v>
      </c>
      <c r="AD169" s="73" t="s">
        <v>197</v>
      </c>
      <c r="AE169" s="73" t="s">
        <v>2908</v>
      </c>
      <c r="AF169" s="73" t="s">
        <v>2911</v>
      </c>
      <c r="AG169" s="73" t="s">
        <v>2963</v>
      </c>
      <c r="AH169" s="73" t="s">
        <v>31</v>
      </c>
      <c r="AI169" s="73">
        <v>1</v>
      </c>
      <c r="AJ169" s="83">
        <v>-1.0035000000000001</v>
      </c>
      <c r="AK169" s="73">
        <v>-340.54875000000004</v>
      </c>
      <c r="BG169" s="78">
        <v>46323.633946759262</v>
      </c>
      <c r="BH169" s="73">
        <v>1</v>
      </c>
      <c r="BI169" s="73" t="s">
        <v>84</v>
      </c>
      <c r="BJ169" s="73" t="s">
        <v>2785</v>
      </c>
      <c r="BK169" s="73" t="s">
        <v>1943</v>
      </c>
      <c r="BL169" s="73" t="s">
        <v>31</v>
      </c>
      <c r="BM169" s="83">
        <v>-2.059938261978333E-3</v>
      </c>
      <c r="BN169" s="73">
        <v>-15.501947993514296</v>
      </c>
      <c r="BO169" s="80" t="s">
        <v>88</v>
      </c>
      <c r="BR169" s="78">
        <v>46323.633946759262</v>
      </c>
      <c r="BS169" s="73" t="s">
        <v>2200</v>
      </c>
      <c r="BT169" s="73" t="s">
        <v>2201</v>
      </c>
      <c r="BU169" s="73">
        <v>13</v>
      </c>
      <c r="BV169" s="73" t="s">
        <v>2176</v>
      </c>
      <c r="BW169" s="73" t="s">
        <v>2177</v>
      </c>
      <c r="BX169" s="73">
        <v>0.09</v>
      </c>
      <c r="BY169" s="73">
        <v>0</v>
      </c>
      <c r="BZ169" s="73">
        <v>0.12</v>
      </c>
      <c r="CA169" s="73">
        <v>0</v>
      </c>
      <c r="CB169" s="73"/>
      <c r="CC169" s="73"/>
      <c r="CD169" s="73"/>
      <c r="CE169" s="73"/>
      <c r="CF169" s="73" t="s">
        <v>1925</v>
      </c>
      <c r="CG169" s="80"/>
      <c r="CH169" s="73" t="s">
        <v>66</v>
      </c>
      <c r="CI169" s="73" t="s">
        <v>1925</v>
      </c>
    </row>
    <row r="170" spans="1:113" ht="15" customHeight="1" x14ac:dyDescent="0.25">
      <c r="A170" s="78">
        <v>46323.633946759262</v>
      </c>
      <c r="B170" s="73" t="s">
        <v>1945</v>
      </c>
      <c r="C170" s="73" t="s">
        <v>31</v>
      </c>
      <c r="D170" s="73">
        <v>0.40500000000000003</v>
      </c>
      <c r="E170" s="73">
        <v>1.4999999999999999E-2</v>
      </c>
      <c r="F170" s="73">
        <v>8.9999999999999998E-4</v>
      </c>
      <c r="G170" s="73" t="s">
        <v>15</v>
      </c>
      <c r="H170" s="73">
        <v>0.03</v>
      </c>
      <c r="I170" s="73">
        <v>0.03</v>
      </c>
      <c r="J170" s="73"/>
      <c r="K170" s="73">
        <v>0</v>
      </c>
      <c r="L170" s="73">
        <v>6.7500000000000002E-8</v>
      </c>
      <c r="M170" s="73">
        <v>6.7500000000000002E-8</v>
      </c>
      <c r="N170" s="73">
        <v>0</v>
      </c>
      <c r="O170" s="79" t="s">
        <v>1919</v>
      </c>
      <c r="P170" s="79" t="s">
        <v>1946</v>
      </c>
      <c r="S170" s="78">
        <v>46323.633946759262</v>
      </c>
      <c r="T170" s="73" t="s">
        <v>2668</v>
      </c>
      <c r="U170" s="73" t="s">
        <v>2795</v>
      </c>
      <c r="V170" s="73" t="s">
        <v>74</v>
      </c>
      <c r="W170" s="73" t="s">
        <v>6</v>
      </c>
      <c r="X170" s="80" t="s">
        <v>2796</v>
      </c>
      <c r="AA170" s="78">
        <v>46323.633946759262</v>
      </c>
      <c r="AB170" s="73" t="s">
        <v>2942</v>
      </c>
      <c r="AC170" s="73" t="s">
        <v>84</v>
      </c>
      <c r="AD170" s="73" t="s">
        <v>197</v>
      </c>
      <c r="AE170" s="73" t="s">
        <v>2908</v>
      </c>
      <c r="AF170" s="73" t="s">
        <v>2911</v>
      </c>
      <c r="AG170" s="73" t="s">
        <v>2963</v>
      </c>
      <c r="AH170" s="73" t="s">
        <v>31</v>
      </c>
      <c r="AI170" s="73">
        <v>2</v>
      </c>
      <c r="AJ170" s="83">
        <v>-3.5000000000000001E-3</v>
      </c>
      <c r="AK170" s="73">
        <v>-15.54875</v>
      </c>
      <c r="BG170" s="78">
        <v>46323.633946759262</v>
      </c>
      <c r="BH170" s="73">
        <v>1</v>
      </c>
      <c r="BI170" s="73" t="s">
        <v>84</v>
      </c>
      <c r="BJ170" s="73" t="s">
        <v>2785</v>
      </c>
      <c r="BK170" s="73" t="s">
        <v>1945</v>
      </c>
      <c r="BL170" s="73" t="s">
        <v>31</v>
      </c>
      <c r="BM170" s="83">
        <v>-1.9399331171431457E-3</v>
      </c>
      <c r="BN170" s="73">
        <v>-15.28270238966506</v>
      </c>
      <c r="BO170" s="80" t="s">
        <v>88</v>
      </c>
      <c r="BR170" s="78">
        <v>46323.633946759262</v>
      </c>
      <c r="BS170" s="73" t="s">
        <v>2200</v>
      </c>
      <c r="BT170" s="73" t="s">
        <v>2202</v>
      </c>
      <c r="BU170" s="73">
        <v>14</v>
      </c>
      <c r="BV170" s="73" t="s">
        <v>2176</v>
      </c>
      <c r="BW170" s="73" t="s">
        <v>2177</v>
      </c>
      <c r="BX170" s="73">
        <v>0.12</v>
      </c>
      <c r="BY170" s="73">
        <v>0</v>
      </c>
      <c r="BZ170" s="73">
        <v>0.12</v>
      </c>
      <c r="CA170" s="73">
        <v>0.03</v>
      </c>
      <c r="CB170" s="73"/>
      <c r="CC170" s="73"/>
      <c r="CD170" s="73"/>
      <c r="CE170" s="73"/>
      <c r="CF170" s="73" t="s">
        <v>1925</v>
      </c>
      <c r="CG170" s="80"/>
      <c r="CH170" s="73" t="s">
        <v>66</v>
      </c>
      <c r="CI170" s="73" t="s">
        <v>1925</v>
      </c>
    </row>
    <row r="171" spans="1:113" ht="15" customHeight="1" x14ac:dyDescent="0.25">
      <c r="A171" s="78">
        <v>46323.633946759262</v>
      </c>
      <c r="B171" s="73" t="s">
        <v>1947</v>
      </c>
      <c r="C171" s="73" t="s">
        <v>31</v>
      </c>
      <c r="D171" s="73">
        <v>0.435</v>
      </c>
      <c r="E171" s="73">
        <v>1.4999999999999999E-2</v>
      </c>
      <c r="F171" s="73">
        <v>8.9999999999999998E-4</v>
      </c>
      <c r="G171" s="73" t="s">
        <v>15</v>
      </c>
      <c r="H171" s="73">
        <v>0.03</v>
      </c>
      <c r="I171" s="73">
        <v>0.03</v>
      </c>
      <c r="J171" s="73"/>
      <c r="K171" s="73">
        <v>0</v>
      </c>
      <c r="L171" s="73">
        <v>6.7500000000000002E-8</v>
      </c>
      <c r="M171" s="73">
        <v>6.7500000000000002E-8</v>
      </c>
      <c r="N171" s="73">
        <v>0</v>
      </c>
      <c r="O171" s="79" t="s">
        <v>1919</v>
      </c>
      <c r="P171" s="79" t="s">
        <v>1948</v>
      </c>
      <c r="S171" s="78">
        <v>46323.633946759262</v>
      </c>
      <c r="T171" s="73" t="s">
        <v>2668</v>
      </c>
      <c r="U171" s="73" t="s">
        <v>2689</v>
      </c>
      <c r="V171" s="73" t="s">
        <v>77</v>
      </c>
      <c r="W171" s="73" t="s">
        <v>6</v>
      </c>
      <c r="X171" s="80" t="s">
        <v>2797</v>
      </c>
      <c r="AA171" s="78">
        <v>46323.633946759262</v>
      </c>
      <c r="AB171" s="73" t="s">
        <v>2942</v>
      </c>
      <c r="AC171" s="73" t="s">
        <v>84</v>
      </c>
      <c r="AD171" s="73" t="s">
        <v>197</v>
      </c>
      <c r="AE171" s="73" t="s">
        <v>2908</v>
      </c>
      <c r="AF171" s="73" t="s">
        <v>2911</v>
      </c>
      <c r="AG171" s="73" t="s">
        <v>2963</v>
      </c>
      <c r="AH171" s="73" t="s">
        <v>31</v>
      </c>
      <c r="AI171" s="73">
        <v>3</v>
      </c>
      <c r="AJ171" s="83">
        <v>-2E-3</v>
      </c>
      <c r="AK171" s="73">
        <v>-15.5</v>
      </c>
      <c r="BG171" s="78">
        <v>46323.633946759262</v>
      </c>
      <c r="BH171" s="73">
        <v>1</v>
      </c>
      <c r="BI171" s="73" t="s">
        <v>84</v>
      </c>
      <c r="BJ171" s="73" t="s">
        <v>2785</v>
      </c>
      <c r="BK171" s="73" t="s">
        <v>1947</v>
      </c>
      <c r="BL171" s="73" t="s">
        <v>31</v>
      </c>
      <c r="BM171" s="83">
        <v>-1.8199279723079582E-3</v>
      </c>
      <c r="BN171" s="73">
        <v>-14.848572467146383</v>
      </c>
      <c r="BO171" s="80" t="s">
        <v>88</v>
      </c>
      <c r="BR171" s="78">
        <v>46323.633946759262</v>
      </c>
      <c r="BS171" s="73" t="s">
        <v>2200</v>
      </c>
      <c r="BT171" s="73" t="s">
        <v>2203</v>
      </c>
      <c r="BU171" s="73">
        <v>15</v>
      </c>
      <c r="BV171" s="73" t="s">
        <v>2176</v>
      </c>
      <c r="BW171" s="73" t="s">
        <v>2177</v>
      </c>
      <c r="BX171" s="73">
        <v>0.12</v>
      </c>
      <c r="BY171" s="73">
        <v>0.03</v>
      </c>
      <c r="BZ171" s="73">
        <v>0.09</v>
      </c>
      <c r="CA171" s="73">
        <v>0.03</v>
      </c>
      <c r="CB171" s="73"/>
      <c r="CC171" s="73"/>
      <c r="CD171" s="73"/>
      <c r="CE171" s="73"/>
      <c r="CF171" s="73" t="s">
        <v>1925</v>
      </c>
      <c r="CG171" s="80"/>
      <c r="CH171" s="73" t="s">
        <v>66</v>
      </c>
      <c r="CI171" s="73" t="s">
        <v>1925</v>
      </c>
    </row>
    <row r="172" spans="1:113" ht="15" customHeight="1" x14ac:dyDescent="0.25">
      <c r="A172" s="78">
        <v>46323.633946759262</v>
      </c>
      <c r="B172" s="73" t="s">
        <v>1949</v>
      </c>
      <c r="C172" s="73" t="s">
        <v>31</v>
      </c>
      <c r="D172" s="73">
        <v>0.46500000000000002</v>
      </c>
      <c r="E172" s="73">
        <v>1.4999999999999999E-2</v>
      </c>
      <c r="F172" s="73">
        <v>8.9999999999999998E-4</v>
      </c>
      <c r="G172" s="73" t="s">
        <v>15</v>
      </c>
      <c r="H172" s="73">
        <v>0.03</v>
      </c>
      <c r="I172" s="73">
        <v>0.03</v>
      </c>
      <c r="J172" s="73"/>
      <c r="K172" s="73">
        <v>0</v>
      </c>
      <c r="L172" s="73">
        <v>6.7500000000000002E-8</v>
      </c>
      <c r="M172" s="73">
        <v>6.7500000000000002E-8</v>
      </c>
      <c r="N172" s="73">
        <v>0</v>
      </c>
      <c r="O172" s="79" t="s">
        <v>1919</v>
      </c>
      <c r="P172" s="79" t="s">
        <v>1950</v>
      </c>
      <c r="S172" s="78">
        <v>46323.633946759262</v>
      </c>
      <c r="T172" s="73" t="s">
        <v>2668</v>
      </c>
      <c r="U172" s="73" t="s">
        <v>2690</v>
      </c>
      <c r="V172" s="73" t="s">
        <v>79</v>
      </c>
      <c r="W172" s="73" t="s">
        <v>6</v>
      </c>
      <c r="X172" s="80" t="s">
        <v>2798</v>
      </c>
      <c r="AA172" s="78">
        <v>46323.633946759262</v>
      </c>
      <c r="AB172" s="73" t="s">
        <v>2942</v>
      </c>
      <c r="AC172" s="73" t="s">
        <v>84</v>
      </c>
      <c r="AD172" s="73" t="s">
        <v>197</v>
      </c>
      <c r="AE172" s="73" t="s">
        <v>2908</v>
      </c>
      <c r="AF172" s="73" t="s">
        <v>2911</v>
      </c>
      <c r="AG172" s="73" t="s">
        <v>2963</v>
      </c>
      <c r="AH172" s="73" t="s">
        <v>31</v>
      </c>
      <c r="AI172" s="73">
        <v>4</v>
      </c>
      <c r="AJ172" s="83">
        <v>-2.8615384615384614E-4</v>
      </c>
      <c r="AK172" s="73">
        <v>-9.2999999999999989</v>
      </c>
      <c r="BG172" s="78">
        <v>46323.633946759262</v>
      </c>
      <c r="BH172" s="73">
        <v>1</v>
      </c>
      <c r="BI172" s="73" t="s">
        <v>84</v>
      </c>
      <c r="BJ172" s="73" t="s">
        <v>2785</v>
      </c>
      <c r="BK172" s="73" t="s">
        <v>1949</v>
      </c>
      <c r="BL172" s="73" t="s">
        <v>31</v>
      </c>
      <c r="BM172" s="83">
        <v>-1.6999228274727708E-3</v>
      </c>
      <c r="BN172" s="73">
        <v>-14.414442544627708</v>
      </c>
      <c r="BO172" s="80" t="s">
        <v>88</v>
      </c>
      <c r="BR172" s="78">
        <v>46323.633946759262</v>
      </c>
      <c r="BS172" s="73" t="s">
        <v>2200</v>
      </c>
      <c r="BT172" s="73" t="s">
        <v>2204</v>
      </c>
      <c r="BU172" s="73">
        <v>16</v>
      </c>
      <c r="BV172" s="73" t="s">
        <v>2176</v>
      </c>
      <c r="BW172" s="73" t="s">
        <v>2177</v>
      </c>
      <c r="BX172" s="73">
        <v>0.09</v>
      </c>
      <c r="BY172" s="73">
        <v>0.03</v>
      </c>
      <c r="BZ172" s="73">
        <v>0.09</v>
      </c>
      <c r="CA172" s="73">
        <v>0</v>
      </c>
      <c r="CB172" s="73"/>
      <c r="CC172" s="73"/>
      <c r="CD172" s="73"/>
      <c r="CE172" s="73"/>
      <c r="CF172" s="73" t="s">
        <v>1925</v>
      </c>
      <c r="CG172" s="80"/>
      <c r="CH172" s="73" t="s">
        <v>66</v>
      </c>
      <c r="CI172" s="73" t="s">
        <v>1925</v>
      </c>
    </row>
    <row r="173" spans="1:113" ht="15" customHeight="1" x14ac:dyDescent="0.25">
      <c r="A173" s="78">
        <v>46323.633946759262</v>
      </c>
      <c r="B173" s="73" t="s">
        <v>1951</v>
      </c>
      <c r="C173" s="73" t="s">
        <v>31</v>
      </c>
      <c r="D173" s="73">
        <v>0.495</v>
      </c>
      <c r="E173" s="73">
        <v>1.4999999999999999E-2</v>
      </c>
      <c r="F173" s="73">
        <v>8.9999999999999998E-4</v>
      </c>
      <c r="G173" s="73" t="s">
        <v>15</v>
      </c>
      <c r="H173" s="73">
        <v>0.03</v>
      </c>
      <c r="I173" s="73">
        <v>0.03</v>
      </c>
      <c r="J173" s="73"/>
      <c r="K173" s="73">
        <v>0</v>
      </c>
      <c r="L173" s="73">
        <v>6.7500000000000002E-8</v>
      </c>
      <c r="M173" s="73">
        <v>6.7500000000000002E-8</v>
      </c>
      <c r="N173" s="73">
        <v>0</v>
      </c>
      <c r="O173" s="79" t="s">
        <v>1919</v>
      </c>
      <c r="P173" s="79" t="s">
        <v>1952</v>
      </c>
      <c r="S173" s="78">
        <v>46323.633946759262</v>
      </c>
      <c r="T173" s="73" t="s">
        <v>2668</v>
      </c>
      <c r="U173" s="73" t="s">
        <v>2799</v>
      </c>
      <c r="V173" s="73" t="s">
        <v>88</v>
      </c>
      <c r="W173" s="73" t="s">
        <v>6</v>
      </c>
      <c r="X173" s="80" t="s">
        <v>2800</v>
      </c>
      <c r="AA173" s="78">
        <v>46323.633946759262</v>
      </c>
      <c r="AB173" s="73" t="s">
        <v>2942</v>
      </c>
      <c r="AC173" s="73" t="s">
        <v>84</v>
      </c>
      <c r="AD173" s="73" t="s">
        <v>197</v>
      </c>
      <c r="AE173" s="73" t="s">
        <v>2908</v>
      </c>
      <c r="AF173" s="73" t="s">
        <v>2911</v>
      </c>
      <c r="AG173" s="73" t="s">
        <v>2963</v>
      </c>
      <c r="AH173" s="73" t="s">
        <v>31</v>
      </c>
      <c r="AI173" s="73">
        <v>5</v>
      </c>
      <c r="AJ173" s="83">
        <v>0</v>
      </c>
      <c r="AK173" s="73">
        <v>0</v>
      </c>
      <c r="BG173" s="78">
        <v>46323.633946759262</v>
      </c>
      <c r="BH173" s="73">
        <v>1</v>
      </c>
      <c r="BI173" s="73" t="s">
        <v>84</v>
      </c>
      <c r="BJ173" s="73" t="s">
        <v>2785</v>
      </c>
      <c r="BK173" s="73" t="s">
        <v>1951</v>
      </c>
      <c r="BL173" s="73" t="s">
        <v>31</v>
      </c>
      <c r="BM173" s="83">
        <v>-1.5799176826375833E-3</v>
      </c>
      <c r="BN173" s="73">
        <v>-13.980312622109031</v>
      </c>
      <c r="BO173" s="80" t="s">
        <v>88</v>
      </c>
      <c r="BR173" s="78">
        <v>46323.633946759262</v>
      </c>
      <c r="BS173" s="73" t="s">
        <v>2205</v>
      </c>
      <c r="BT173" s="73" t="s">
        <v>2206</v>
      </c>
      <c r="BU173" s="73">
        <v>17</v>
      </c>
      <c r="BV173" s="73" t="s">
        <v>2176</v>
      </c>
      <c r="BW173" s="73" t="s">
        <v>2177</v>
      </c>
      <c r="BX173" s="73">
        <v>0.12</v>
      </c>
      <c r="BY173" s="73">
        <v>0</v>
      </c>
      <c r="BZ173" s="73">
        <v>0.15</v>
      </c>
      <c r="CA173" s="73">
        <v>0</v>
      </c>
      <c r="CB173" s="73"/>
      <c r="CC173" s="73"/>
      <c r="CD173" s="73"/>
      <c r="CE173" s="73"/>
      <c r="CF173" s="73" t="s">
        <v>1927</v>
      </c>
      <c r="CG173" s="80"/>
      <c r="CH173" s="73" t="s">
        <v>66</v>
      </c>
      <c r="CI173" s="73" t="s">
        <v>1927</v>
      </c>
    </row>
    <row r="174" spans="1:113" ht="15" customHeight="1" x14ac:dyDescent="0.25">
      <c r="A174" s="78">
        <v>46323.633946759262</v>
      </c>
      <c r="B174" s="73" t="s">
        <v>1953</v>
      </c>
      <c r="C174" s="73" t="s">
        <v>31</v>
      </c>
      <c r="D174" s="73">
        <v>0.52500000000000002</v>
      </c>
      <c r="E174" s="73">
        <v>1.4999999999999999E-2</v>
      </c>
      <c r="F174" s="73">
        <v>8.9999999999999998E-4</v>
      </c>
      <c r="G174" s="73" t="s">
        <v>15</v>
      </c>
      <c r="H174" s="73">
        <v>0.03</v>
      </c>
      <c r="I174" s="73">
        <v>0.03</v>
      </c>
      <c r="J174" s="73"/>
      <c r="K174" s="73">
        <v>0</v>
      </c>
      <c r="L174" s="73">
        <v>6.7500000000000002E-8</v>
      </c>
      <c r="M174" s="73">
        <v>6.7500000000000002E-8</v>
      </c>
      <c r="N174" s="73">
        <v>0</v>
      </c>
      <c r="O174" s="79" t="s">
        <v>1919</v>
      </c>
      <c r="P174" s="79" t="s">
        <v>1954</v>
      </c>
      <c r="S174" s="78">
        <v>46323.633946759262</v>
      </c>
      <c r="T174" s="73" t="s">
        <v>2668</v>
      </c>
      <c r="U174" s="73" t="s">
        <v>2801</v>
      </c>
      <c r="V174" s="73" t="s">
        <v>91</v>
      </c>
      <c r="W174" s="73" t="s">
        <v>6</v>
      </c>
      <c r="X174" s="80" t="s">
        <v>2802</v>
      </c>
      <c r="AA174" s="78">
        <v>46323.633946759262</v>
      </c>
      <c r="AB174" s="73" t="s">
        <v>2944</v>
      </c>
      <c r="AC174" s="73" t="s">
        <v>84</v>
      </c>
      <c r="AD174" s="73" t="s">
        <v>197</v>
      </c>
      <c r="AE174" s="73" t="s">
        <v>2908</v>
      </c>
      <c r="AF174" s="73" t="s">
        <v>2911</v>
      </c>
      <c r="AG174" s="73" t="s">
        <v>2963</v>
      </c>
      <c r="AH174" s="73" t="s">
        <v>2110</v>
      </c>
      <c r="AI174" s="73">
        <v>1</v>
      </c>
      <c r="AJ174" s="83">
        <v>-1.0249999999999999</v>
      </c>
      <c r="AK174" s="73">
        <v>-2354.6499999999996</v>
      </c>
      <c r="BG174" s="78">
        <v>46323.633946759262</v>
      </c>
      <c r="BH174" s="73">
        <v>1</v>
      </c>
      <c r="BI174" s="73" t="s">
        <v>84</v>
      </c>
      <c r="BJ174" s="73" t="s">
        <v>2785</v>
      </c>
      <c r="BK174" s="73" t="s">
        <v>1953</v>
      </c>
      <c r="BL174" s="73" t="s">
        <v>31</v>
      </c>
      <c r="BM174" s="83">
        <v>-1.4599125378023958E-3</v>
      </c>
      <c r="BN174" s="73">
        <v>-13.546182699590354</v>
      </c>
      <c r="BO174" s="80" t="s">
        <v>88</v>
      </c>
      <c r="BR174" s="78">
        <v>46323.633946759262</v>
      </c>
      <c r="BS174" s="73" t="s">
        <v>2205</v>
      </c>
      <c r="BT174" s="73" t="s">
        <v>2207</v>
      </c>
      <c r="BU174" s="73">
        <v>18</v>
      </c>
      <c r="BV174" s="73" t="s">
        <v>2176</v>
      </c>
      <c r="BW174" s="73" t="s">
        <v>2177</v>
      </c>
      <c r="BX174" s="73">
        <v>0.15</v>
      </c>
      <c r="BY174" s="73">
        <v>0</v>
      </c>
      <c r="BZ174" s="73">
        <v>0.15</v>
      </c>
      <c r="CA174" s="73">
        <v>0.03</v>
      </c>
      <c r="CB174" s="73"/>
      <c r="CC174" s="73"/>
      <c r="CD174" s="73"/>
      <c r="CE174" s="73"/>
      <c r="CF174" s="73" t="s">
        <v>1927</v>
      </c>
      <c r="CG174" s="80"/>
      <c r="CH174" s="73" t="s">
        <v>66</v>
      </c>
      <c r="CI174" s="73" t="s">
        <v>1927</v>
      </c>
    </row>
    <row r="175" spans="1:113" ht="15" customHeight="1" x14ac:dyDescent="0.25">
      <c r="A175" s="78">
        <v>46323.633946759262</v>
      </c>
      <c r="B175" s="73" t="s">
        <v>1955</v>
      </c>
      <c r="C175" s="73" t="s">
        <v>31</v>
      </c>
      <c r="D175" s="73">
        <v>0.55500000000000005</v>
      </c>
      <c r="E175" s="73">
        <v>1.4999999999999999E-2</v>
      </c>
      <c r="F175" s="73">
        <v>8.9999999999999998E-4</v>
      </c>
      <c r="G175" s="73" t="s">
        <v>15</v>
      </c>
      <c r="H175" s="73">
        <v>0.03</v>
      </c>
      <c r="I175" s="73">
        <v>0.03</v>
      </c>
      <c r="J175" s="73"/>
      <c r="K175" s="73">
        <v>0</v>
      </c>
      <c r="L175" s="73">
        <v>6.7500000000000002E-8</v>
      </c>
      <c r="M175" s="73">
        <v>6.7500000000000002E-8</v>
      </c>
      <c r="N175" s="73">
        <v>0</v>
      </c>
      <c r="O175" s="79" t="s">
        <v>1919</v>
      </c>
      <c r="P175" s="79" t="s">
        <v>1956</v>
      </c>
      <c r="S175" s="78">
        <v>46323.633946759262</v>
      </c>
      <c r="T175" s="73" t="s">
        <v>2668</v>
      </c>
      <c r="U175" s="73" t="s">
        <v>2803</v>
      </c>
      <c r="V175" s="73" t="s">
        <v>93</v>
      </c>
      <c r="W175" s="73" t="s">
        <v>6</v>
      </c>
      <c r="X175" s="80" t="s">
        <v>2804</v>
      </c>
      <c r="AA175" s="78">
        <v>46323.633946759262</v>
      </c>
      <c r="AB175" s="73" t="s">
        <v>2944</v>
      </c>
      <c r="AC175" s="73" t="s">
        <v>84</v>
      </c>
      <c r="AD175" s="73" t="s">
        <v>197</v>
      </c>
      <c r="AE175" s="73" t="s">
        <v>2908</v>
      </c>
      <c r="AF175" s="73" t="s">
        <v>2911</v>
      </c>
      <c r="AG175" s="73" t="s">
        <v>2963</v>
      </c>
      <c r="AH175" s="73" t="s">
        <v>2110</v>
      </c>
      <c r="AI175" s="73">
        <v>2</v>
      </c>
      <c r="AJ175" s="83">
        <v>-2.5000000000000001E-2</v>
      </c>
      <c r="AK175" s="73">
        <v>-354.65</v>
      </c>
      <c r="BG175" s="78">
        <v>46323.633946759262</v>
      </c>
      <c r="BH175" s="73">
        <v>1</v>
      </c>
      <c r="BI175" s="73" t="s">
        <v>84</v>
      </c>
      <c r="BJ175" s="73" t="s">
        <v>2785</v>
      </c>
      <c r="BK175" s="73" t="s">
        <v>1955</v>
      </c>
      <c r="BL175" s="73" t="s">
        <v>31</v>
      </c>
      <c r="BM175" s="83">
        <v>-1.3399073929672082E-3</v>
      </c>
      <c r="BN175" s="73">
        <v>-13.112052777071677</v>
      </c>
      <c r="BO175" s="80" t="s">
        <v>88</v>
      </c>
      <c r="BR175" s="78">
        <v>46323.633946759262</v>
      </c>
      <c r="BS175" s="73" t="s">
        <v>2205</v>
      </c>
      <c r="BT175" s="73" t="s">
        <v>2208</v>
      </c>
      <c r="BU175" s="73">
        <v>19</v>
      </c>
      <c r="BV175" s="73" t="s">
        <v>2176</v>
      </c>
      <c r="BW175" s="73" t="s">
        <v>2177</v>
      </c>
      <c r="BX175" s="73">
        <v>0.15</v>
      </c>
      <c r="BY175" s="73">
        <v>0.03</v>
      </c>
      <c r="BZ175" s="73">
        <v>0.12</v>
      </c>
      <c r="CA175" s="73">
        <v>0.03</v>
      </c>
      <c r="CB175" s="73"/>
      <c r="CC175" s="73"/>
      <c r="CD175" s="73"/>
      <c r="CE175" s="73"/>
      <c r="CF175" s="73" t="s">
        <v>1927</v>
      </c>
      <c r="CG175" s="80"/>
      <c r="CH175" s="73" t="s">
        <v>66</v>
      </c>
      <c r="CI175" s="73" t="s">
        <v>1927</v>
      </c>
    </row>
    <row r="176" spans="1:113" ht="15" customHeight="1" x14ac:dyDescent="0.25">
      <c r="A176" s="78">
        <v>46323.633946759262</v>
      </c>
      <c r="B176" s="73" t="s">
        <v>1957</v>
      </c>
      <c r="C176" s="73" t="s">
        <v>31</v>
      </c>
      <c r="D176" s="73">
        <v>0.58499999999999996</v>
      </c>
      <c r="E176" s="73">
        <v>1.4999999999999999E-2</v>
      </c>
      <c r="F176" s="73">
        <v>8.9999999999999998E-4</v>
      </c>
      <c r="G176" s="73" t="s">
        <v>15</v>
      </c>
      <c r="H176" s="73">
        <v>0.03</v>
      </c>
      <c r="I176" s="73">
        <v>0.03</v>
      </c>
      <c r="J176" s="73"/>
      <c r="K176" s="73">
        <v>0</v>
      </c>
      <c r="L176" s="73">
        <v>6.7500000000000002E-8</v>
      </c>
      <c r="M176" s="73">
        <v>6.7500000000000002E-8</v>
      </c>
      <c r="N176" s="73">
        <v>0</v>
      </c>
      <c r="O176" s="79" t="s">
        <v>1919</v>
      </c>
      <c r="P176" s="79" t="s">
        <v>1958</v>
      </c>
      <c r="S176" s="78">
        <v>46323.633946759262</v>
      </c>
      <c r="T176" s="73" t="s">
        <v>2668</v>
      </c>
      <c r="U176" s="73" t="s">
        <v>2691</v>
      </c>
      <c r="V176" s="73">
        <v>0.28749999999999998</v>
      </c>
      <c r="W176" s="73" t="s">
        <v>69</v>
      </c>
      <c r="X176" s="80" t="s">
        <v>2692</v>
      </c>
      <c r="AA176" s="78">
        <v>46323.633946759262</v>
      </c>
      <c r="AB176" s="73" t="s">
        <v>2944</v>
      </c>
      <c r="AC176" s="73" t="s">
        <v>84</v>
      </c>
      <c r="AD176" s="73" t="s">
        <v>197</v>
      </c>
      <c r="AE176" s="73" t="s">
        <v>2908</v>
      </c>
      <c r="AF176" s="73" t="s">
        <v>2911</v>
      </c>
      <c r="AG176" s="73" t="s">
        <v>2963</v>
      </c>
      <c r="AH176" s="73" t="s">
        <v>2110</v>
      </c>
      <c r="AI176" s="73">
        <v>3</v>
      </c>
      <c r="AJ176" s="83">
        <v>-1.75E-3</v>
      </c>
      <c r="AK176" s="73">
        <v>-350</v>
      </c>
      <c r="BG176" s="78">
        <v>46323.633946759262</v>
      </c>
      <c r="BH176" s="73">
        <v>1</v>
      </c>
      <c r="BI176" s="73" t="s">
        <v>84</v>
      </c>
      <c r="BJ176" s="73" t="s">
        <v>2785</v>
      </c>
      <c r="BK176" s="73" t="s">
        <v>1957</v>
      </c>
      <c r="BL176" s="73" t="s">
        <v>31</v>
      </c>
      <c r="BM176" s="83">
        <v>-1.2199022481320209E-3</v>
      </c>
      <c r="BN176" s="73">
        <v>-12.677922854553001</v>
      </c>
      <c r="BO176" s="80" t="s">
        <v>88</v>
      </c>
      <c r="BR176" s="78">
        <v>46323.633946759262</v>
      </c>
      <c r="BS176" s="73" t="s">
        <v>2205</v>
      </c>
      <c r="BT176" s="73" t="s">
        <v>2209</v>
      </c>
      <c r="BU176" s="73">
        <v>20</v>
      </c>
      <c r="BV176" s="73" t="s">
        <v>2176</v>
      </c>
      <c r="BW176" s="73" t="s">
        <v>2177</v>
      </c>
      <c r="BX176" s="73">
        <v>0.12</v>
      </c>
      <c r="BY176" s="73">
        <v>0.03</v>
      </c>
      <c r="BZ176" s="73">
        <v>0.12</v>
      </c>
      <c r="CA176" s="73">
        <v>0</v>
      </c>
      <c r="CB176" s="73"/>
      <c r="CC176" s="73"/>
      <c r="CD176" s="73"/>
      <c r="CE176" s="73"/>
      <c r="CF176" s="73" t="s">
        <v>1927</v>
      </c>
      <c r="CG176" s="80"/>
      <c r="CH176" s="73" t="s">
        <v>66</v>
      </c>
      <c r="CI176" s="73" t="s">
        <v>1927</v>
      </c>
    </row>
    <row r="177" spans="1:87" ht="15" customHeight="1" x14ac:dyDescent="0.25">
      <c r="A177" s="78">
        <v>46323.633946759262</v>
      </c>
      <c r="B177" s="73" t="s">
        <v>1959</v>
      </c>
      <c r="C177" s="73" t="s">
        <v>31</v>
      </c>
      <c r="D177" s="73">
        <v>1.4999999999999999E-2</v>
      </c>
      <c r="E177" s="73">
        <v>4.4999999999999998E-2</v>
      </c>
      <c r="F177" s="73">
        <v>8.9999999999999998E-4</v>
      </c>
      <c r="G177" s="73" t="s">
        <v>15</v>
      </c>
      <c r="H177" s="73">
        <v>0.03</v>
      </c>
      <c r="I177" s="73">
        <v>0.03</v>
      </c>
      <c r="J177" s="73"/>
      <c r="K177" s="73">
        <v>0</v>
      </c>
      <c r="L177" s="73">
        <v>6.7500000000000002E-8</v>
      </c>
      <c r="M177" s="73">
        <v>6.7500000000000002E-8</v>
      </c>
      <c r="N177" s="73">
        <v>0</v>
      </c>
      <c r="O177" s="79" t="s">
        <v>1919</v>
      </c>
      <c r="P177" s="79" t="s">
        <v>1960</v>
      </c>
      <c r="S177" s="78">
        <v>46323.633946759262</v>
      </c>
      <c r="T177" s="73" t="s">
        <v>2668</v>
      </c>
      <c r="U177" s="73" t="s">
        <v>2693</v>
      </c>
      <c r="V177" s="73">
        <v>0.21630434782608696</v>
      </c>
      <c r="W177" s="73" t="s">
        <v>66</v>
      </c>
      <c r="X177" s="80" t="s">
        <v>2694</v>
      </c>
      <c r="AA177" s="78">
        <v>46323.633946759262</v>
      </c>
      <c r="AB177" s="73" t="s">
        <v>2944</v>
      </c>
      <c r="AC177" s="73" t="s">
        <v>84</v>
      </c>
      <c r="AD177" s="73" t="s">
        <v>197</v>
      </c>
      <c r="AE177" s="73" t="s">
        <v>2908</v>
      </c>
      <c r="AF177" s="73" t="s">
        <v>2911</v>
      </c>
      <c r="AG177" s="73" t="s">
        <v>2963</v>
      </c>
      <c r="AH177" s="73" t="s">
        <v>2110</v>
      </c>
      <c r="AI177" s="73">
        <v>4</v>
      </c>
      <c r="AJ177" s="83">
        <v>0</v>
      </c>
      <c r="AK177" s="73">
        <v>0</v>
      </c>
      <c r="BG177" s="78">
        <v>46323.633946759262</v>
      </c>
      <c r="BH177" s="73">
        <v>1</v>
      </c>
      <c r="BI177" s="73" t="s">
        <v>84</v>
      </c>
      <c r="BJ177" s="73" t="s">
        <v>2785</v>
      </c>
      <c r="BK177" s="73" t="s">
        <v>1959</v>
      </c>
      <c r="BL177" s="73" t="s">
        <v>31</v>
      </c>
      <c r="BM177" s="83">
        <v>-3.1790458321549241E-3</v>
      </c>
      <c r="BN177" s="73">
        <v>-15.538318989545036</v>
      </c>
      <c r="BO177" s="80" t="s">
        <v>88</v>
      </c>
      <c r="BR177" s="78">
        <v>46323.633946759262</v>
      </c>
      <c r="BS177" s="73" t="s">
        <v>2210</v>
      </c>
      <c r="BT177" s="73" t="s">
        <v>2211</v>
      </c>
      <c r="BU177" s="73">
        <v>21</v>
      </c>
      <c r="BV177" s="73" t="s">
        <v>2176</v>
      </c>
      <c r="BW177" s="73" t="s">
        <v>2177</v>
      </c>
      <c r="BX177" s="73">
        <v>0.15</v>
      </c>
      <c r="BY177" s="73">
        <v>0</v>
      </c>
      <c r="BZ177" s="73">
        <v>0.18</v>
      </c>
      <c r="CA177" s="73">
        <v>0</v>
      </c>
      <c r="CB177" s="73"/>
      <c r="CC177" s="73"/>
      <c r="CD177" s="73"/>
      <c r="CE177" s="73"/>
      <c r="CF177" s="73" t="s">
        <v>1929</v>
      </c>
      <c r="CG177" s="80"/>
      <c r="CH177" s="73" t="s">
        <v>66</v>
      </c>
      <c r="CI177" s="73" t="s">
        <v>1929</v>
      </c>
    </row>
    <row r="178" spans="1:87" ht="15" customHeight="1" x14ac:dyDescent="0.25">
      <c r="A178" s="78">
        <v>46323.633946759262</v>
      </c>
      <c r="B178" s="73" t="s">
        <v>1961</v>
      </c>
      <c r="C178" s="73" t="s">
        <v>31</v>
      </c>
      <c r="D178" s="73">
        <v>4.4999999999999998E-2</v>
      </c>
      <c r="E178" s="73">
        <v>4.4999999999999998E-2</v>
      </c>
      <c r="F178" s="73">
        <v>8.9999999999999998E-4</v>
      </c>
      <c r="G178" s="73" t="s">
        <v>15</v>
      </c>
      <c r="H178" s="73">
        <v>0.03</v>
      </c>
      <c r="I178" s="73">
        <v>0.03</v>
      </c>
      <c r="J178" s="73"/>
      <c r="K178" s="73">
        <v>0</v>
      </c>
      <c r="L178" s="73">
        <v>6.7500000000000002E-8</v>
      </c>
      <c r="M178" s="73">
        <v>6.7500000000000002E-8</v>
      </c>
      <c r="N178" s="73">
        <v>0</v>
      </c>
      <c r="O178" s="79" t="s">
        <v>1919</v>
      </c>
      <c r="P178" s="79" t="s">
        <v>1962</v>
      </c>
      <c r="S178" s="78">
        <v>46323.633946759262</v>
      </c>
      <c r="T178" s="73" t="s">
        <v>2668</v>
      </c>
      <c r="U178" s="73" t="s">
        <v>2695</v>
      </c>
      <c r="V178" s="73">
        <v>0.31630434782608696</v>
      </c>
      <c r="W178" s="73" t="s">
        <v>66</v>
      </c>
      <c r="X178" s="80" t="s">
        <v>2696</v>
      </c>
      <c r="AA178" s="78">
        <v>46323.633946759262</v>
      </c>
      <c r="AB178" s="73" t="s">
        <v>2944</v>
      </c>
      <c r="AC178" s="73" t="s">
        <v>84</v>
      </c>
      <c r="AD178" s="73" t="s">
        <v>197</v>
      </c>
      <c r="AE178" s="73" t="s">
        <v>2908</v>
      </c>
      <c r="AF178" s="73" t="s">
        <v>2911</v>
      </c>
      <c r="AG178" s="73" t="s">
        <v>2963</v>
      </c>
      <c r="AH178" s="73" t="s">
        <v>2110</v>
      </c>
      <c r="AI178" s="73">
        <v>5</v>
      </c>
      <c r="AJ178" s="83">
        <v>1.75E-3</v>
      </c>
      <c r="AK178" s="73">
        <v>350</v>
      </c>
      <c r="BG178" s="78">
        <v>46323.633946759262</v>
      </c>
      <c r="BH178" s="73">
        <v>1</v>
      </c>
      <c r="BI178" s="73" t="s">
        <v>84</v>
      </c>
      <c r="BJ178" s="73" t="s">
        <v>2785</v>
      </c>
      <c r="BK178" s="73" t="s">
        <v>1961</v>
      </c>
      <c r="BL178" s="73" t="s">
        <v>31</v>
      </c>
      <c r="BM178" s="83">
        <v>-3.0590406873197366E-3</v>
      </c>
      <c r="BN178" s="73">
        <v>-15.534418822337893</v>
      </c>
      <c r="BO178" s="80" t="s">
        <v>88</v>
      </c>
      <c r="BR178" s="78">
        <v>46323.633946759262</v>
      </c>
      <c r="BS178" s="73" t="s">
        <v>2210</v>
      </c>
      <c r="BT178" s="73" t="s">
        <v>2212</v>
      </c>
      <c r="BU178" s="73">
        <v>22</v>
      </c>
      <c r="BV178" s="73" t="s">
        <v>2176</v>
      </c>
      <c r="BW178" s="73" t="s">
        <v>2177</v>
      </c>
      <c r="BX178" s="73">
        <v>0.18</v>
      </c>
      <c r="BY178" s="73">
        <v>0</v>
      </c>
      <c r="BZ178" s="73">
        <v>0.18</v>
      </c>
      <c r="CA178" s="73">
        <v>0.03</v>
      </c>
      <c r="CB178" s="73"/>
      <c r="CC178" s="73"/>
      <c r="CD178" s="73"/>
      <c r="CE178" s="73"/>
      <c r="CF178" s="73" t="s">
        <v>1929</v>
      </c>
      <c r="CG178" s="80"/>
      <c r="CH178" s="73" t="s">
        <v>66</v>
      </c>
      <c r="CI178" s="73" t="s">
        <v>1929</v>
      </c>
    </row>
    <row r="179" spans="1:87" ht="15" customHeight="1" x14ac:dyDescent="0.25">
      <c r="A179" s="78">
        <v>46323.633946759262</v>
      </c>
      <c r="B179" s="73" t="s">
        <v>1963</v>
      </c>
      <c r="C179" s="73" t="s">
        <v>31</v>
      </c>
      <c r="D179" s="73">
        <v>7.4999999999999997E-2</v>
      </c>
      <c r="E179" s="73">
        <v>4.4999999999999998E-2</v>
      </c>
      <c r="F179" s="73">
        <v>8.9999999999999998E-4</v>
      </c>
      <c r="G179" s="73" t="s">
        <v>15</v>
      </c>
      <c r="H179" s="73">
        <v>0.03</v>
      </c>
      <c r="I179" s="73">
        <v>0.03</v>
      </c>
      <c r="J179" s="73"/>
      <c r="K179" s="73">
        <v>0</v>
      </c>
      <c r="L179" s="73">
        <v>6.7500000000000002E-8</v>
      </c>
      <c r="M179" s="73">
        <v>6.7500000000000002E-8</v>
      </c>
      <c r="N179" s="73">
        <v>0</v>
      </c>
      <c r="O179" s="79" t="s">
        <v>1919</v>
      </c>
      <c r="P179" s="79" t="s">
        <v>1964</v>
      </c>
      <c r="S179" s="78">
        <v>46323.633946759262</v>
      </c>
      <c r="T179" s="73" t="s">
        <v>2668</v>
      </c>
      <c r="U179" s="73" t="s">
        <v>2697</v>
      </c>
      <c r="V179" s="73">
        <v>4.4489583333333325E-2</v>
      </c>
      <c r="W179" s="73" t="s">
        <v>2698</v>
      </c>
      <c r="X179" s="80" t="s">
        <v>2699</v>
      </c>
      <c r="AA179" s="78">
        <v>46323.633946759262</v>
      </c>
      <c r="AB179" s="73" t="s">
        <v>2944</v>
      </c>
      <c r="AC179" s="73" t="s">
        <v>84</v>
      </c>
      <c r="AD179" s="73" t="s">
        <v>197</v>
      </c>
      <c r="AE179" s="73" t="s">
        <v>2908</v>
      </c>
      <c r="AF179" s="73" t="s">
        <v>2911</v>
      </c>
      <c r="AG179" s="73" t="s">
        <v>2963</v>
      </c>
      <c r="AH179" s="73" t="s">
        <v>2110</v>
      </c>
      <c r="AI179" s="73">
        <v>6</v>
      </c>
      <c r="AJ179" s="83">
        <v>2.5000000000000001E-2</v>
      </c>
      <c r="AK179" s="73">
        <v>354.65</v>
      </c>
      <c r="BG179" s="78">
        <v>46323.633946759262</v>
      </c>
      <c r="BH179" s="73">
        <v>1</v>
      </c>
      <c r="BI179" s="73" t="s">
        <v>84</v>
      </c>
      <c r="BJ179" s="73" t="s">
        <v>2785</v>
      </c>
      <c r="BK179" s="73" t="s">
        <v>1963</v>
      </c>
      <c r="BL179" s="73" t="s">
        <v>31</v>
      </c>
      <c r="BM179" s="83">
        <v>-2.939035542484549E-3</v>
      </c>
      <c r="BN179" s="73">
        <v>-15.530518655130749</v>
      </c>
      <c r="BO179" s="80" t="s">
        <v>88</v>
      </c>
      <c r="BR179" s="78">
        <v>46323.633946759262</v>
      </c>
      <c r="BS179" s="73" t="s">
        <v>2210</v>
      </c>
      <c r="BT179" s="73" t="s">
        <v>2213</v>
      </c>
      <c r="BU179" s="73">
        <v>23</v>
      </c>
      <c r="BV179" s="73" t="s">
        <v>2176</v>
      </c>
      <c r="BW179" s="73" t="s">
        <v>2177</v>
      </c>
      <c r="BX179" s="73">
        <v>0.18</v>
      </c>
      <c r="BY179" s="73">
        <v>0.03</v>
      </c>
      <c r="BZ179" s="73">
        <v>0.15</v>
      </c>
      <c r="CA179" s="73">
        <v>0.03</v>
      </c>
      <c r="CB179" s="73"/>
      <c r="CC179" s="73"/>
      <c r="CD179" s="73"/>
      <c r="CE179" s="73"/>
      <c r="CF179" s="73" t="s">
        <v>1929</v>
      </c>
      <c r="CG179" s="80"/>
      <c r="CH179" s="73" t="s">
        <v>66</v>
      </c>
      <c r="CI179" s="73" t="s">
        <v>1929</v>
      </c>
    </row>
    <row r="180" spans="1:87" ht="15" customHeight="1" x14ac:dyDescent="0.25">
      <c r="A180" s="78">
        <v>46323.633946759262</v>
      </c>
      <c r="B180" s="73" t="s">
        <v>1965</v>
      </c>
      <c r="C180" s="73" t="s">
        <v>31</v>
      </c>
      <c r="D180" s="73">
        <v>0.105</v>
      </c>
      <c r="E180" s="73">
        <v>4.4999999999999998E-2</v>
      </c>
      <c r="F180" s="73">
        <v>8.9999999999999998E-4</v>
      </c>
      <c r="G180" s="73" t="s">
        <v>15</v>
      </c>
      <c r="H180" s="73">
        <v>0.03</v>
      </c>
      <c r="I180" s="73">
        <v>0.03</v>
      </c>
      <c r="J180" s="73"/>
      <c r="K180" s="73">
        <v>0</v>
      </c>
      <c r="L180" s="73">
        <v>6.7500000000000002E-8</v>
      </c>
      <c r="M180" s="73">
        <v>6.7500000000000002E-8</v>
      </c>
      <c r="N180" s="73">
        <v>0</v>
      </c>
      <c r="O180" s="79" t="s">
        <v>1919</v>
      </c>
      <c r="P180" s="79" t="s">
        <v>1966</v>
      </c>
      <c r="S180" s="78">
        <v>46323.633946759262</v>
      </c>
      <c r="T180" s="73" t="s">
        <v>2668</v>
      </c>
      <c r="U180" s="73" t="s">
        <v>2700</v>
      </c>
      <c r="V180" s="73">
        <v>2.0864583333333332E-2</v>
      </c>
      <c r="W180" s="73" t="s">
        <v>2698</v>
      </c>
      <c r="X180" s="80" t="s">
        <v>2701</v>
      </c>
      <c r="AA180" s="78">
        <v>46323.633946759262</v>
      </c>
      <c r="AB180" s="73" t="s">
        <v>2944</v>
      </c>
      <c r="AC180" s="73" t="s">
        <v>84</v>
      </c>
      <c r="AD180" s="73" t="s">
        <v>197</v>
      </c>
      <c r="AE180" s="73" t="s">
        <v>2908</v>
      </c>
      <c r="AF180" s="73" t="s">
        <v>2911</v>
      </c>
      <c r="AG180" s="73" t="s">
        <v>2963</v>
      </c>
      <c r="AH180" s="73" t="s">
        <v>2110</v>
      </c>
      <c r="AI180" s="73">
        <v>7</v>
      </c>
      <c r="AJ180" s="83">
        <v>1.0249999999999999</v>
      </c>
      <c r="AK180" s="73">
        <v>2354.6499999999996</v>
      </c>
      <c r="BG180" s="78">
        <v>46323.633946759262</v>
      </c>
      <c r="BH180" s="73">
        <v>1</v>
      </c>
      <c r="BI180" s="73" t="s">
        <v>84</v>
      </c>
      <c r="BJ180" s="73" t="s">
        <v>2785</v>
      </c>
      <c r="BK180" s="73" t="s">
        <v>1965</v>
      </c>
      <c r="BL180" s="73" t="s">
        <v>31</v>
      </c>
      <c r="BM180" s="83">
        <v>-2.8190303976493619E-3</v>
      </c>
      <c r="BN180" s="73">
        <v>-15.526618487923605</v>
      </c>
      <c r="BO180" s="80" t="s">
        <v>88</v>
      </c>
      <c r="BR180" s="78">
        <v>46323.633946759262</v>
      </c>
      <c r="BS180" s="73" t="s">
        <v>2210</v>
      </c>
      <c r="BT180" s="73" t="s">
        <v>2214</v>
      </c>
      <c r="BU180" s="73">
        <v>24</v>
      </c>
      <c r="BV180" s="73" t="s">
        <v>2176</v>
      </c>
      <c r="BW180" s="73" t="s">
        <v>2177</v>
      </c>
      <c r="BX180" s="73">
        <v>0.15</v>
      </c>
      <c r="BY180" s="73">
        <v>0.03</v>
      </c>
      <c r="BZ180" s="73">
        <v>0.15</v>
      </c>
      <c r="CA180" s="73">
        <v>0</v>
      </c>
      <c r="CB180" s="73"/>
      <c r="CC180" s="73"/>
      <c r="CD180" s="73"/>
      <c r="CE180" s="73"/>
      <c r="CF180" s="73" t="s">
        <v>1929</v>
      </c>
      <c r="CG180" s="80"/>
      <c r="CH180" s="73" t="s">
        <v>66</v>
      </c>
      <c r="CI180" s="73" t="s">
        <v>1929</v>
      </c>
    </row>
    <row r="181" spans="1:87" ht="15" customHeight="1" x14ac:dyDescent="0.25">
      <c r="A181" s="78">
        <v>46323.633946759262</v>
      </c>
      <c r="B181" s="73" t="s">
        <v>1967</v>
      </c>
      <c r="C181" s="73" t="s">
        <v>31</v>
      </c>
      <c r="D181" s="73">
        <v>0.13500000000000001</v>
      </c>
      <c r="E181" s="73">
        <v>4.4999999999999998E-2</v>
      </c>
      <c r="F181" s="73">
        <v>8.9999999999999998E-4</v>
      </c>
      <c r="G181" s="73" t="s">
        <v>15</v>
      </c>
      <c r="H181" s="73">
        <v>0.03</v>
      </c>
      <c r="I181" s="73">
        <v>0.03</v>
      </c>
      <c r="J181" s="73"/>
      <c r="K181" s="73">
        <v>0</v>
      </c>
      <c r="L181" s="73">
        <v>6.7500000000000002E-8</v>
      </c>
      <c r="M181" s="73">
        <v>6.7500000000000002E-8</v>
      </c>
      <c r="N181" s="73">
        <v>0</v>
      </c>
      <c r="O181" s="79" t="s">
        <v>1919</v>
      </c>
      <c r="P181" s="79" t="s">
        <v>1968</v>
      </c>
      <c r="S181" s="78">
        <v>46323.633946759262</v>
      </c>
      <c r="T181" s="73" t="s">
        <v>2668</v>
      </c>
      <c r="U181" s="73" t="s">
        <v>2702</v>
      </c>
      <c r="V181" s="73">
        <v>1.46484375E-2</v>
      </c>
      <c r="W181" s="73" t="s">
        <v>2698</v>
      </c>
      <c r="X181" s="80" t="s">
        <v>2703</v>
      </c>
      <c r="BG181" s="78">
        <v>46323.633946759262</v>
      </c>
      <c r="BH181" s="73">
        <v>1</v>
      </c>
      <c r="BI181" s="73" t="s">
        <v>84</v>
      </c>
      <c r="BJ181" s="73" t="s">
        <v>2785</v>
      </c>
      <c r="BK181" s="73" t="s">
        <v>1967</v>
      </c>
      <c r="BL181" s="73" t="s">
        <v>31</v>
      </c>
      <c r="BM181" s="83">
        <v>-2.6990252528141744E-3</v>
      </c>
      <c r="BN181" s="73">
        <v>-15.522718320716461</v>
      </c>
      <c r="BO181" s="80" t="s">
        <v>88</v>
      </c>
      <c r="BR181" s="78">
        <v>46323.633946759262</v>
      </c>
      <c r="BS181" s="73" t="s">
        <v>2215</v>
      </c>
      <c r="BT181" s="73" t="s">
        <v>2216</v>
      </c>
      <c r="BU181" s="73">
        <v>25</v>
      </c>
      <c r="BV181" s="73" t="s">
        <v>2176</v>
      </c>
      <c r="BW181" s="73" t="s">
        <v>2177</v>
      </c>
      <c r="BX181" s="73">
        <v>0.18</v>
      </c>
      <c r="BY181" s="73">
        <v>0</v>
      </c>
      <c r="BZ181" s="73">
        <v>0.21</v>
      </c>
      <c r="CA181" s="73">
        <v>0</v>
      </c>
      <c r="CB181" s="73"/>
      <c r="CC181" s="73"/>
      <c r="CD181" s="73"/>
      <c r="CE181" s="73"/>
      <c r="CF181" s="73" t="s">
        <v>1931</v>
      </c>
      <c r="CG181" s="80"/>
      <c r="CH181" s="73" t="s">
        <v>66</v>
      </c>
      <c r="CI181" s="73" t="s">
        <v>1931</v>
      </c>
    </row>
    <row r="182" spans="1:87" ht="15" customHeight="1" x14ac:dyDescent="0.25">
      <c r="A182" s="78">
        <v>46323.633946759262</v>
      </c>
      <c r="B182" s="73" t="s">
        <v>1969</v>
      </c>
      <c r="C182" s="73" t="s">
        <v>31</v>
      </c>
      <c r="D182" s="73">
        <v>0.16500000000000001</v>
      </c>
      <c r="E182" s="73">
        <v>4.4999999999999998E-2</v>
      </c>
      <c r="F182" s="73">
        <v>8.9999999999999998E-4</v>
      </c>
      <c r="G182" s="73" t="s">
        <v>15</v>
      </c>
      <c r="H182" s="73">
        <v>0.03</v>
      </c>
      <c r="I182" s="73">
        <v>0.03</v>
      </c>
      <c r="J182" s="73"/>
      <c r="K182" s="73">
        <v>0</v>
      </c>
      <c r="L182" s="73">
        <v>6.7500000000000002E-8</v>
      </c>
      <c r="M182" s="73">
        <v>6.7500000000000002E-8</v>
      </c>
      <c r="N182" s="73">
        <v>0</v>
      </c>
      <c r="O182" s="79" t="s">
        <v>1919</v>
      </c>
      <c r="P182" s="79" t="s">
        <v>1970</v>
      </c>
      <c r="S182" s="78">
        <v>46323.633946759262</v>
      </c>
      <c r="T182" s="73" t="s">
        <v>2668</v>
      </c>
      <c r="U182" s="73" t="s">
        <v>2704</v>
      </c>
      <c r="V182" s="73">
        <v>1.5725656702898549E-2</v>
      </c>
      <c r="W182" s="73" t="s">
        <v>2698</v>
      </c>
      <c r="X182" s="80" t="s">
        <v>2705</v>
      </c>
      <c r="BG182" s="78">
        <v>46323.633946759262</v>
      </c>
      <c r="BH182" s="73">
        <v>1</v>
      </c>
      <c r="BI182" s="73" t="s">
        <v>84</v>
      </c>
      <c r="BJ182" s="73" t="s">
        <v>2785</v>
      </c>
      <c r="BK182" s="73" t="s">
        <v>1969</v>
      </c>
      <c r="BL182" s="73" t="s">
        <v>31</v>
      </c>
      <c r="BM182" s="83">
        <v>-2.5790201079789869E-3</v>
      </c>
      <c r="BN182" s="73">
        <v>-15.518818153509317</v>
      </c>
      <c r="BO182" s="80" t="s">
        <v>88</v>
      </c>
      <c r="BR182" s="78">
        <v>46323.633946759262</v>
      </c>
      <c r="BS182" s="73" t="s">
        <v>2215</v>
      </c>
      <c r="BT182" s="73" t="s">
        <v>2217</v>
      </c>
      <c r="BU182" s="73">
        <v>26</v>
      </c>
      <c r="BV182" s="73" t="s">
        <v>2176</v>
      </c>
      <c r="BW182" s="73" t="s">
        <v>2177</v>
      </c>
      <c r="BX182" s="73">
        <v>0.21</v>
      </c>
      <c r="BY182" s="73">
        <v>0</v>
      </c>
      <c r="BZ182" s="73">
        <v>0.21</v>
      </c>
      <c r="CA182" s="73">
        <v>0.03</v>
      </c>
      <c r="CB182" s="73"/>
      <c r="CC182" s="73"/>
      <c r="CD182" s="73"/>
      <c r="CE182" s="73"/>
      <c r="CF182" s="73" t="s">
        <v>1931</v>
      </c>
      <c r="CG182" s="80"/>
      <c r="CH182" s="73" t="s">
        <v>66</v>
      </c>
      <c r="CI182" s="73" t="s">
        <v>1931</v>
      </c>
    </row>
    <row r="183" spans="1:87" ht="15" customHeight="1" x14ac:dyDescent="0.25">
      <c r="A183" s="78">
        <v>46323.633946759262</v>
      </c>
      <c r="B183" s="73" t="s">
        <v>1971</v>
      </c>
      <c r="C183" s="73" t="s">
        <v>31</v>
      </c>
      <c r="D183" s="73">
        <v>0.19500000000000001</v>
      </c>
      <c r="E183" s="73">
        <v>4.4999999999999998E-2</v>
      </c>
      <c r="F183" s="73">
        <v>8.9999999999999998E-4</v>
      </c>
      <c r="G183" s="73" t="s">
        <v>15</v>
      </c>
      <c r="H183" s="73">
        <v>0.03</v>
      </c>
      <c r="I183" s="73">
        <v>0.03</v>
      </c>
      <c r="J183" s="73"/>
      <c r="K183" s="73">
        <v>0</v>
      </c>
      <c r="L183" s="73">
        <v>6.7500000000000002E-8</v>
      </c>
      <c r="M183" s="73">
        <v>6.7500000000000002E-8</v>
      </c>
      <c r="N183" s="73">
        <v>0</v>
      </c>
      <c r="O183" s="79" t="s">
        <v>1919</v>
      </c>
      <c r="P183" s="79" t="s">
        <v>1972</v>
      </c>
      <c r="S183" s="78">
        <v>46323.633946759262</v>
      </c>
      <c r="T183" s="73" t="s">
        <v>2668</v>
      </c>
      <c r="U183" s="73" t="s">
        <v>2706</v>
      </c>
      <c r="V183" s="73">
        <v>7.4131567028985481E-3</v>
      </c>
      <c r="W183" s="73" t="s">
        <v>2698</v>
      </c>
      <c r="X183" s="80" t="s">
        <v>2707</v>
      </c>
      <c r="BG183" s="78">
        <v>46323.633946759262</v>
      </c>
      <c r="BH183" s="73">
        <v>1</v>
      </c>
      <c r="BI183" s="73" t="s">
        <v>84</v>
      </c>
      <c r="BJ183" s="73" t="s">
        <v>2785</v>
      </c>
      <c r="BK183" s="73" t="s">
        <v>1971</v>
      </c>
      <c r="BL183" s="73" t="s">
        <v>31</v>
      </c>
      <c r="BM183" s="83">
        <v>-2.4590149631437993E-3</v>
      </c>
      <c r="BN183" s="73">
        <v>-15.514917986302175</v>
      </c>
      <c r="BO183" s="80" t="s">
        <v>88</v>
      </c>
      <c r="BR183" s="78">
        <v>46323.633946759262</v>
      </c>
      <c r="BS183" s="73" t="s">
        <v>2215</v>
      </c>
      <c r="BT183" s="73" t="s">
        <v>2218</v>
      </c>
      <c r="BU183" s="73">
        <v>27</v>
      </c>
      <c r="BV183" s="73" t="s">
        <v>2176</v>
      </c>
      <c r="BW183" s="73" t="s">
        <v>2177</v>
      </c>
      <c r="BX183" s="73">
        <v>0.21</v>
      </c>
      <c r="BY183" s="73">
        <v>0.03</v>
      </c>
      <c r="BZ183" s="73">
        <v>0.18</v>
      </c>
      <c r="CA183" s="73">
        <v>0.03</v>
      </c>
      <c r="CB183" s="73"/>
      <c r="CC183" s="73"/>
      <c r="CD183" s="73"/>
      <c r="CE183" s="73"/>
      <c r="CF183" s="73" t="s">
        <v>1931</v>
      </c>
      <c r="CG183" s="80"/>
      <c r="CH183" s="73" t="s">
        <v>66</v>
      </c>
      <c r="CI183" s="73" t="s">
        <v>1931</v>
      </c>
    </row>
    <row r="184" spans="1:87" ht="15" customHeight="1" x14ac:dyDescent="0.25">
      <c r="A184" s="78">
        <v>46323.633946759262</v>
      </c>
      <c r="B184" s="73" t="s">
        <v>1973</v>
      </c>
      <c r="C184" s="73" t="s">
        <v>31</v>
      </c>
      <c r="D184" s="73">
        <v>0.22500000000000001</v>
      </c>
      <c r="E184" s="73">
        <v>4.4999999999999998E-2</v>
      </c>
      <c r="F184" s="73">
        <v>8.9999999999999998E-4</v>
      </c>
      <c r="G184" s="73" t="s">
        <v>15</v>
      </c>
      <c r="H184" s="73">
        <v>0.03</v>
      </c>
      <c r="I184" s="73">
        <v>0.03</v>
      </c>
      <c r="J184" s="73"/>
      <c r="K184" s="73">
        <v>0</v>
      </c>
      <c r="L184" s="73">
        <v>6.7500000000000002E-8</v>
      </c>
      <c r="M184" s="73">
        <v>6.7500000000000002E-8</v>
      </c>
      <c r="N184" s="73">
        <v>0</v>
      </c>
      <c r="O184" s="79" t="s">
        <v>1919</v>
      </c>
      <c r="P184" s="79" t="s">
        <v>1974</v>
      </c>
      <c r="S184" s="78">
        <v>46323.633946759262</v>
      </c>
      <c r="T184" s="73" t="s">
        <v>2668</v>
      </c>
      <c r="U184" s="73" t="s">
        <v>2708</v>
      </c>
      <c r="V184" s="73">
        <v>-5.0217391304347827E-3</v>
      </c>
      <c r="W184" s="73" t="s">
        <v>2698</v>
      </c>
      <c r="X184" s="80" t="s">
        <v>2709</v>
      </c>
      <c r="BG184" s="78">
        <v>46323.633946759262</v>
      </c>
      <c r="BH184" s="73">
        <v>1</v>
      </c>
      <c r="BI184" s="73" t="s">
        <v>84</v>
      </c>
      <c r="BJ184" s="73" t="s">
        <v>2785</v>
      </c>
      <c r="BK184" s="73" t="s">
        <v>1973</v>
      </c>
      <c r="BL184" s="73" t="s">
        <v>31</v>
      </c>
      <c r="BM184" s="83">
        <v>-2.3390098183086118E-3</v>
      </c>
      <c r="BN184" s="73">
        <v>-15.511017819095031</v>
      </c>
      <c r="BO184" s="80" t="s">
        <v>88</v>
      </c>
      <c r="BR184" s="78">
        <v>46323.633946759262</v>
      </c>
      <c r="BS184" s="73" t="s">
        <v>2215</v>
      </c>
      <c r="BT184" s="73" t="s">
        <v>2219</v>
      </c>
      <c r="BU184" s="73">
        <v>28</v>
      </c>
      <c r="BV184" s="73" t="s">
        <v>2176</v>
      </c>
      <c r="BW184" s="73" t="s">
        <v>2177</v>
      </c>
      <c r="BX184" s="73">
        <v>0.18</v>
      </c>
      <c r="BY184" s="73">
        <v>0.03</v>
      </c>
      <c r="BZ184" s="73">
        <v>0.18</v>
      </c>
      <c r="CA184" s="73">
        <v>0</v>
      </c>
      <c r="CB184" s="73"/>
      <c r="CC184" s="73"/>
      <c r="CD184" s="73"/>
      <c r="CE184" s="73"/>
      <c r="CF184" s="73" t="s">
        <v>1931</v>
      </c>
      <c r="CG184" s="80"/>
      <c r="CH184" s="73" t="s">
        <v>66</v>
      </c>
      <c r="CI184" s="73" t="s">
        <v>1931</v>
      </c>
    </row>
    <row r="185" spans="1:87" ht="15" customHeight="1" x14ac:dyDescent="0.25">
      <c r="A185" s="78">
        <v>46323.633946759262</v>
      </c>
      <c r="B185" s="73" t="s">
        <v>1975</v>
      </c>
      <c r="C185" s="73" t="s">
        <v>31</v>
      </c>
      <c r="D185" s="73">
        <v>0.255</v>
      </c>
      <c r="E185" s="73">
        <v>4.4999999999999998E-2</v>
      </c>
      <c r="F185" s="73">
        <v>8.9999999999999998E-4</v>
      </c>
      <c r="G185" s="73" t="s">
        <v>15</v>
      </c>
      <c r="H185" s="73">
        <v>0.03</v>
      </c>
      <c r="I185" s="73">
        <v>0.03</v>
      </c>
      <c r="J185" s="73"/>
      <c r="K185" s="73">
        <v>0</v>
      </c>
      <c r="L185" s="73">
        <v>6.7500000000000002E-8</v>
      </c>
      <c r="M185" s="73">
        <v>6.7500000000000002E-8</v>
      </c>
      <c r="N185" s="73">
        <v>0</v>
      </c>
      <c r="O185" s="79" t="s">
        <v>1919</v>
      </c>
      <c r="P185" s="79" t="s">
        <v>1976</v>
      </c>
      <c r="S185" s="78">
        <v>46323.633946759262</v>
      </c>
      <c r="T185" s="73" t="s">
        <v>2668</v>
      </c>
      <c r="U185" s="73" t="s">
        <v>2710</v>
      </c>
      <c r="V185" s="73">
        <v>0.23387589948070323</v>
      </c>
      <c r="W185" s="73" t="s">
        <v>66</v>
      </c>
      <c r="X185" s="80" t="s">
        <v>2711</v>
      </c>
      <c r="BG185" s="78">
        <v>46323.633946759262</v>
      </c>
      <c r="BH185" s="73">
        <v>1</v>
      </c>
      <c r="BI185" s="73" t="s">
        <v>84</v>
      </c>
      <c r="BJ185" s="73" t="s">
        <v>2785</v>
      </c>
      <c r="BK185" s="73" t="s">
        <v>1975</v>
      </c>
      <c r="BL185" s="73" t="s">
        <v>31</v>
      </c>
      <c r="BM185" s="83">
        <v>-2.2190046734734243E-3</v>
      </c>
      <c r="BN185" s="73">
        <v>-15.507117651887887</v>
      </c>
      <c r="BO185" s="80" t="s">
        <v>88</v>
      </c>
      <c r="BR185" s="78">
        <v>46323.633946759262</v>
      </c>
      <c r="BS185" s="73" t="s">
        <v>2220</v>
      </c>
      <c r="BT185" s="73" t="s">
        <v>2221</v>
      </c>
      <c r="BU185" s="73">
        <v>29</v>
      </c>
      <c r="BV185" s="73" t="s">
        <v>2176</v>
      </c>
      <c r="BW185" s="73" t="s">
        <v>2177</v>
      </c>
      <c r="BX185" s="73">
        <v>0.21</v>
      </c>
      <c r="BY185" s="73">
        <v>0</v>
      </c>
      <c r="BZ185" s="73">
        <v>0.24</v>
      </c>
      <c r="CA185" s="73">
        <v>0</v>
      </c>
      <c r="CB185" s="73"/>
      <c r="CC185" s="73"/>
      <c r="CD185" s="73"/>
      <c r="CE185" s="73"/>
      <c r="CF185" s="73" t="s">
        <v>1933</v>
      </c>
      <c r="CG185" s="80"/>
      <c r="CH185" s="73" t="s">
        <v>66</v>
      </c>
      <c r="CI185" s="73" t="s">
        <v>1933</v>
      </c>
    </row>
    <row r="186" spans="1:87" ht="15" customHeight="1" x14ac:dyDescent="0.25">
      <c r="A186" s="78">
        <v>46323.633946759262</v>
      </c>
      <c r="B186" s="73" t="s">
        <v>1977</v>
      </c>
      <c r="C186" s="73" t="s">
        <v>31</v>
      </c>
      <c r="D186" s="73">
        <v>0.28499999999999998</v>
      </c>
      <c r="E186" s="73">
        <v>4.4999999999999998E-2</v>
      </c>
      <c r="F186" s="73">
        <v>8.9999999999999998E-4</v>
      </c>
      <c r="G186" s="73" t="s">
        <v>15</v>
      </c>
      <c r="H186" s="73">
        <v>0.03</v>
      </c>
      <c r="I186" s="73">
        <v>0.03</v>
      </c>
      <c r="J186" s="73"/>
      <c r="K186" s="73">
        <v>0</v>
      </c>
      <c r="L186" s="73">
        <v>6.7500000000000002E-8</v>
      </c>
      <c r="M186" s="73">
        <v>6.7500000000000002E-8</v>
      </c>
      <c r="N186" s="73">
        <v>0</v>
      </c>
      <c r="O186" s="79" t="s">
        <v>1919</v>
      </c>
      <c r="P186" s="79" t="s">
        <v>1978</v>
      </c>
      <c r="S186" s="78">
        <v>46323.633946759262</v>
      </c>
      <c r="T186" s="73" t="s">
        <v>2668</v>
      </c>
      <c r="U186" s="73" t="s">
        <v>2712</v>
      </c>
      <c r="V186" s="73">
        <v>0.16057675074445593</v>
      </c>
      <c r="W186" s="73" t="s">
        <v>66</v>
      </c>
      <c r="X186" s="80" t="s">
        <v>2713</v>
      </c>
      <c r="BG186" s="78">
        <v>46323.633946759262</v>
      </c>
      <c r="BH186" s="73">
        <v>1</v>
      </c>
      <c r="BI186" s="73" t="s">
        <v>84</v>
      </c>
      <c r="BJ186" s="73" t="s">
        <v>2785</v>
      </c>
      <c r="BK186" s="73" t="s">
        <v>1977</v>
      </c>
      <c r="BL186" s="73" t="s">
        <v>31</v>
      </c>
      <c r="BM186" s="83">
        <v>-2.0989995286382367E-3</v>
      </c>
      <c r="BN186" s="73">
        <v>-15.503217484680743</v>
      </c>
      <c r="BO186" s="80" t="s">
        <v>88</v>
      </c>
      <c r="BR186" s="78">
        <v>46323.633946759262</v>
      </c>
      <c r="BS186" s="73" t="s">
        <v>2220</v>
      </c>
      <c r="BT186" s="73" t="s">
        <v>2222</v>
      </c>
      <c r="BU186" s="73">
        <v>30</v>
      </c>
      <c r="BV186" s="73" t="s">
        <v>2176</v>
      </c>
      <c r="BW186" s="73" t="s">
        <v>2177</v>
      </c>
      <c r="BX186" s="73">
        <v>0.24</v>
      </c>
      <c r="BY186" s="73">
        <v>0</v>
      </c>
      <c r="BZ186" s="73">
        <v>0.24</v>
      </c>
      <c r="CA186" s="73">
        <v>0.03</v>
      </c>
      <c r="CB186" s="73"/>
      <c r="CC186" s="73"/>
      <c r="CD186" s="73"/>
      <c r="CE186" s="73"/>
      <c r="CF186" s="73" t="s">
        <v>1933</v>
      </c>
      <c r="CG186" s="80"/>
      <c r="CH186" s="73" t="s">
        <v>66</v>
      </c>
      <c r="CI186" s="73" t="s">
        <v>1933</v>
      </c>
    </row>
    <row r="187" spans="1:87" ht="15" customHeight="1" x14ac:dyDescent="0.25">
      <c r="A187" s="78">
        <v>46323.633946759262</v>
      </c>
      <c r="B187" s="73" t="s">
        <v>1979</v>
      </c>
      <c r="C187" s="73" t="s">
        <v>31</v>
      </c>
      <c r="D187" s="73">
        <v>0.315</v>
      </c>
      <c r="E187" s="73">
        <v>4.4999999999999998E-2</v>
      </c>
      <c r="F187" s="73">
        <v>8.9999999999999998E-4</v>
      </c>
      <c r="G187" s="73" t="s">
        <v>15</v>
      </c>
      <c r="H187" s="73">
        <v>0.03</v>
      </c>
      <c r="I187" s="73">
        <v>0.03</v>
      </c>
      <c r="J187" s="73"/>
      <c r="K187" s="73">
        <v>0</v>
      </c>
      <c r="L187" s="73">
        <v>6.7500000000000002E-8</v>
      </c>
      <c r="M187" s="73">
        <v>6.7500000000000002E-8</v>
      </c>
      <c r="N187" s="73">
        <v>0</v>
      </c>
      <c r="O187" s="79" t="s">
        <v>1919</v>
      </c>
      <c r="P187" s="79" t="s">
        <v>1980</v>
      </c>
      <c r="S187" s="78">
        <v>46323.633946759262</v>
      </c>
      <c r="T187" s="73" t="s">
        <v>2668</v>
      </c>
      <c r="U187" s="73" t="s">
        <v>2714</v>
      </c>
      <c r="V187" s="73">
        <v>0.43971031916776582</v>
      </c>
      <c r="W187" s="73" t="s">
        <v>2715</v>
      </c>
      <c r="X187" s="80" t="s">
        <v>2716</v>
      </c>
      <c r="BG187" s="78">
        <v>46323.633946759262</v>
      </c>
      <c r="BH187" s="73">
        <v>1</v>
      </c>
      <c r="BI187" s="73" t="s">
        <v>84</v>
      </c>
      <c r="BJ187" s="73" t="s">
        <v>2785</v>
      </c>
      <c r="BK187" s="73" t="s">
        <v>1979</v>
      </c>
      <c r="BL187" s="73" t="s">
        <v>31</v>
      </c>
      <c r="BM187" s="83">
        <v>-1.9789943838030497E-3</v>
      </c>
      <c r="BN187" s="73">
        <v>-15.424010203524496</v>
      </c>
      <c r="BO187" s="80" t="s">
        <v>88</v>
      </c>
      <c r="BR187" s="78">
        <v>46323.633946759262</v>
      </c>
      <c r="BS187" s="73" t="s">
        <v>2220</v>
      </c>
      <c r="BT187" s="73" t="s">
        <v>2223</v>
      </c>
      <c r="BU187" s="73">
        <v>31</v>
      </c>
      <c r="BV187" s="73" t="s">
        <v>2176</v>
      </c>
      <c r="BW187" s="73" t="s">
        <v>2177</v>
      </c>
      <c r="BX187" s="73">
        <v>0.24</v>
      </c>
      <c r="BY187" s="73">
        <v>0.03</v>
      </c>
      <c r="BZ187" s="73">
        <v>0.21</v>
      </c>
      <c r="CA187" s="73">
        <v>0.03</v>
      </c>
      <c r="CB187" s="73"/>
      <c r="CC187" s="73"/>
      <c r="CD187" s="73"/>
      <c r="CE187" s="73"/>
      <c r="CF187" s="73" t="s">
        <v>1933</v>
      </c>
      <c r="CG187" s="80"/>
      <c r="CH187" s="73" t="s">
        <v>66</v>
      </c>
      <c r="CI187" s="73" t="s">
        <v>1933</v>
      </c>
    </row>
    <row r="188" spans="1:87" ht="15" customHeight="1" x14ac:dyDescent="0.25">
      <c r="A188" s="78">
        <v>46323.633946759262</v>
      </c>
      <c r="B188" s="73" t="s">
        <v>1981</v>
      </c>
      <c r="C188" s="73" t="s">
        <v>31</v>
      </c>
      <c r="D188" s="73">
        <v>0.34499999999999997</v>
      </c>
      <c r="E188" s="73">
        <v>4.4999999999999998E-2</v>
      </c>
      <c r="F188" s="73">
        <v>8.9999999999999998E-4</v>
      </c>
      <c r="G188" s="73" t="s">
        <v>15</v>
      </c>
      <c r="H188" s="73">
        <v>0.03</v>
      </c>
      <c r="I188" s="73">
        <v>0.03</v>
      </c>
      <c r="J188" s="73"/>
      <c r="K188" s="73">
        <v>0</v>
      </c>
      <c r="L188" s="73">
        <v>6.7500000000000002E-8</v>
      </c>
      <c r="M188" s="73">
        <v>6.7500000000000002E-8</v>
      </c>
      <c r="N188" s="73">
        <v>0</v>
      </c>
      <c r="O188" s="79" t="s">
        <v>1919</v>
      </c>
      <c r="P188" s="79" t="s">
        <v>1982</v>
      </c>
      <c r="S188" s="78">
        <v>46323.633946759262</v>
      </c>
      <c r="T188" s="73" t="s">
        <v>2668</v>
      </c>
      <c r="U188" s="73" t="s">
        <v>2717</v>
      </c>
      <c r="V188" s="73">
        <v>1.8088016827506395E-2</v>
      </c>
      <c r="W188" s="73" t="s">
        <v>2698</v>
      </c>
      <c r="X188" s="80" t="s">
        <v>2718</v>
      </c>
      <c r="BG188" s="78">
        <v>46323.633946759262</v>
      </c>
      <c r="BH188" s="73">
        <v>1</v>
      </c>
      <c r="BI188" s="73" t="s">
        <v>84</v>
      </c>
      <c r="BJ188" s="73" t="s">
        <v>2785</v>
      </c>
      <c r="BK188" s="73" t="s">
        <v>1981</v>
      </c>
      <c r="BL188" s="73" t="s">
        <v>31</v>
      </c>
      <c r="BM188" s="83">
        <v>-1.8589892389678619E-3</v>
      </c>
      <c r="BN188" s="73">
        <v>-14.989880281005819</v>
      </c>
      <c r="BO188" s="80" t="s">
        <v>88</v>
      </c>
      <c r="BR188" s="78">
        <v>46323.633946759262</v>
      </c>
      <c r="BS188" s="73" t="s">
        <v>2220</v>
      </c>
      <c r="BT188" s="73" t="s">
        <v>2224</v>
      </c>
      <c r="BU188" s="73">
        <v>32</v>
      </c>
      <c r="BV188" s="73" t="s">
        <v>2176</v>
      </c>
      <c r="BW188" s="73" t="s">
        <v>2177</v>
      </c>
      <c r="BX188" s="73">
        <v>0.21</v>
      </c>
      <c r="BY188" s="73">
        <v>0.03</v>
      </c>
      <c r="BZ188" s="73">
        <v>0.21</v>
      </c>
      <c r="CA188" s="73">
        <v>0</v>
      </c>
      <c r="CB188" s="73"/>
      <c r="CC188" s="73"/>
      <c r="CD188" s="73"/>
      <c r="CE188" s="73"/>
      <c r="CF188" s="73" t="s">
        <v>1933</v>
      </c>
      <c r="CG188" s="80"/>
      <c r="CH188" s="73" t="s">
        <v>66</v>
      </c>
      <c r="CI188" s="73" t="s">
        <v>1933</v>
      </c>
    </row>
    <row r="189" spans="1:87" ht="15" customHeight="1" x14ac:dyDescent="0.25">
      <c r="A189" s="78">
        <v>46323.633946759262</v>
      </c>
      <c r="B189" s="73" t="s">
        <v>1983</v>
      </c>
      <c r="C189" s="73" t="s">
        <v>31</v>
      </c>
      <c r="D189" s="73">
        <v>0.375</v>
      </c>
      <c r="E189" s="73">
        <v>4.4999999999999998E-2</v>
      </c>
      <c r="F189" s="73">
        <v>8.9999999999999998E-4</v>
      </c>
      <c r="G189" s="73" t="s">
        <v>15</v>
      </c>
      <c r="H189" s="73">
        <v>0.03</v>
      </c>
      <c r="I189" s="73">
        <v>0.03</v>
      </c>
      <c r="J189" s="73"/>
      <c r="K189" s="73">
        <v>0</v>
      </c>
      <c r="L189" s="73">
        <v>6.7500000000000002E-8</v>
      </c>
      <c r="M189" s="73">
        <v>6.7500000000000002E-8</v>
      </c>
      <c r="N189" s="73">
        <v>0</v>
      </c>
      <c r="O189" s="79" t="s">
        <v>1919</v>
      </c>
      <c r="P189" s="79" t="s">
        <v>1984</v>
      </c>
      <c r="S189" s="78">
        <v>46323.633946759262</v>
      </c>
      <c r="T189" s="73" t="s">
        <v>2668</v>
      </c>
      <c r="U189" s="73" t="s">
        <v>2719</v>
      </c>
      <c r="V189" s="73">
        <v>5.0507965782907041E-3</v>
      </c>
      <c r="W189" s="73" t="s">
        <v>2698</v>
      </c>
      <c r="X189" s="80" t="s">
        <v>2720</v>
      </c>
      <c r="BG189" s="78">
        <v>46323.633946759262</v>
      </c>
      <c r="BH189" s="73">
        <v>1</v>
      </c>
      <c r="BI189" s="73" t="s">
        <v>84</v>
      </c>
      <c r="BJ189" s="73" t="s">
        <v>2785</v>
      </c>
      <c r="BK189" s="73" t="s">
        <v>1983</v>
      </c>
      <c r="BL189" s="73" t="s">
        <v>31</v>
      </c>
      <c r="BM189" s="83">
        <v>-1.7389840941326746E-3</v>
      </c>
      <c r="BN189" s="73">
        <v>-14.555750358487144</v>
      </c>
      <c r="BO189" s="80" t="s">
        <v>88</v>
      </c>
      <c r="BR189" s="78">
        <v>46323.633946759262</v>
      </c>
      <c r="BS189" s="73" t="s">
        <v>2225</v>
      </c>
      <c r="BT189" s="73" t="s">
        <v>2226</v>
      </c>
      <c r="BU189" s="73">
        <v>33</v>
      </c>
      <c r="BV189" s="73" t="s">
        <v>2176</v>
      </c>
      <c r="BW189" s="73" t="s">
        <v>2177</v>
      </c>
      <c r="BX189" s="73">
        <v>0.24</v>
      </c>
      <c r="BY189" s="73">
        <v>0</v>
      </c>
      <c r="BZ189" s="73">
        <v>0.27</v>
      </c>
      <c r="CA189" s="73">
        <v>0</v>
      </c>
      <c r="CB189" s="73"/>
      <c r="CC189" s="73"/>
      <c r="CD189" s="73"/>
      <c r="CE189" s="73"/>
      <c r="CF189" s="73" t="s">
        <v>1935</v>
      </c>
      <c r="CG189" s="80"/>
      <c r="CH189" s="73" t="s">
        <v>66</v>
      </c>
      <c r="CI189" s="73" t="s">
        <v>1935</v>
      </c>
    </row>
    <row r="190" spans="1:87" ht="15" customHeight="1" x14ac:dyDescent="0.25">
      <c r="A190" s="78">
        <v>46323.633946759262</v>
      </c>
      <c r="B190" s="73" t="s">
        <v>1985</v>
      </c>
      <c r="C190" s="73" t="s">
        <v>31</v>
      </c>
      <c r="D190" s="73">
        <v>0.40500000000000003</v>
      </c>
      <c r="E190" s="73">
        <v>4.4999999999999998E-2</v>
      </c>
      <c r="F190" s="73">
        <v>8.9999999999999998E-4</v>
      </c>
      <c r="G190" s="73" t="s">
        <v>15</v>
      </c>
      <c r="H190" s="73">
        <v>0.03</v>
      </c>
      <c r="I190" s="73">
        <v>0.03</v>
      </c>
      <c r="J190" s="73"/>
      <c r="K190" s="73">
        <v>0</v>
      </c>
      <c r="L190" s="73">
        <v>6.7500000000000002E-8</v>
      </c>
      <c r="M190" s="73">
        <v>6.7500000000000002E-8</v>
      </c>
      <c r="N190" s="73">
        <v>0</v>
      </c>
      <c r="O190" s="79" t="s">
        <v>1919</v>
      </c>
      <c r="P190" s="79" t="s">
        <v>1986</v>
      </c>
      <c r="S190" s="78">
        <v>46323.633946759262</v>
      </c>
      <c r="T190" s="73" t="s">
        <v>2668</v>
      </c>
      <c r="U190" s="73" t="s">
        <v>2721</v>
      </c>
      <c r="V190" s="73">
        <v>0.25082831008311779</v>
      </c>
      <c r="W190" s="73" t="s">
        <v>66</v>
      </c>
      <c r="X190" s="80" t="s">
        <v>2722</v>
      </c>
      <c r="BG190" s="78">
        <v>46323.633946759262</v>
      </c>
      <c r="BH190" s="73">
        <v>1</v>
      </c>
      <c r="BI190" s="73" t="s">
        <v>84</v>
      </c>
      <c r="BJ190" s="73" t="s">
        <v>2785</v>
      </c>
      <c r="BK190" s="73" t="s">
        <v>1985</v>
      </c>
      <c r="BL190" s="73" t="s">
        <v>31</v>
      </c>
      <c r="BM190" s="83">
        <v>-1.6189789492974871E-3</v>
      </c>
      <c r="BN190" s="73">
        <v>-14.121620435968467</v>
      </c>
      <c r="BO190" s="80" t="s">
        <v>88</v>
      </c>
      <c r="BR190" s="78">
        <v>46323.633946759262</v>
      </c>
      <c r="BS190" s="73" t="s">
        <v>2225</v>
      </c>
      <c r="BT190" s="73" t="s">
        <v>2227</v>
      </c>
      <c r="BU190" s="73">
        <v>34</v>
      </c>
      <c r="BV190" s="73" t="s">
        <v>2176</v>
      </c>
      <c r="BW190" s="73" t="s">
        <v>2177</v>
      </c>
      <c r="BX190" s="73">
        <v>0.27</v>
      </c>
      <c r="BY190" s="73">
        <v>0</v>
      </c>
      <c r="BZ190" s="73">
        <v>0.27</v>
      </c>
      <c r="CA190" s="73">
        <v>0.03</v>
      </c>
      <c r="CB190" s="73"/>
      <c r="CC190" s="73"/>
      <c r="CD190" s="73"/>
      <c r="CE190" s="73"/>
      <c r="CF190" s="73" t="s">
        <v>1935</v>
      </c>
      <c r="CG190" s="80"/>
      <c r="CH190" s="73" t="s">
        <v>66</v>
      </c>
      <c r="CI190" s="73" t="s">
        <v>1935</v>
      </c>
    </row>
    <row r="191" spans="1:87" ht="15" customHeight="1" x14ac:dyDescent="0.25">
      <c r="A191" s="78">
        <v>46323.633946759262</v>
      </c>
      <c r="B191" s="73" t="s">
        <v>1987</v>
      </c>
      <c r="C191" s="73" t="s">
        <v>31</v>
      </c>
      <c r="D191" s="73">
        <v>0.435</v>
      </c>
      <c r="E191" s="73">
        <v>4.4999999999999998E-2</v>
      </c>
      <c r="F191" s="73">
        <v>8.9999999999999998E-4</v>
      </c>
      <c r="G191" s="73" t="s">
        <v>15</v>
      </c>
      <c r="H191" s="73">
        <v>0.03</v>
      </c>
      <c r="I191" s="73">
        <v>0.03</v>
      </c>
      <c r="J191" s="73"/>
      <c r="K191" s="73">
        <v>0</v>
      </c>
      <c r="L191" s="73">
        <v>6.7500000000000002E-8</v>
      </c>
      <c r="M191" s="73">
        <v>6.7500000000000002E-8</v>
      </c>
      <c r="N191" s="73">
        <v>0</v>
      </c>
      <c r="O191" s="79" t="s">
        <v>1919</v>
      </c>
      <c r="P191" s="79" t="s">
        <v>1988</v>
      </c>
      <c r="S191" s="78">
        <v>46323.633946759262</v>
      </c>
      <c r="T191" s="73" t="s">
        <v>2668</v>
      </c>
      <c r="U191" s="73" t="s">
        <v>2723</v>
      </c>
      <c r="V191" s="73">
        <v>0.1325442873095723</v>
      </c>
      <c r="W191" s="73" t="s">
        <v>66</v>
      </c>
      <c r="X191" s="80" t="s">
        <v>2724</v>
      </c>
      <c r="BG191" s="78">
        <v>46323.633946759262</v>
      </c>
      <c r="BH191" s="73">
        <v>1</v>
      </c>
      <c r="BI191" s="73" t="s">
        <v>84</v>
      </c>
      <c r="BJ191" s="73" t="s">
        <v>2785</v>
      </c>
      <c r="BK191" s="73" t="s">
        <v>1987</v>
      </c>
      <c r="BL191" s="73" t="s">
        <v>31</v>
      </c>
      <c r="BM191" s="83">
        <v>-1.4989738044622995E-3</v>
      </c>
      <c r="BN191" s="73">
        <v>-13.68749051344979</v>
      </c>
      <c r="BO191" s="80" t="s">
        <v>88</v>
      </c>
      <c r="BR191" s="78">
        <v>46323.633946759262</v>
      </c>
      <c r="BS191" s="73" t="s">
        <v>2225</v>
      </c>
      <c r="BT191" s="73" t="s">
        <v>2228</v>
      </c>
      <c r="BU191" s="73">
        <v>35</v>
      </c>
      <c r="BV191" s="73" t="s">
        <v>2176</v>
      </c>
      <c r="BW191" s="73" t="s">
        <v>2177</v>
      </c>
      <c r="BX191" s="73">
        <v>0.27</v>
      </c>
      <c r="BY191" s="73">
        <v>0.03</v>
      </c>
      <c r="BZ191" s="73">
        <v>0.24</v>
      </c>
      <c r="CA191" s="73">
        <v>0.03</v>
      </c>
      <c r="CB191" s="73"/>
      <c r="CC191" s="73"/>
      <c r="CD191" s="73"/>
      <c r="CE191" s="73"/>
      <c r="CF191" s="73" t="s">
        <v>1935</v>
      </c>
      <c r="CG191" s="80"/>
      <c r="CH191" s="73" t="s">
        <v>66</v>
      </c>
      <c r="CI191" s="73" t="s">
        <v>1935</v>
      </c>
    </row>
    <row r="192" spans="1:87" ht="15" customHeight="1" x14ac:dyDescent="0.25">
      <c r="A192" s="78">
        <v>46323.633946759262</v>
      </c>
      <c r="B192" s="73" t="s">
        <v>1989</v>
      </c>
      <c r="C192" s="73" t="s">
        <v>31</v>
      </c>
      <c r="D192" s="73">
        <v>0.46500000000000002</v>
      </c>
      <c r="E192" s="73">
        <v>4.4999999999999998E-2</v>
      </c>
      <c r="F192" s="73">
        <v>8.9999999999999998E-4</v>
      </c>
      <c r="G192" s="73" t="s">
        <v>15</v>
      </c>
      <c r="H192" s="73">
        <v>0.03</v>
      </c>
      <c r="I192" s="73">
        <v>0.03</v>
      </c>
      <c r="J192" s="73"/>
      <c r="K192" s="73">
        <v>0</v>
      </c>
      <c r="L192" s="73">
        <v>6.7500000000000002E-8</v>
      </c>
      <c r="M192" s="73">
        <v>6.7500000000000002E-8</v>
      </c>
      <c r="N192" s="73">
        <v>0</v>
      </c>
      <c r="O192" s="79" t="s">
        <v>1919</v>
      </c>
      <c r="P192" s="79" t="s">
        <v>1990</v>
      </c>
      <c r="S192" s="78">
        <v>46323.633946759262</v>
      </c>
      <c r="T192" s="73" t="s">
        <v>2668</v>
      </c>
      <c r="U192" s="73" t="s">
        <v>2725</v>
      </c>
      <c r="V192" s="73">
        <v>6.368232207744956E-2</v>
      </c>
      <c r="W192" s="73" t="s">
        <v>66</v>
      </c>
      <c r="X192" s="80" t="s">
        <v>2726</v>
      </c>
      <c r="BG192" s="78">
        <v>46323.633946759262</v>
      </c>
      <c r="BH192" s="73">
        <v>1</v>
      </c>
      <c r="BI192" s="73" t="s">
        <v>84</v>
      </c>
      <c r="BJ192" s="73" t="s">
        <v>2785</v>
      </c>
      <c r="BK192" s="73" t="s">
        <v>1989</v>
      </c>
      <c r="BL192" s="73" t="s">
        <v>31</v>
      </c>
      <c r="BM192" s="83">
        <v>-1.378968659627112E-3</v>
      </c>
      <c r="BN192" s="73">
        <v>-13.253360590931113</v>
      </c>
      <c r="BO192" s="80" t="s">
        <v>88</v>
      </c>
      <c r="BR192" s="78">
        <v>46323.633946759262</v>
      </c>
      <c r="BS192" s="73" t="s">
        <v>2225</v>
      </c>
      <c r="BT192" s="73" t="s">
        <v>2229</v>
      </c>
      <c r="BU192" s="73">
        <v>36</v>
      </c>
      <c r="BV192" s="73" t="s">
        <v>2176</v>
      </c>
      <c r="BW192" s="73" t="s">
        <v>2177</v>
      </c>
      <c r="BX192" s="73">
        <v>0.24</v>
      </c>
      <c r="BY192" s="73">
        <v>0.03</v>
      </c>
      <c r="BZ192" s="73">
        <v>0.24</v>
      </c>
      <c r="CA192" s="73">
        <v>0</v>
      </c>
      <c r="CB192" s="73"/>
      <c r="CC192" s="73"/>
      <c r="CD192" s="73"/>
      <c r="CE192" s="73"/>
      <c r="CF192" s="73" t="s">
        <v>1935</v>
      </c>
      <c r="CG192" s="80"/>
      <c r="CH192" s="73" t="s">
        <v>66</v>
      </c>
      <c r="CI192" s="73" t="s">
        <v>1935</v>
      </c>
    </row>
    <row r="193" spans="1:87" ht="15" customHeight="1" x14ac:dyDescent="0.25">
      <c r="A193" s="78">
        <v>46323.633946759262</v>
      </c>
      <c r="B193" s="73" t="s">
        <v>1991</v>
      </c>
      <c r="C193" s="73" t="s">
        <v>31</v>
      </c>
      <c r="D193" s="73">
        <v>0.495</v>
      </c>
      <c r="E193" s="73">
        <v>4.4999999999999998E-2</v>
      </c>
      <c r="F193" s="73">
        <v>8.9999999999999998E-4</v>
      </c>
      <c r="G193" s="73" t="s">
        <v>15</v>
      </c>
      <c r="H193" s="73">
        <v>0.03</v>
      </c>
      <c r="I193" s="73">
        <v>0.03</v>
      </c>
      <c r="J193" s="73"/>
      <c r="K193" s="73">
        <v>0</v>
      </c>
      <c r="L193" s="73">
        <v>6.7500000000000002E-8</v>
      </c>
      <c r="M193" s="73">
        <v>6.7500000000000002E-8</v>
      </c>
      <c r="N193" s="73">
        <v>0</v>
      </c>
      <c r="O193" s="79" t="s">
        <v>1919</v>
      </c>
      <c r="P193" s="79" t="s">
        <v>1992</v>
      </c>
      <c r="S193" s="78">
        <v>46323.633946759262</v>
      </c>
      <c r="T193" s="73" t="s">
        <v>2668</v>
      </c>
      <c r="U193" s="73" t="s">
        <v>2727</v>
      </c>
      <c r="V193" s="73">
        <v>5.5740303986481381E-2</v>
      </c>
      <c r="W193" s="73" t="s">
        <v>66</v>
      </c>
      <c r="X193" s="80" t="s">
        <v>2728</v>
      </c>
      <c r="BG193" s="78">
        <v>46323.633946759262</v>
      </c>
      <c r="BH193" s="73">
        <v>1</v>
      </c>
      <c r="BI193" s="73" t="s">
        <v>84</v>
      </c>
      <c r="BJ193" s="73" t="s">
        <v>2785</v>
      </c>
      <c r="BK193" s="73" t="s">
        <v>1991</v>
      </c>
      <c r="BL193" s="73" t="s">
        <v>31</v>
      </c>
      <c r="BM193" s="83">
        <v>-1.2589635147919247E-3</v>
      </c>
      <c r="BN193" s="73">
        <v>-12.819230668412438</v>
      </c>
      <c r="BO193" s="80" t="s">
        <v>88</v>
      </c>
      <c r="BR193" s="78">
        <v>46323.633946759262</v>
      </c>
      <c r="BS193" s="73" t="s">
        <v>2230</v>
      </c>
      <c r="BT193" s="73" t="s">
        <v>2231</v>
      </c>
      <c r="BU193" s="73">
        <v>37</v>
      </c>
      <c r="BV193" s="73" t="s">
        <v>2176</v>
      </c>
      <c r="BW193" s="73" t="s">
        <v>2177</v>
      </c>
      <c r="BX193" s="73">
        <v>0.27</v>
      </c>
      <c r="BY193" s="73">
        <v>0</v>
      </c>
      <c r="BZ193" s="73">
        <v>0.3</v>
      </c>
      <c r="CA193" s="73">
        <v>0</v>
      </c>
      <c r="CB193" s="73"/>
      <c r="CC193" s="73"/>
      <c r="CD193" s="73"/>
      <c r="CE193" s="73"/>
      <c r="CF193" s="73" t="s">
        <v>1937</v>
      </c>
      <c r="CG193" s="80"/>
      <c r="CH193" s="73" t="s">
        <v>66</v>
      </c>
      <c r="CI193" s="73" t="s">
        <v>1937</v>
      </c>
    </row>
    <row r="194" spans="1:87" ht="15" customHeight="1" x14ac:dyDescent="0.25">
      <c r="A194" s="78">
        <v>46323.633946759262</v>
      </c>
      <c r="B194" s="73" t="s">
        <v>1993</v>
      </c>
      <c r="C194" s="73" t="s">
        <v>31</v>
      </c>
      <c r="D194" s="73">
        <v>0.52500000000000002</v>
      </c>
      <c r="E194" s="73">
        <v>4.4999999999999998E-2</v>
      </c>
      <c r="F194" s="73">
        <v>8.9999999999999998E-4</v>
      </c>
      <c r="G194" s="73" t="s">
        <v>15</v>
      </c>
      <c r="H194" s="73">
        <v>0.03</v>
      </c>
      <c r="I194" s="73">
        <v>0.03</v>
      </c>
      <c r="J194" s="73"/>
      <c r="K194" s="73">
        <v>0</v>
      </c>
      <c r="L194" s="73">
        <v>6.7500000000000002E-8</v>
      </c>
      <c r="M194" s="73">
        <v>6.7500000000000002E-8</v>
      </c>
      <c r="N194" s="73">
        <v>0</v>
      </c>
      <c r="O194" s="79" t="s">
        <v>1919</v>
      </c>
      <c r="P194" s="79" t="s">
        <v>1994</v>
      </c>
      <c r="S194" s="78">
        <v>46323.633946759262</v>
      </c>
      <c r="T194" s="73" t="s">
        <v>2668</v>
      </c>
      <c r="U194" s="73" t="s">
        <v>2729</v>
      </c>
      <c r="V194" s="73">
        <v>9.2616313716690116E-2</v>
      </c>
      <c r="W194" s="73" t="s">
        <v>66</v>
      </c>
      <c r="X194" s="80" t="s">
        <v>2730</v>
      </c>
      <c r="BG194" s="78">
        <v>46323.633946759262</v>
      </c>
      <c r="BH194" s="73">
        <v>1</v>
      </c>
      <c r="BI194" s="73" t="s">
        <v>84</v>
      </c>
      <c r="BJ194" s="73" t="s">
        <v>2785</v>
      </c>
      <c r="BK194" s="73" t="s">
        <v>1993</v>
      </c>
      <c r="BL194" s="73" t="s">
        <v>31</v>
      </c>
      <c r="BM194" s="83">
        <v>-1.1389583699567371E-3</v>
      </c>
      <c r="BN194" s="73">
        <v>-12.385100745893761</v>
      </c>
      <c r="BO194" s="80" t="s">
        <v>88</v>
      </c>
      <c r="BR194" s="78">
        <v>46323.633946759262</v>
      </c>
      <c r="BS194" s="73" t="s">
        <v>2230</v>
      </c>
      <c r="BT194" s="73" t="s">
        <v>2232</v>
      </c>
      <c r="BU194" s="73">
        <v>38</v>
      </c>
      <c r="BV194" s="73" t="s">
        <v>2176</v>
      </c>
      <c r="BW194" s="73" t="s">
        <v>2177</v>
      </c>
      <c r="BX194" s="73">
        <v>0.3</v>
      </c>
      <c r="BY194" s="73">
        <v>0</v>
      </c>
      <c r="BZ194" s="73">
        <v>0.3</v>
      </c>
      <c r="CA194" s="73">
        <v>0.03</v>
      </c>
      <c r="CB194" s="73"/>
      <c r="CC194" s="73"/>
      <c r="CD194" s="73"/>
      <c r="CE194" s="73"/>
      <c r="CF194" s="73" t="s">
        <v>1937</v>
      </c>
      <c r="CG194" s="80"/>
      <c r="CH194" s="73" t="s">
        <v>66</v>
      </c>
      <c r="CI194" s="73" t="s">
        <v>1937</v>
      </c>
    </row>
    <row r="195" spans="1:87" ht="15" customHeight="1" x14ac:dyDescent="0.25">
      <c r="A195" s="78">
        <v>46323.633946759262</v>
      </c>
      <c r="B195" s="73" t="s">
        <v>1995</v>
      </c>
      <c r="C195" s="73" t="s">
        <v>31</v>
      </c>
      <c r="D195" s="73">
        <v>0.55500000000000005</v>
      </c>
      <c r="E195" s="73">
        <v>4.4999999999999998E-2</v>
      </c>
      <c r="F195" s="73">
        <v>8.9999999999999998E-4</v>
      </c>
      <c r="G195" s="73" t="s">
        <v>15</v>
      </c>
      <c r="H195" s="73">
        <v>0.03</v>
      </c>
      <c r="I195" s="73">
        <v>0.03</v>
      </c>
      <c r="J195" s="73"/>
      <c r="K195" s="73">
        <v>0</v>
      </c>
      <c r="L195" s="73">
        <v>6.7500000000000002E-8</v>
      </c>
      <c r="M195" s="73">
        <v>6.7500000000000002E-8</v>
      </c>
      <c r="N195" s="73">
        <v>0</v>
      </c>
      <c r="O195" s="79" t="s">
        <v>1919</v>
      </c>
      <c r="P195" s="79" t="s">
        <v>1996</v>
      </c>
      <c r="S195" s="78">
        <v>46323.633946759262</v>
      </c>
      <c r="T195" s="73" t="s">
        <v>2668</v>
      </c>
      <c r="U195" s="73" t="s">
        <v>2731</v>
      </c>
      <c r="V195" s="73">
        <v>8.4627597329089657E-2</v>
      </c>
      <c r="W195" s="73" t="s">
        <v>66</v>
      </c>
      <c r="X195" s="80" t="s">
        <v>2732</v>
      </c>
      <c r="BG195" s="78">
        <v>46323.633946759262</v>
      </c>
      <c r="BH195" s="73">
        <v>1</v>
      </c>
      <c r="BI195" s="73" t="s">
        <v>84</v>
      </c>
      <c r="BJ195" s="73" t="s">
        <v>2785</v>
      </c>
      <c r="BK195" s="73" t="s">
        <v>1995</v>
      </c>
      <c r="BL195" s="73" t="s">
        <v>31</v>
      </c>
      <c r="BM195" s="83">
        <v>-1.0189532251215496E-3</v>
      </c>
      <c r="BN195" s="73">
        <v>-11.950970823375084</v>
      </c>
      <c r="BO195" s="80" t="s">
        <v>88</v>
      </c>
      <c r="BR195" s="78">
        <v>46323.633946759262</v>
      </c>
      <c r="BS195" s="73" t="s">
        <v>2230</v>
      </c>
      <c r="BT195" s="73" t="s">
        <v>2233</v>
      </c>
      <c r="BU195" s="73">
        <v>39</v>
      </c>
      <c r="BV195" s="73" t="s">
        <v>2176</v>
      </c>
      <c r="BW195" s="73" t="s">
        <v>2177</v>
      </c>
      <c r="BX195" s="73">
        <v>0.3</v>
      </c>
      <c r="BY195" s="73">
        <v>0.03</v>
      </c>
      <c r="BZ195" s="73">
        <v>0.27</v>
      </c>
      <c r="CA195" s="73">
        <v>0.03</v>
      </c>
      <c r="CB195" s="73"/>
      <c r="CC195" s="73"/>
      <c r="CD195" s="73"/>
      <c r="CE195" s="73"/>
      <c r="CF195" s="73" t="s">
        <v>1937</v>
      </c>
      <c r="CG195" s="80"/>
      <c r="CH195" s="73" t="s">
        <v>66</v>
      </c>
      <c r="CI195" s="73" t="s">
        <v>1937</v>
      </c>
    </row>
    <row r="196" spans="1:87" ht="15" customHeight="1" x14ac:dyDescent="0.25">
      <c r="A196" s="78">
        <v>46323.633946759262</v>
      </c>
      <c r="B196" s="73" t="s">
        <v>1997</v>
      </c>
      <c r="C196" s="73" t="s">
        <v>31</v>
      </c>
      <c r="D196" s="73">
        <v>0.58499999999999996</v>
      </c>
      <c r="E196" s="73">
        <v>4.4999999999999998E-2</v>
      </c>
      <c r="F196" s="73">
        <v>8.9999999999999998E-4</v>
      </c>
      <c r="G196" s="73" t="s">
        <v>15</v>
      </c>
      <c r="H196" s="73">
        <v>0.03</v>
      </c>
      <c r="I196" s="73">
        <v>0.03</v>
      </c>
      <c r="J196" s="73"/>
      <c r="K196" s="73">
        <v>0</v>
      </c>
      <c r="L196" s="73">
        <v>6.7500000000000002E-8</v>
      </c>
      <c r="M196" s="73">
        <v>6.7500000000000002E-8</v>
      </c>
      <c r="N196" s="73">
        <v>0</v>
      </c>
      <c r="O196" s="79" t="s">
        <v>1919</v>
      </c>
      <c r="P196" s="79" t="s">
        <v>1998</v>
      </c>
      <c r="S196" s="78">
        <v>46323.633946759262</v>
      </c>
      <c r="T196" s="73" t="s">
        <v>2668</v>
      </c>
      <c r="U196" s="73" t="s">
        <v>2733</v>
      </c>
      <c r="V196" s="73">
        <v>5.3176383544529457E-2</v>
      </c>
      <c r="W196" s="73" t="s">
        <v>66</v>
      </c>
      <c r="X196" s="80" t="s">
        <v>2734</v>
      </c>
      <c r="BG196" s="78">
        <v>46323.633946759262</v>
      </c>
      <c r="BH196" s="73">
        <v>1</v>
      </c>
      <c r="BI196" s="73" t="s">
        <v>84</v>
      </c>
      <c r="BJ196" s="73" t="s">
        <v>2785</v>
      </c>
      <c r="BK196" s="73" t="s">
        <v>1997</v>
      </c>
      <c r="BL196" s="73" t="s">
        <v>31</v>
      </c>
      <c r="BM196" s="83">
        <v>-8.9894808028636219E-4</v>
      </c>
      <c r="BN196" s="73">
        <v>-11.516840900856408</v>
      </c>
      <c r="BO196" s="80" t="s">
        <v>88</v>
      </c>
      <c r="BR196" s="78">
        <v>46323.633946759262</v>
      </c>
      <c r="BS196" s="73" t="s">
        <v>2230</v>
      </c>
      <c r="BT196" s="73" t="s">
        <v>2234</v>
      </c>
      <c r="BU196" s="73">
        <v>40</v>
      </c>
      <c r="BV196" s="73" t="s">
        <v>2176</v>
      </c>
      <c r="BW196" s="73" t="s">
        <v>2177</v>
      </c>
      <c r="BX196" s="73">
        <v>0.27</v>
      </c>
      <c r="BY196" s="73">
        <v>0.03</v>
      </c>
      <c r="BZ196" s="73">
        <v>0.27</v>
      </c>
      <c r="CA196" s="73">
        <v>0</v>
      </c>
      <c r="CB196" s="73"/>
      <c r="CC196" s="73"/>
      <c r="CD196" s="73"/>
      <c r="CE196" s="73"/>
      <c r="CF196" s="73" t="s">
        <v>1937</v>
      </c>
      <c r="CG196" s="80"/>
      <c r="CH196" s="73" t="s">
        <v>66</v>
      </c>
      <c r="CI196" s="73" t="s">
        <v>1937</v>
      </c>
    </row>
    <row r="197" spans="1:87" ht="15" customHeight="1" x14ac:dyDescent="0.25">
      <c r="A197" s="78">
        <v>46323.633946759262</v>
      </c>
      <c r="B197" s="73" t="s">
        <v>1999</v>
      </c>
      <c r="C197" s="73" t="s">
        <v>31</v>
      </c>
      <c r="D197" s="73">
        <v>1.4999999999999999E-2</v>
      </c>
      <c r="E197" s="73">
        <v>7.4999999999999997E-2</v>
      </c>
      <c r="F197" s="73">
        <v>8.9999999999999998E-4</v>
      </c>
      <c r="G197" s="73" t="s">
        <v>15</v>
      </c>
      <c r="H197" s="73">
        <v>0.03</v>
      </c>
      <c r="I197" s="73">
        <v>0.03</v>
      </c>
      <c r="J197" s="73"/>
      <c r="K197" s="73">
        <v>0</v>
      </c>
      <c r="L197" s="73">
        <v>6.7500000000000002E-8</v>
      </c>
      <c r="M197" s="73">
        <v>6.7500000000000002E-8</v>
      </c>
      <c r="N197" s="73">
        <v>0</v>
      </c>
      <c r="O197" s="79" t="s">
        <v>1919</v>
      </c>
      <c r="P197" s="79" t="s">
        <v>2000</v>
      </c>
      <c r="S197" s="78">
        <v>46323.633946759262</v>
      </c>
      <c r="T197" s="73" t="s">
        <v>2668</v>
      </c>
      <c r="U197" s="73" t="s">
        <v>2735</v>
      </c>
      <c r="V197" s="73">
        <v>5.5076837222434741E-2</v>
      </c>
      <c r="W197" s="73" t="s">
        <v>66</v>
      </c>
      <c r="X197" s="80" t="s">
        <v>2736</v>
      </c>
      <c r="BG197" s="78">
        <v>46323.633946759262</v>
      </c>
      <c r="BH197" s="73">
        <v>1</v>
      </c>
      <c r="BI197" s="73" t="s">
        <v>84</v>
      </c>
      <c r="BJ197" s="73" t="s">
        <v>2785</v>
      </c>
      <c r="BK197" s="73" t="s">
        <v>1999</v>
      </c>
      <c r="BL197" s="73" t="s">
        <v>31</v>
      </c>
      <c r="BM197" s="83">
        <v>-2.8580916643092657E-3</v>
      </c>
      <c r="BN197" s="73">
        <v>-15.527887979090051</v>
      </c>
      <c r="BO197" s="80" t="s">
        <v>88</v>
      </c>
      <c r="BR197" s="78">
        <v>46323.633946759262</v>
      </c>
      <c r="BS197" s="73" t="s">
        <v>2235</v>
      </c>
      <c r="BT197" s="73" t="s">
        <v>2236</v>
      </c>
      <c r="BU197" s="73">
        <v>41</v>
      </c>
      <c r="BV197" s="73" t="s">
        <v>2176</v>
      </c>
      <c r="BW197" s="73" t="s">
        <v>2177</v>
      </c>
      <c r="BX197" s="73">
        <v>0.3</v>
      </c>
      <c r="BY197" s="73">
        <v>0</v>
      </c>
      <c r="BZ197" s="73">
        <v>0.33</v>
      </c>
      <c r="CA197" s="73">
        <v>0</v>
      </c>
      <c r="CB197" s="73"/>
      <c r="CC197" s="73"/>
      <c r="CD197" s="73"/>
      <c r="CE197" s="73"/>
      <c r="CF197" s="73" t="s">
        <v>1939</v>
      </c>
      <c r="CG197" s="80"/>
      <c r="CH197" s="73" t="s">
        <v>66</v>
      </c>
      <c r="CI197" s="73" t="s">
        <v>1939</v>
      </c>
    </row>
    <row r="198" spans="1:87" ht="15" customHeight="1" x14ac:dyDescent="0.25">
      <c r="A198" s="78">
        <v>46323.633946759262</v>
      </c>
      <c r="B198" s="73" t="s">
        <v>2001</v>
      </c>
      <c r="C198" s="73" t="s">
        <v>31</v>
      </c>
      <c r="D198" s="73">
        <v>4.4999999999999998E-2</v>
      </c>
      <c r="E198" s="73">
        <v>7.4999999999999997E-2</v>
      </c>
      <c r="F198" s="73">
        <v>8.9999999999999998E-4</v>
      </c>
      <c r="G198" s="73" t="s">
        <v>15</v>
      </c>
      <c r="H198" s="73">
        <v>0.03</v>
      </c>
      <c r="I198" s="73">
        <v>0.03</v>
      </c>
      <c r="J198" s="73"/>
      <c r="K198" s="73">
        <v>0</v>
      </c>
      <c r="L198" s="73">
        <v>6.7500000000000002E-8</v>
      </c>
      <c r="M198" s="73">
        <v>6.7500000000000002E-8</v>
      </c>
      <c r="N198" s="73">
        <v>0</v>
      </c>
      <c r="O198" s="79" t="s">
        <v>1919</v>
      </c>
      <c r="P198" s="79" t="s">
        <v>2002</v>
      </c>
      <c r="S198" s="78">
        <v>46323.633946759262</v>
      </c>
      <c r="T198" s="73" t="s">
        <v>2668</v>
      </c>
      <c r="U198" s="73" t="s">
        <v>2737</v>
      </c>
      <c r="V198" s="73">
        <v>0.13995181335985488</v>
      </c>
      <c r="W198" s="73" t="s">
        <v>66</v>
      </c>
      <c r="X198" s="80" t="s">
        <v>2738</v>
      </c>
      <c r="BG198" s="78">
        <v>46323.633946759262</v>
      </c>
      <c r="BH198" s="73">
        <v>1</v>
      </c>
      <c r="BI198" s="73" t="s">
        <v>84</v>
      </c>
      <c r="BJ198" s="73" t="s">
        <v>2785</v>
      </c>
      <c r="BK198" s="73" t="s">
        <v>2001</v>
      </c>
      <c r="BL198" s="73" t="s">
        <v>31</v>
      </c>
      <c r="BM198" s="83">
        <v>-2.7380865194740782E-3</v>
      </c>
      <c r="BN198" s="73">
        <v>-15.523987811882908</v>
      </c>
      <c r="BO198" s="80" t="s">
        <v>88</v>
      </c>
      <c r="BR198" s="78">
        <v>46323.633946759262</v>
      </c>
      <c r="BS198" s="73" t="s">
        <v>2235</v>
      </c>
      <c r="BT198" s="73" t="s">
        <v>2237</v>
      </c>
      <c r="BU198" s="73">
        <v>42</v>
      </c>
      <c r="BV198" s="73" t="s">
        <v>2176</v>
      </c>
      <c r="BW198" s="73" t="s">
        <v>2177</v>
      </c>
      <c r="BX198" s="73">
        <v>0.33</v>
      </c>
      <c r="BY198" s="73">
        <v>0</v>
      </c>
      <c r="BZ198" s="73">
        <v>0.33</v>
      </c>
      <c r="CA198" s="73">
        <v>0.03</v>
      </c>
      <c r="CB198" s="73"/>
      <c r="CC198" s="73"/>
      <c r="CD198" s="73"/>
      <c r="CE198" s="73"/>
      <c r="CF198" s="73" t="s">
        <v>1939</v>
      </c>
      <c r="CG198" s="80"/>
      <c r="CH198" s="73" t="s">
        <v>66</v>
      </c>
      <c r="CI198" s="73" t="s">
        <v>1939</v>
      </c>
    </row>
    <row r="199" spans="1:87" ht="15" customHeight="1" x14ac:dyDescent="0.25">
      <c r="A199" s="78">
        <v>46323.633946759262</v>
      </c>
      <c r="B199" s="73" t="s">
        <v>2003</v>
      </c>
      <c r="C199" s="73" t="s">
        <v>31</v>
      </c>
      <c r="D199" s="73">
        <v>7.4999999999999997E-2</v>
      </c>
      <c r="E199" s="73">
        <v>7.4999999999999997E-2</v>
      </c>
      <c r="F199" s="73">
        <v>8.9999999999999998E-4</v>
      </c>
      <c r="G199" s="73" t="s">
        <v>15</v>
      </c>
      <c r="H199" s="73">
        <v>0.03</v>
      </c>
      <c r="I199" s="73">
        <v>0.03</v>
      </c>
      <c r="J199" s="73"/>
      <c r="K199" s="73">
        <v>0</v>
      </c>
      <c r="L199" s="73">
        <v>6.7500000000000002E-8</v>
      </c>
      <c r="M199" s="73">
        <v>6.7500000000000002E-8</v>
      </c>
      <c r="N199" s="73">
        <v>0</v>
      </c>
      <c r="O199" s="79" t="s">
        <v>1919</v>
      </c>
      <c r="P199" s="79" t="s">
        <v>2004</v>
      </c>
      <c r="S199" s="78">
        <v>46323.633946759262</v>
      </c>
      <c r="T199" s="73" t="s">
        <v>2668</v>
      </c>
      <c r="U199" s="73" t="s">
        <v>2739</v>
      </c>
      <c r="V199" s="73">
        <v>0.11876103223112575</v>
      </c>
      <c r="W199" s="73" t="s">
        <v>66</v>
      </c>
      <c r="X199" s="80" t="s">
        <v>2740</v>
      </c>
      <c r="BG199" s="78">
        <v>46323.633946759262</v>
      </c>
      <c r="BH199" s="73">
        <v>1</v>
      </c>
      <c r="BI199" s="73" t="s">
        <v>84</v>
      </c>
      <c r="BJ199" s="73" t="s">
        <v>2785</v>
      </c>
      <c r="BK199" s="73" t="s">
        <v>2003</v>
      </c>
      <c r="BL199" s="73" t="s">
        <v>31</v>
      </c>
      <c r="BM199" s="83">
        <v>-2.6180813746388906E-3</v>
      </c>
      <c r="BN199" s="73">
        <v>-15.520087644675765</v>
      </c>
      <c r="BO199" s="80" t="s">
        <v>88</v>
      </c>
      <c r="BR199" s="78">
        <v>46323.633946759262</v>
      </c>
      <c r="BS199" s="73" t="s">
        <v>2235</v>
      </c>
      <c r="BT199" s="73" t="s">
        <v>2238</v>
      </c>
      <c r="BU199" s="73">
        <v>43</v>
      </c>
      <c r="BV199" s="73" t="s">
        <v>2176</v>
      </c>
      <c r="BW199" s="73" t="s">
        <v>2177</v>
      </c>
      <c r="BX199" s="73">
        <v>0.33</v>
      </c>
      <c r="BY199" s="73">
        <v>0.03</v>
      </c>
      <c r="BZ199" s="73">
        <v>0.3</v>
      </c>
      <c r="CA199" s="73">
        <v>0.03</v>
      </c>
      <c r="CB199" s="73"/>
      <c r="CC199" s="73"/>
      <c r="CD199" s="73"/>
      <c r="CE199" s="73"/>
      <c r="CF199" s="73" t="s">
        <v>1939</v>
      </c>
      <c r="CG199" s="80"/>
      <c r="CH199" s="73" t="s">
        <v>66</v>
      </c>
      <c r="CI199" s="73" t="s">
        <v>1939</v>
      </c>
    </row>
    <row r="200" spans="1:87" ht="15" customHeight="1" x14ac:dyDescent="0.25">
      <c r="A200" s="78">
        <v>46323.633946759262</v>
      </c>
      <c r="B200" s="73" t="s">
        <v>2005</v>
      </c>
      <c r="C200" s="73" t="s">
        <v>31</v>
      </c>
      <c r="D200" s="73">
        <v>0.105</v>
      </c>
      <c r="E200" s="73">
        <v>7.4999999999999997E-2</v>
      </c>
      <c r="F200" s="73">
        <v>8.9999999999999998E-4</v>
      </c>
      <c r="G200" s="73" t="s">
        <v>15</v>
      </c>
      <c r="H200" s="73">
        <v>0.03</v>
      </c>
      <c r="I200" s="73">
        <v>0.03</v>
      </c>
      <c r="J200" s="73"/>
      <c r="K200" s="73">
        <v>0</v>
      </c>
      <c r="L200" s="73">
        <v>6.7500000000000002E-8</v>
      </c>
      <c r="M200" s="73">
        <v>6.7500000000000002E-8</v>
      </c>
      <c r="N200" s="73">
        <v>0</v>
      </c>
      <c r="O200" s="79" t="s">
        <v>1919</v>
      </c>
      <c r="P200" s="79" t="s">
        <v>2006</v>
      </c>
      <c r="S200" s="78">
        <v>46323.633946759262</v>
      </c>
      <c r="T200" s="73" t="s">
        <v>2668</v>
      </c>
      <c r="U200" s="73" t="s">
        <v>2805</v>
      </c>
      <c r="V200" s="73">
        <v>0.40355913241864833</v>
      </c>
      <c r="W200" s="73" t="s">
        <v>69</v>
      </c>
      <c r="X200" s="80" t="s">
        <v>2806</v>
      </c>
      <c r="BG200" s="78">
        <v>46323.633946759262</v>
      </c>
      <c r="BH200" s="73">
        <v>1</v>
      </c>
      <c r="BI200" s="73" t="s">
        <v>84</v>
      </c>
      <c r="BJ200" s="73" t="s">
        <v>2785</v>
      </c>
      <c r="BK200" s="73" t="s">
        <v>2005</v>
      </c>
      <c r="BL200" s="73" t="s">
        <v>31</v>
      </c>
      <c r="BM200" s="83">
        <v>-2.4980762298037031E-3</v>
      </c>
      <c r="BN200" s="73">
        <v>-15.516187477468621</v>
      </c>
      <c r="BO200" s="80" t="s">
        <v>88</v>
      </c>
      <c r="BR200" s="78">
        <v>46323.633946759262</v>
      </c>
      <c r="BS200" s="73" t="s">
        <v>2235</v>
      </c>
      <c r="BT200" s="73" t="s">
        <v>2239</v>
      </c>
      <c r="BU200" s="73">
        <v>44</v>
      </c>
      <c r="BV200" s="73" t="s">
        <v>2176</v>
      </c>
      <c r="BW200" s="73" t="s">
        <v>2177</v>
      </c>
      <c r="BX200" s="73">
        <v>0.3</v>
      </c>
      <c r="BY200" s="73">
        <v>0.03</v>
      </c>
      <c r="BZ200" s="73">
        <v>0.3</v>
      </c>
      <c r="CA200" s="73">
        <v>0</v>
      </c>
      <c r="CB200" s="73"/>
      <c r="CC200" s="73"/>
      <c r="CD200" s="73"/>
      <c r="CE200" s="73"/>
      <c r="CF200" s="73" t="s">
        <v>1939</v>
      </c>
      <c r="CG200" s="80"/>
      <c r="CH200" s="73" t="s">
        <v>66</v>
      </c>
      <c r="CI200" s="73" t="s">
        <v>1939</v>
      </c>
    </row>
    <row r="201" spans="1:87" ht="15" customHeight="1" x14ac:dyDescent="0.25">
      <c r="A201" s="78">
        <v>46323.633946759262</v>
      </c>
      <c r="B201" s="73" t="s">
        <v>2007</v>
      </c>
      <c r="C201" s="73" t="s">
        <v>31</v>
      </c>
      <c r="D201" s="73">
        <v>0.13500000000000001</v>
      </c>
      <c r="E201" s="73">
        <v>7.4999999999999997E-2</v>
      </c>
      <c r="F201" s="73">
        <v>8.9999999999999998E-4</v>
      </c>
      <c r="G201" s="73" t="s">
        <v>15</v>
      </c>
      <c r="H201" s="73">
        <v>0.03</v>
      </c>
      <c r="I201" s="73">
        <v>0.03</v>
      </c>
      <c r="J201" s="73"/>
      <c r="K201" s="73">
        <v>0</v>
      </c>
      <c r="L201" s="73">
        <v>6.7500000000000002E-8</v>
      </c>
      <c r="M201" s="73">
        <v>6.7500000000000002E-8</v>
      </c>
      <c r="N201" s="73">
        <v>0</v>
      </c>
      <c r="O201" s="79" t="s">
        <v>1919</v>
      </c>
      <c r="P201" s="79" t="s">
        <v>2008</v>
      </c>
      <c r="S201" s="78">
        <v>46323.633946759262</v>
      </c>
      <c r="T201" s="73" t="s">
        <v>2668</v>
      </c>
      <c r="U201" s="73" t="s">
        <v>2807</v>
      </c>
      <c r="V201" s="73">
        <v>0.21521025956826864</v>
      </c>
      <c r="W201" s="73" t="s">
        <v>66</v>
      </c>
      <c r="X201" s="80" t="s">
        <v>2808</v>
      </c>
      <c r="BG201" s="78">
        <v>46323.633946759262</v>
      </c>
      <c r="BH201" s="73">
        <v>1</v>
      </c>
      <c r="BI201" s="73" t="s">
        <v>84</v>
      </c>
      <c r="BJ201" s="73" t="s">
        <v>2785</v>
      </c>
      <c r="BK201" s="73" t="s">
        <v>2007</v>
      </c>
      <c r="BL201" s="73" t="s">
        <v>31</v>
      </c>
      <c r="BM201" s="83">
        <v>-2.3780710849685156E-3</v>
      </c>
      <c r="BN201" s="73">
        <v>-15.512287310261478</v>
      </c>
      <c r="BO201" s="80" t="s">
        <v>88</v>
      </c>
      <c r="BR201" s="78">
        <v>46323.633946759262</v>
      </c>
      <c r="BS201" s="73" t="s">
        <v>2240</v>
      </c>
      <c r="BT201" s="73" t="s">
        <v>2241</v>
      </c>
      <c r="BU201" s="73">
        <v>45</v>
      </c>
      <c r="BV201" s="73" t="s">
        <v>2176</v>
      </c>
      <c r="BW201" s="73" t="s">
        <v>2177</v>
      </c>
      <c r="BX201" s="73">
        <v>0.33</v>
      </c>
      <c r="BY201" s="73">
        <v>0</v>
      </c>
      <c r="BZ201" s="73">
        <v>0.36</v>
      </c>
      <c r="CA201" s="73">
        <v>0</v>
      </c>
      <c r="CB201" s="73"/>
      <c r="CC201" s="73"/>
      <c r="CD201" s="73"/>
      <c r="CE201" s="73"/>
      <c r="CF201" s="73" t="s">
        <v>1941</v>
      </c>
      <c r="CG201" s="80"/>
      <c r="CH201" s="73" t="s">
        <v>66</v>
      </c>
      <c r="CI201" s="73" t="s">
        <v>1941</v>
      </c>
    </row>
    <row r="202" spans="1:87" ht="15" customHeight="1" x14ac:dyDescent="0.25">
      <c r="A202" s="78">
        <v>46323.633946759262</v>
      </c>
      <c r="B202" s="73" t="s">
        <v>2009</v>
      </c>
      <c r="C202" s="73" t="s">
        <v>31</v>
      </c>
      <c r="D202" s="73">
        <v>0.16500000000000001</v>
      </c>
      <c r="E202" s="73">
        <v>7.4999999999999997E-2</v>
      </c>
      <c r="F202" s="73">
        <v>8.9999999999999998E-4</v>
      </c>
      <c r="G202" s="73" t="s">
        <v>15</v>
      </c>
      <c r="H202" s="73">
        <v>0.03</v>
      </c>
      <c r="I202" s="73">
        <v>0.03</v>
      </c>
      <c r="J202" s="73"/>
      <c r="K202" s="73">
        <v>0</v>
      </c>
      <c r="L202" s="73">
        <v>6.7500000000000002E-8</v>
      </c>
      <c r="M202" s="73">
        <v>6.7500000000000002E-8</v>
      </c>
      <c r="N202" s="73">
        <v>0</v>
      </c>
      <c r="O202" s="79" t="s">
        <v>1919</v>
      </c>
      <c r="P202" s="79" t="s">
        <v>2010</v>
      </c>
      <c r="S202" s="78">
        <v>46323.633946759262</v>
      </c>
      <c r="T202" s="73" t="s">
        <v>2668</v>
      </c>
      <c r="U202" s="73" t="s">
        <v>2809</v>
      </c>
      <c r="V202" s="73">
        <v>0.31880512098681313</v>
      </c>
      <c r="W202" s="73" t="s">
        <v>66</v>
      </c>
      <c r="X202" s="80" t="s">
        <v>2810</v>
      </c>
      <c r="BG202" s="78">
        <v>46323.633946759262</v>
      </c>
      <c r="BH202" s="73">
        <v>1</v>
      </c>
      <c r="BI202" s="73" t="s">
        <v>84</v>
      </c>
      <c r="BJ202" s="73" t="s">
        <v>2785</v>
      </c>
      <c r="BK202" s="73" t="s">
        <v>2009</v>
      </c>
      <c r="BL202" s="73" t="s">
        <v>31</v>
      </c>
      <c r="BM202" s="83">
        <v>-2.258065940133328E-3</v>
      </c>
      <c r="BN202" s="73">
        <v>-15.508387143054334</v>
      </c>
      <c r="BO202" s="80" t="s">
        <v>88</v>
      </c>
      <c r="BR202" s="78">
        <v>46323.633946759262</v>
      </c>
      <c r="BS202" s="73" t="s">
        <v>2240</v>
      </c>
      <c r="BT202" s="73" t="s">
        <v>2242</v>
      </c>
      <c r="BU202" s="73">
        <v>46</v>
      </c>
      <c r="BV202" s="73" t="s">
        <v>2176</v>
      </c>
      <c r="BW202" s="73" t="s">
        <v>2177</v>
      </c>
      <c r="BX202" s="73">
        <v>0.36</v>
      </c>
      <c r="BY202" s="73">
        <v>0</v>
      </c>
      <c r="BZ202" s="73">
        <v>0.36</v>
      </c>
      <c r="CA202" s="73">
        <v>0.03</v>
      </c>
      <c r="CB202" s="73"/>
      <c r="CC202" s="73"/>
      <c r="CD202" s="73"/>
      <c r="CE202" s="73"/>
      <c r="CF202" s="73" t="s">
        <v>1941</v>
      </c>
      <c r="CG202" s="80"/>
      <c r="CH202" s="73" t="s">
        <v>66</v>
      </c>
      <c r="CI202" s="73" t="s">
        <v>1941</v>
      </c>
    </row>
    <row r="203" spans="1:87" ht="15" customHeight="1" x14ac:dyDescent="0.25">
      <c r="A203" s="78">
        <v>46323.633946759262</v>
      </c>
      <c r="B203" s="73" t="s">
        <v>2011</v>
      </c>
      <c r="C203" s="73" t="s">
        <v>31</v>
      </c>
      <c r="D203" s="73">
        <v>0.19500000000000001</v>
      </c>
      <c r="E203" s="73">
        <v>7.4999999999999997E-2</v>
      </c>
      <c r="F203" s="73">
        <v>8.9999999999999998E-4</v>
      </c>
      <c r="G203" s="73" t="s">
        <v>15</v>
      </c>
      <c r="H203" s="73">
        <v>0.03</v>
      </c>
      <c r="I203" s="73">
        <v>0.03</v>
      </c>
      <c r="J203" s="73"/>
      <c r="K203" s="73">
        <v>0</v>
      </c>
      <c r="L203" s="73">
        <v>6.7500000000000002E-8</v>
      </c>
      <c r="M203" s="73">
        <v>6.7500000000000002E-8</v>
      </c>
      <c r="N203" s="73">
        <v>0</v>
      </c>
      <c r="O203" s="79" t="s">
        <v>1919</v>
      </c>
      <c r="P203" s="79" t="s">
        <v>2012</v>
      </c>
      <c r="S203" s="78">
        <v>46323.633946759262</v>
      </c>
      <c r="T203" s="73" t="s">
        <v>2668</v>
      </c>
      <c r="U203" s="73" t="s">
        <v>2811</v>
      </c>
      <c r="V203" s="73">
        <v>6.343485642599557E-2</v>
      </c>
      <c r="W203" s="73" t="s">
        <v>2698</v>
      </c>
      <c r="X203" s="80" t="s">
        <v>2812</v>
      </c>
      <c r="BG203" s="78">
        <v>46323.633946759262</v>
      </c>
      <c r="BH203" s="73">
        <v>1</v>
      </c>
      <c r="BI203" s="73" t="s">
        <v>84</v>
      </c>
      <c r="BJ203" s="73" t="s">
        <v>2785</v>
      </c>
      <c r="BK203" s="73" t="s">
        <v>2011</v>
      </c>
      <c r="BL203" s="73" t="s">
        <v>31</v>
      </c>
      <c r="BM203" s="83">
        <v>-2.1380607952981405E-3</v>
      </c>
      <c r="BN203" s="73">
        <v>-15.50448697584719</v>
      </c>
      <c r="BO203" s="80" t="s">
        <v>88</v>
      </c>
      <c r="BR203" s="78">
        <v>46323.633946759262</v>
      </c>
      <c r="BS203" s="73" t="s">
        <v>2240</v>
      </c>
      <c r="BT203" s="73" t="s">
        <v>2243</v>
      </c>
      <c r="BU203" s="73">
        <v>47</v>
      </c>
      <c r="BV203" s="73" t="s">
        <v>2176</v>
      </c>
      <c r="BW203" s="73" t="s">
        <v>2177</v>
      </c>
      <c r="BX203" s="73">
        <v>0.36</v>
      </c>
      <c r="BY203" s="73">
        <v>0.03</v>
      </c>
      <c r="BZ203" s="73">
        <v>0.33</v>
      </c>
      <c r="CA203" s="73">
        <v>0.03</v>
      </c>
      <c r="CB203" s="73"/>
      <c r="CC203" s="73"/>
      <c r="CD203" s="73"/>
      <c r="CE203" s="73"/>
      <c r="CF203" s="73" t="s">
        <v>1941</v>
      </c>
      <c r="CG203" s="80"/>
      <c r="CH203" s="73" t="s">
        <v>66</v>
      </c>
      <c r="CI203" s="73" t="s">
        <v>1941</v>
      </c>
    </row>
    <row r="204" spans="1:87" ht="15" customHeight="1" x14ac:dyDescent="0.25">
      <c r="A204" s="78">
        <v>46323.633946759262</v>
      </c>
      <c r="B204" s="73" t="s">
        <v>2013</v>
      </c>
      <c r="C204" s="73" t="s">
        <v>31</v>
      </c>
      <c r="D204" s="73">
        <v>0.22500000000000001</v>
      </c>
      <c r="E204" s="73">
        <v>7.4999999999999997E-2</v>
      </c>
      <c r="F204" s="73">
        <v>8.9999999999999998E-4</v>
      </c>
      <c r="G204" s="73" t="s">
        <v>15</v>
      </c>
      <c r="H204" s="73">
        <v>0.03</v>
      </c>
      <c r="I204" s="73">
        <v>0.03</v>
      </c>
      <c r="J204" s="73"/>
      <c r="K204" s="73">
        <v>0</v>
      </c>
      <c r="L204" s="73">
        <v>6.7500000000000002E-8</v>
      </c>
      <c r="M204" s="73">
        <v>6.7500000000000002E-8</v>
      </c>
      <c r="N204" s="73">
        <v>0</v>
      </c>
      <c r="O204" s="79" t="s">
        <v>1919</v>
      </c>
      <c r="P204" s="79" t="s">
        <v>2014</v>
      </c>
      <c r="S204" s="78">
        <v>46323.633946759262</v>
      </c>
      <c r="T204" s="73" t="s">
        <v>2668</v>
      </c>
      <c r="U204" s="73" t="s">
        <v>2813</v>
      </c>
      <c r="V204" s="73">
        <v>2.9458314432280603E-2</v>
      </c>
      <c r="W204" s="73" t="s">
        <v>2698</v>
      </c>
      <c r="X204" s="80" t="s">
        <v>2814</v>
      </c>
      <c r="BG204" s="78">
        <v>46323.633946759262</v>
      </c>
      <c r="BH204" s="73">
        <v>1</v>
      </c>
      <c r="BI204" s="73" t="s">
        <v>84</v>
      </c>
      <c r="BJ204" s="73" t="s">
        <v>2785</v>
      </c>
      <c r="BK204" s="73" t="s">
        <v>2013</v>
      </c>
      <c r="BL204" s="73" t="s">
        <v>31</v>
      </c>
      <c r="BM204" s="83">
        <v>-2.0180556504629534E-3</v>
      </c>
      <c r="BN204" s="73">
        <v>-15.500586808640046</v>
      </c>
      <c r="BO204" s="80" t="s">
        <v>88</v>
      </c>
      <c r="BR204" s="78">
        <v>46323.633946759262</v>
      </c>
      <c r="BS204" s="73" t="s">
        <v>2240</v>
      </c>
      <c r="BT204" s="73" t="s">
        <v>2244</v>
      </c>
      <c r="BU204" s="73">
        <v>48</v>
      </c>
      <c r="BV204" s="73" t="s">
        <v>2176</v>
      </c>
      <c r="BW204" s="73" t="s">
        <v>2177</v>
      </c>
      <c r="BX204" s="73">
        <v>0.33</v>
      </c>
      <c r="BY204" s="73">
        <v>0.03</v>
      </c>
      <c r="BZ204" s="73">
        <v>0.33</v>
      </c>
      <c r="CA204" s="73">
        <v>0</v>
      </c>
      <c r="CB204" s="73"/>
      <c r="CC204" s="73"/>
      <c r="CD204" s="73"/>
      <c r="CE204" s="73"/>
      <c r="CF204" s="73" t="s">
        <v>1941</v>
      </c>
      <c r="CG204" s="80"/>
      <c r="CH204" s="73" t="s">
        <v>66</v>
      </c>
      <c r="CI204" s="73" t="s">
        <v>1941</v>
      </c>
    </row>
    <row r="205" spans="1:87" ht="15" customHeight="1" x14ac:dyDescent="0.25">
      <c r="A205" s="78">
        <v>46323.633946759262</v>
      </c>
      <c r="B205" s="73" t="s">
        <v>2015</v>
      </c>
      <c r="C205" s="73" t="s">
        <v>31</v>
      </c>
      <c r="D205" s="73">
        <v>0.255</v>
      </c>
      <c r="E205" s="73">
        <v>7.4999999999999997E-2</v>
      </c>
      <c r="F205" s="73">
        <v>8.9999999999999998E-4</v>
      </c>
      <c r="G205" s="73" t="s">
        <v>15</v>
      </c>
      <c r="H205" s="73">
        <v>0.03</v>
      </c>
      <c r="I205" s="73">
        <v>0.03</v>
      </c>
      <c r="J205" s="73"/>
      <c r="K205" s="73">
        <v>0</v>
      </c>
      <c r="L205" s="73">
        <v>6.7500000000000002E-8</v>
      </c>
      <c r="M205" s="73">
        <v>6.7500000000000002E-8</v>
      </c>
      <c r="N205" s="73">
        <v>0</v>
      </c>
      <c r="O205" s="79" t="s">
        <v>1919</v>
      </c>
      <c r="P205" s="79" t="s">
        <v>2016</v>
      </c>
      <c r="S205" s="78">
        <v>46323.633946759262</v>
      </c>
      <c r="T205" s="73" t="s">
        <v>2668</v>
      </c>
      <c r="U205" s="73" t="s">
        <v>2815</v>
      </c>
      <c r="V205" s="73">
        <v>2.0632736515336519E-2</v>
      </c>
      <c r="W205" s="73" t="s">
        <v>2698</v>
      </c>
      <c r="X205" s="80" t="s">
        <v>2816</v>
      </c>
      <c r="BG205" s="78">
        <v>46323.633946759262</v>
      </c>
      <c r="BH205" s="73">
        <v>1</v>
      </c>
      <c r="BI205" s="73" t="s">
        <v>84</v>
      </c>
      <c r="BJ205" s="73" t="s">
        <v>2785</v>
      </c>
      <c r="BK205" s="73" t="s">
        <v>2015</v>
      </c>
      <c r="BL205" s="73" t="s">
        <v>31</v>
      </c>
      <c r="BM205" s="83">
        <v>-1.8980505056277657E-3</v>
      </c>
      <c r="BN205" s="73">
        <v>-15.131188094865255</v>
      </c>
      <c r="BO205" s="80" t="s">
        <v>88</v>
      </c>
      <c r="BR205" s="78">
        <v>46323.633946759262</v>
      </c>
      <c r="BS205" s="73" t="s">
        <v>2245</v>
      </c>
      <c r="BT205" s="73" t="s">
        <v>2246</v>
      </c>
      <c r="BU205" s="73">
        <v>49</v>
      </c>
      <c r="BV205" s="73" t="s">
        <v>2176</v>
      </c>
      <c r="BW205" s="73" t="s">
        <v>2177</v>
      </c>
      <c r="BX205" s="73">
        <v>0.36</v>
      </c>
      <c r="BY205" s="73">
        <v>0</v>
      </c>
      <c r="BZ205" s="73">
        <v>0.39</v>
      </c>
      <c r="CA205" s="73">
        <v>0</v>
      </c>
      <c r="CB205" s="73"/>
      <c r="CC205" s="73"/>
      <c r="CD205" s="73"/>
      <c r="CE205" s="73"/>
      <c r="CF205" s="73" t="s">
        <v>1943</v>
      </c>
      <c r="CG205" s="80"/>
      <c r="CH205" s="73" t="s">
        <v>66</v>
      </c>
      <c r="CI205" s="73" t="s">
        <v>1943</v>
      </c>
    </row>
    <row r="206" spans="1:87" ht="15" customHeight="1" x14ac:dyDescent="0.25">
      <c r="A206" s="78">
        <v>46323.633946759262</v>
      </c>
      <c r="B206" s="73" t="s">
        <v>2017</v>
      </c>
      <c r="C206" s="73" t="s">
        <v>31</v>
      </c>
      <c r="D206" s="73">
        <v>0.28499999999999998</v>
      </c>
      <c r="E206" s="73">
        <v>7.4999999999999997E-2</v>
      </c>
      <c r="F206" s="73">
        <v>8.9999999999999998E-4</v>
      </c>
      <c r="G206" s="73" t="s">
        <v>15</v>
      </c>
      <c r="H206" s="73">
        <v>0.03</v>
      </c>
      <c r="I206" s="73">
        <v>0.03</v>
      </c>
      <c r="J206" s="73"/>
      <c r="K206" s="73">
        <v>0</v>
      </c>
      <c r="L206" s="73">
        <v>6.7500000000000002E-8</v>
      </c>
      <c r="M206" s="73">
        <v>6.7500000000000002E-8</v>
      </c>
      <c r="N206" s="73">
        <v>0</v>
      </c>
      <c r="O206" s="79" t="s">
        <v>1919</v>
      </c>
      <c r="P206" s="79" t="s">
        <v>2018</v>
      </c>
      <c r="S206" s="78">
        <v>46323.633946759262</v>
      </c>
      <c r="T206" s="73" t="s">
        <v>2668</v>
      </c>
      <c r="U206" s="73" t="s">
        <v>2817</v>
      </c>
      <c r="V206" s="73">
        <v>2.2418435866742994E-2</v>
      </c>
      <c r="W206" s="73" t="s">
        <v>2698</v>
      </c>
      <c r="X206" s="80" t="s">
        <v>2818</v>
      </c>
      <c r="BG206" s="78">
        <v>46323.633946759262</v>
      </c>
      <c r="BH206" s="73">
        <v>1</v>
      </c>
      <c r="BI206" s="73" t="s">
        <v>84</v>
      </c>
      <c r="BJ206" s="73" t="s">
        <v>2785</v>
      </c>
      <c r="BK206" s="73" t="s">
        <v>2017</v>
      </c>
      <c r="BL206" s="73" t="s">
        <v>31</v>
      </c>
      <c r="BM206" s="83">
        <v>-1.7780453607925783E-3</v>
      </c>
      <c r="BN206" s="73">
        <v>-14.69705817234658</v>
      </c>
      <c r="BO206" s="80" t="s">
        <v>88</v>
      </c>
      <c r="BR206" s="78">
        <v>46323.633946759262</v>
      </c>
      <c r="BS206" s="73" t="s">
        <v>2245</v>
      </c>
      <c r="BT206" s="73" t="s">
        <v>2247</v>
      </c>
      <c r="BU206" s="73">
        <v>50</v>
      </c>
      <c r="BV206" s="73" t="s">
        <v>2176</v>
      </c>
      <c r="BW206" s="73" t="s">
        <v>2177</v>
      </c>
      <c r="BX206" s="73">
        <v>0.39</v>
      </c>
      <c r="BY206" s="73">
        <v>0</v>
      </c>
      <c r="BZ206" s="73">
        <v>0.39</v>
      </c>
      <c r="CA206" s="73">
        <v>0.03</v>
      </c>
      <c r="CB206" s="73"/>
      <c r="CC206" s="73"/>
      <c r="CD206" s="73"/>
      <c r="CE206" s="73"/>
      <c r="CF206" s="73" t="s">
        <v>1943</v>
      </c>
      <c r="CG206" s="80"/>
      <c r="CH206" s="73" t="s">
        <v>66</v>
      </c>
      <c r="CI206" s="73" t="s">
        <v>1943</v>
      </c>
    </row>
    <row r="207" spans="1:87" ht="15" customHeight="1" x14ac:dyDescent="0.25">
      <c r="A207" s="78">
        <v>46323.633946759262</v>
      </c>
      <c r="B207" s="73" t="s">
        <v>2019</v>
      </c>
      <c r="C207" s="73" t="s">
        <v>31</v>
      </c>
      <c r="D207" s="73">
        <v>0.315</v>
      </c>
      <c r="E207" s="73">
        <v>7.4999999999999997E-2</v>
      </c>
      <c r="F207" s="73">
        <v>8.9999999999999998E-4</v>
      </c>
      <c r="G207" s="73" t="s">
        <v>15</v>
      </c>
      <c r="H207" s="73">
        <v>0.03</v>
      </c>
      <c r="I207" s="73">
        <v>0.03</v>
      </c>
      <c r="J207" s="73"/>
      <c r="K207" s="73">
        <v>0</v>
      </c>
      <c r="L207" s="73">
        <v>6.7500000000000002E-8</v>
      </c>
      <c r="M207" s="73">
        <v>6.7500000000000002E-8</v>
      </c>
      <c r="N207" s="73">
        <v>0</v>
      </c>
      <c r="O207" s="79" t="s">
        <v>1919</v>
      </c>
      <c r="P207" s="79" t="s">
        <v>2020</v>
      </c>
      <c r="S207" s="78">
        <v>46323.633946759262</v>
      </c>
      <c r="T207" s="73" t="s">
        <v>2668</v>
      </c>
      <c r="U207" s="73" t="s">
        <v>2819</v>
      </c>
      <c r="V207" s="73">
        <v>1.076728926259829E-2</v>
      </c>
      <c r="W207" s="73" t="s">
        <v>2698</v>
      </c>
      <c r="X207" s="80" t="s">
        <v>2820</v>
      </c>
      <c r="BG207" s="78">
        <v>46323.633946759262</v>
      </c>
      <c r="BH207" s="73">
        <v>1</v>
      </c>
      <c r="BI207" s="73" t="s">
        <v>84</v>
      </c>
      <c r="BJ207" s="73" t="s">
        <v>2785</v>
      </c>
      <c r="BK207" s="73" t="s">
        <v>2019</v>
      </c>
      <c r="BL207" s="73" t="s">
        <v>31</v>
      </c>
      <c r="BM207" s="83">
        <v>-1.6580402159573908E-3</v>
      </c>
      <c r="BN207" s="73">
        <v>-14.262928249827903</v>
      </c>
      <c r="BO207" s="80" t="s">
        <v>88</v>
      </c>
      <c r="BR207" s="78">
        <v>46323.633946759262</v>
      </c>
      <c r="BS207" s="73" t="s">
        <v>2245</v>
      </c>
      <c r="BT207" s="73" t="s">
        <v>2248</v>
      </c>
      <c r="BU207" s="73">
        <v>51</v>
      </c>
      <c r="BV207" s="73" t="s">
        <v>2176</v>
      </c>
      <c r="BW207" s="73" t="s">
        <v>2177</v>
      </c>
      <c r="BX207" s="73">
        <v>0.39</v>
      </c>
      <c r="BY207" s="73">
        <v>0.03</v>
      </c>
      <c r="BZ207" s="73">
        <v>0.36</v>
      </c>
      <c r="CA207" s="73">
        <v>0.03</v>
      </c>
      <c r="CB207" s="73"/>
      <c r="CC207" s="73"/>
      <c r="CD207" s="73"/>
      <c r="CE207" s="73"/>
      <c r="CF207" s="73" t="s">
        <v>1943</v>
      </c>
      <c r="CG207" s="80"/>
      <c r="CH207" s="73" t="s">
        <v>66</v>
      </c>
      <c r="CI207" s="73" t="s">
        <v>1943</v>
      </c>
    </row>
    <row r="208" spans="1:87" ht="15" customHeight="1" x14ac:dyDescent="0.25">
      <c r="A208" s="78">
        <v>46323.633946759262</v>
      </c>
      <c r="B208" s="73" t="s">
        <v>2021</v>
      </c>
      <c r="C208" s="73" t="s">
        <v>31</v>
      </c>
      <c r="D208" s="73">
        <v>0.34499999999999997</v>
      </c>
      <c r="E208" s="73">
        <v>7.4999999999999997E-2</v>
      </c>
      <c r="F208" s="73">
        <v>8.9999999999999998E-4</v>
      </c>
      <c r="G208" s="73" t="s">
        <v>15</v>
      </c>
      <c r="H208" s="73">
        <v>0.03</v>
      </c>
      <c r="I208" s="73">
        <v>0.03</v>
      </c>
      <c r="J208" s="73"/>
      <c r="K208" s="73">
        <v>0</v>
      </c>
      <c r="L208" s="73">
        <v>6.7500000000000002E-8</v>
      </c>
      <c r="M208" s="73">
        <v>6.7500000000000002E-8</v>
      </c>
      <c r="N208" s="73">
        <v>0</v>
      </c>
      <c r="O208" s="79" t="s">
        <v>1919</v>
      </c>
      <c r="P208" s="79" t="s">
        <v>2022</v>
      </c>
      <c r="S208" s="78">
        <v>46323.633946759262</v>
      </c>
      <c r="T208" s="73" t="s">
        <v>2668</v>
      </c>
      <c r="U208" s="73" t="s">
        <v>2821</v>
      </c>
      <c r="V208" s="73">
        <v>-7.0555091684056147E-3</v>
      </c>
      <c r="W208" s="73" t="s">
        <v>2698</v>
      </c>
      <c r="X208" s="80" t="s">
        <v>2822</v>
      </c>
      <c r="BG208" s="78">
        <v>46323.633946759262</v>
      </c>
      <c r="BH208" s="73">
        <v>1</v>
      </c>
      <c r="BI208" s="73" t="s">
        <v>84</v>
      </c>
      <c r="BJ208" s="73" t="s">
        <v>2785</v>
      </c>
      <c r="BK208" s="73" t="s">
        <v>2021</v>
      </c>
      <c r="BL208" s="73" t="s">
        <v>31</v>
      </c>
      <c r="BM208" s="83">
        <v>-1.5380350711222033E-3</v>
      </c>
      <c r="BN208" s="73">
        <v>-13.828798327309226</v>
      </c>
      <c r="BO208" s="80" t="s">
        <v>88</v>
      </c>
      <c r="BR208" s="78">
        <v>46323.633946759262</v>
      </c>
      <c r="BS208" s="73" t="s">
        <v>2245</v>
      </c>
      <c r="BT208" s="73" t="s">
        <v>2249</v>
      </c>
      <c r="BU208" s="73">
        <v>52</v>
      </c>
      <c r="BV208" s="73" t="s">
        <v>2176</v>
      </c>
      <c r="BW208" s="73" t="s">
        <v>2177</v>
      </c>
      <c r="BX208" s="73">
        <v>0.36</v>
      </c>
      <c r="BY208" s="73">
        <v>0.03</v>
      </c>
      <c r="BZ208" s="73">
        <v>0.36</v>
      </c>
      <c r="CA208" s="73">
        <v>0</v>
      </c>
      <c r="CB208" s="73"/>
      <c r="CC208" s="73"/>
      <c r="CD208" s="73"/>
      <c r="CE208" s="73"/>
      <c r="CF208" s="73" t="s">
        <v>1943</v>
      </c>
      <c r="CG208" s="80"/>
      <c r="CH208" s="73" t="s">
        <v>66</v>
      </c>
      <c r="CI208" s="73" t="s">
        <v>1943</v>
      </c>
    </row>
    <row r="209" spans="1:87" ht="15" customHeight="1" x14ac:dyDescent="0.25">
      <c r="A209" s="78">
        <v>46323.633946759262</v>
      </c>
      <c r="B209" s="73" t="s">
        <v>2023</v>
      </c>
      <c r="C209" s="73" t="s">
        <v>31</v>
      </c>
      <c r="D209" s="73">
        <v>0.375</v>
      </c>
      <c r="E209" s="73">
        <v>7.4999999999999997E-2</v>
      </c>
      <c r="F209" s="73">
        <v>8.9999999999999998E-4</v>
      </c>
      <c r="G209" s="73" t="s">
        <v>15</v>
      </c>
      <c r="H209" s="73">
        <v>0.03</v>
      </c>
      <c r="I209" s="73">
        <v>0.03</v>
      </c>
      <c r="J209" s="73"/>
      <c r="K209" s="73">
        <v>0</v>
      </c>
      <c r="L209" s="73">
        <v>6.7500000000000002E-8</v>
      </c>
      <c r="M209" s="73">
        <v>6.7500000000000002E-8</v>
      </c>
      <c r="N209" s="73">
        <v>0</v>
      </c>
      <c r="O209" s="79" t="s">
        <v>1919</v>
      </c>
      <c r="P209" s="79" t="s">
        <v>2024</v>
      </c>
      <c r="S209" s="78">
        <v>46323.633946759262</v>
      </c>
      <c r="T209" s="73" t="s">
        <v>2668</v>
      </c>
      <c r="U209" s="73" t="s">
        <v>2823</v>
      </c>
      <c r="V209" s="73">
        <v>0.23569429170801032</v>
      </c>
      <c r="W209" s="73" t="s">
        <v>66</v>
      </c>
      <c r="X209" s="80" t="s">
        <v>2824</v>
      </c>
      <c r="BG209" s="78">
        <v>46323.633946759262</v>
      </c>
      <c r="BH209" s="73">
        <v>1</v>
      </c>
      <c r="BI209" s="73" t="s">
        <v>84</v>
      </c>
      <c r="BJ209" s="73" t="s">
        <v>2785</v>
      </c>
      <c r="BK209" s="73" t="s">
        <v>2023</v>
      </c>
      <c r="BL209" s="73" t="s">
        <v>31</v>
      </c>
      <c r="BM209" s="83">
        <v>-1.4180299262870157E-3</v>
      </c>
      <c r="BN209" s="73">
        <v>-13.394668404790549</v>
      </c>
      <c r="BO209" s="80" t="s">
        <v>88</v>
      </c>
      <c r="BR209" s="78">
        <v>46323.633946759262</v>
      </c>
      <c r="BS209" s="73" t="s">
        <v>2250</v>
      </c>
      <c r="BT209" s="73" t="s">
        <v>2251</v>
      </c>
      <c r="BU209" s="73">
        <v>53</v>
      </c>
      <c r="BV209" s="73" t="s">
        <v>2176</v>
      </c>
      <c r="BW209" s="73" t="s">
        <v>2177</v>
      </c>
      <c r="BX209" s="73">
        <v>0.39</v>
      </c>
      <c r="BY209" s="73">
        <v>0</v>
      </c>
      <c r="BZ209" s="73">
        <v>0.42</v>
      </c>
      <c r="CA209" s="73">
        <v>0</v>
      </c>
      <c r="CB209" s="73"/>
      <c r="CC209" s="73"/>
      <c r="CD209" s="73"/>
      <c r="CE209" s="73"/>
      <c r="CF209" s="73" t="s">
        <v>1945</v>
      </c>
      <c r="CG209" s="80"/>
      <c r="CH209" s="73" t="s">
        <v>66</v>
      </c>
      <c r="CI209" s="73" t="s">
        <v>1945</v>
      </c>
    </row>
    <row r="210" spans="1:87" ht="15" customHeight="1" x14ac:dyDescent="0.25">
      <c r="A210" s="78">
        <v>46323.633946759262</v>
      </c>
      <c r="B210" s="73" t="s">
        <v>2025</v>
      </c>
      <c r="C210" s="73" t="s">
        <v>31</v>
      </c>
      <c r="D210" s="73">
        <v>0.40500000000000003</v>
      </c>
      <c r="E210" s="73">
        <v>7.4999999999999997E-2</v>
      </c>
      <c r="F210" s="73">
        <v>8.9999999999999998E-4</v>
      </c>
      <c r="G210" s="73" t="s">
        <v>15</v>
      </c>
      <c r="H210" s="73">
        <v>0.03</v>
      </c>
      <c r="I210" s="73">
        <v>0.03</v>
      </c>
      <c r="J210" s="73"/>
      <c r="K210" s="73">
        <v>0</v>
      </c>
      <c r="L210" s="73">
        <v>6.7500000000000002E-8</v>
      </c>
      <c r="M210" s="73">
        <v>6.7500000000000002E-8</v>
      </c>
      <c r="N210" s="73">
        <v>0</v>
      </c>
      <c r="O210" s="79" t="s">
        <v>1919</v>
      </c>
      <c r="P210" s="79" t="s">
        <v>2026</v>
      </c>
      <c r="S210" s="78">
        <v>46323.633946759262</v>
      </c>
      <c r="T210" s="73" t="s">
        <v>2668</v>
      </c>
      <c r="U210" s="73" t="s">
        <v>2825</v>
      </c>
      <c r="V210" s="73">
        <v>0.16334265123571065</v>
      </c>
      <c r="W210" s="73" t="s">
        <v>66</v>
      </c>
      <c r="X210" s="80" t="s">
        <v>2826</v>
      </c>
      <c r="BG210" s="78">
        <v>46323.633946759262</v>
      </c>
      <c r="BH210" s="73">
        <v>1</v>
      </c>
      <c r="BI210" s="73" t="s">
        <v>84</v>
      </c>
      <c r="BJ210" s="73" t="s">
        <v>2785</v>
      </c>
      <c r="BK210" s="73" t="s">
        <v>2025</v>
      </c>
      <c r="BL210" s="73" t="s">
        <v>31</v>
      </c>
      <c r="BM210" s="83">
        <v>-1.2980247814518284E-3</v>
      </c>
      <c r="BN210" s="73">
        <v>-12.960538482271874</v>
      </c>
      <c r="BO210" s="80" t="s">
        <v>88</v>
      </c>
      <c r="BR210" s="78">
        <v>46323.633946759262</v>
      </c>
      <c r="BS210" s="73" t="s">
        <v>2250</v>
      </c>
      <c r="BT210" s="73" t="s">
        <v>2252</v>
      </c>
      <c r="BU210" s="73">
        <v>54</v>
      </c>
      <c r="BV210" s="73" t="s">
        <v>2176</v>
      </c>
      <c r="BW210" s="73" t="s">
        <v>2177</v>
      </c>
      <c r="BX210" s="73">
        <v>0.42</v>
      </c>
      <c r="BY210" s="73">
        <v>0</v>
      </c>
      <c r="BZ210" s="73">
        <v>0.42</v>
      </c>
      <c r="CA210" s="73">
        <v>0.03</v>
      </c>
      <c r="CB210" s="73"/>
      <c r="CC210" s="73"/>
      <c r="CD210" s="73"/>
      <c r="CE210" s="73"/>
      <c r="CF210" s="73" t="s">
        <v>1945</v>
      </c>
      <c r="CG210" s="80"/>
      <c r="CH210" s="73" t="s">
        <v>66</v>
      </c>
      <c r="CI210" s="73" t="s">
        <v>1945</v>
      </c>
    </row>
    <row r="211" spans="1:87" ht="15" customHeight="1" x14ac:dyDescent="0.25">
      <c r="A211" s="78">
        <v>46323.633946759262</v>
      </c>
      <c r="B211" s="73" t="s">
        <v>2027</v>
      </c>
      <c r="C211" s="73" t="s">
        <v>31</v>
      </c>
      <c r="D211" s="73">
        <v>0.435</v>
      </c>
      <c r="E211" s="73">
        <v>7.4999999999999997E-2</v>
      </c>
      <c r="F211" s="73">
        <v>8.9999999999999998E-4</v>
      </c>
      <c r="G211" s="73" t="s">
        <v>15</v>
      </c>
      <c r="H211" s="73">
        <v>0.03</v>
      </c>
      <c r="I211" s="73">
        <v>0.03</v>
      </c>
      <c r="J211" s="73"/>
      <c r="K211" s="73">
        <v>0</v>
      </c>
      <c r="L211" s="73">
        <v>6.7500000000000002E-8</v>
      </c>
      <c r="M211" s="73">
        <v>6.7500000000000002E-8</v>
      </c>
      <c r="N211" s="73">
        <v>0</v>
      </c>
      <c r="O211" s="79" t="s">
        <v>1919</v>
      </c>
      <c r="P211" s="79" t="s">
        <v>2028</v>
      </c>
      <c r="S211" s="78">
        <v>46323.633946759262</v>
      </c>
      <c r="T211" s="73" t="s">
        <v>2668</v>
      </c>
      <c r="U211" s="73" t="s">
        <v>2827</v>
      </c>
      <c r="V211" s="73">
        <v>0.44029672490626048</v>
      </c>
      <c r="W211" s="73" t="s">
        <v>2715</v>
      </c>
      <c r="X211" s="80" t="s">
        <v>2828</v>
      </c>
      <c r="BG211" s="78">
        <v>46323.633946759262</v>
      </c>
      <c r="BH211" s="73">
        <v>1</v>
      </c>
      <c r="BI211" s="73" t="s">
        <v>84</v>
      </c>
      <c r="BJ211" s="73" t="s">
        <v>2785</v>
      </c>
      <c r="BK211" s="73" t="s">
        <v>2027</v>
      </c>
      <c r="BL211" s="73" t="s">
        <v>31</v>
      </c>
      <c r="BM211" s="83">
        <v>-1.1780196366166409E-3</v>
      </c>
      <c r="BN211" s="73">
        <v>-12.526408559753197</v>
      </c>
      <c r="BO211" s="80" t="s">
        <v>88</v>
      </c>
      <c r="BR211" s="78">
        <v>46323.633946759262</v>
      </c>
      <c r="BS211" s="73" t="s">
        <v>2250</v>
      </c>
      <c r="BT211" s="73" t="s">
        <v>2253</v>
      </c>
      <c r="BU211" s="73">
        <v>55</v>
      </c>
      <c r="BV211" s="73" t="s">
        <v>2176</v>
      </c>
      <c r="BW211" s="73" t="s">
        <v>2177</v>
      </c>
      <c r="BX211" s="73">
        <v>0.42</v>
      </c>
      <c r="BY211" s="73">
        <v>0.03</v>
      </c>
      <c r="BZ211" s="73">
        <v>0.39</v>
      </c>
      <c r="CA211" s="73">
        <v>0.03</v>
      </c>
      <c r="CB211" s="73"/>
      <c r="CC211" s="73"/>
      <c r="CD211" s="73"/>
      <c r="CE211" s="73"/>
      <c r="CF211" s="73" t="s">
        <v>1945</v>
      </c>
      <c r="CG211" s="80"/>
      <c r="CH211" s="73" t="s">
        <v>66</v>
      </c>
      <c r="CI211" s="73" t="s">
        <v>1945</v>
      </c>
    </row>
    <row r="212" spans="1:87" ht="15" customHeight="1" x14ac:dyDescent="0.25">
      <c r="A212" s="78">
        <v>46323.633946759262</v>
      </c>
      <c r="B212" s="73" t="s">
        <v>2029</v>
      </c>
      <c r="C212" s="73" t="s">
        <v>31</v>
      </c>
      <c r="D212" s="73">
        <v>0.46500000000000002</v>
      </c>
      <c r="E212" s="73">
        <v>7.4999999999999997E-2</v>
      </c>
      <c r="F212" s="73">
        <v>8.9999999999999998E-4</v>
      </c>
      <c r="G212" s="73" t="s">
        <v>15</v>
      </c>
      <c r="H212" s="73">
        <v>0.03</v>
      </c>
      <c r="I212" s="73">
        <v>0.03</v>
      </c>
      <c r="J212" s="73"/>
      <c r="K212" s="73">
        <v>0</v>
      </c>
      <c r="L212" s="73">
        <v>6.7500000000000002E-8</v>
      </c>
      <c r="M212" s="73">
        <v>6.7500000000000002E-8</v>
      </c>
      <c r="N212" s="73">
        <v>0</v>
      </c>
      <c r="O212" s="79" t="s">
        <v>1919</v>
      </c>
      <c r="P212" s="79" t="s">
        <v>2030</v>
      </c>
      <c r="S212" s="78">
        <v>46323.633946759262</v>
      </c>
      <c r="T212" s="73" t="s">
        <v>2668</v>
      </c>
      <c r="U212" s="73" t="s">
        <v>2829</v>
      </c>
      <c r="V212" s="73">
        <v>2.5742590097404816E-2</v>
      </c>
      <c r="W212" s="73" t="s">
        <v>2698</v>
      </c>
      <c r="X212" s="80" t="s">
        <v>2830</v>
      </c>
      <c r="BG212" s="78">
        <v>46323.633946759262</v>
      </c>
      <c r="BH212" s="73">
        <v>1</v>
      </c>
      <c r="BI212" s="73" t="s">
        <v>84</v>
      </c>
      <c r="BJ212" s="73" t="s">
        <v>2785</v>
      </c>
      <c r="BK212" s="73" t="s">
        <v>2029</v>
      </c>
      <c r="BL212" s="73" t="s">
        <v>31</v>
      </c>
      <c r="BM212" s="83">
        <v>-1.0580144917814534E-3</v>
      </c>
      <c r="BN212" s="73">
        <v>-12.09227863723452</v>
      </c>
      <c r="BO212" s="80" t="s">
        <v>88</v>
      </c>
      <c r="BR212" s="78">
        <v>46323.633946759262</v>
      </c>
      <c r="BS212" s="73" t="s">
        <v>2250</v>
      </c>
      <c r="BT212" s="73" t="s">
        <v>2254</v>
      </c>
      <c r="BU212" s="73">
        <v>56</v>
      </c>
      <c r="BV212" s="73" t="s">
        <v>2176</v>
      </c>
      <c r="BW212" s="73" t="s">
        <v>2177</v>
      </c>
      <c r="BX212" s="73">
        <v>0.39</v>
      </c>
      <c r="BY212" s="73">
        <v>0.03</v>
      </c>
      <c r="BZ212" s="73">
        <v>0.39</v>
      </c>
      <c r="CA212" s="73">
        <v>0</v>
      </c>
      <c r="CB212" s="73"/>
      <c r="CC212" s="73"/>
      <c r="CD212" s="73"/>
      <c r="CE212" s="73"/>
      <c r="CF212" s="73" t="s">
        <v>1945</v>
      </c>
      <c r="CG212" s="80"/>
      <c r="CH212" s="73" t="s">
        <v>66</v>
      </c>
      <c r="CI212" s="73" t="s">
        <v>1945</v>
      </c>
    </row>
    <row r="213" spans="1:87" ht="15" customHeight="1" x14ac:dyDescent="0.25">
      <c r="A213" s="78">
        <v>46323.633946759262</v>
      </c>
      <c r="B213" s="73" t="s">
        <v>2031</v>
      </c>
      <c r="C213" s="73" t="s">
        <v>31</v>
      </c>
      <c r="D213" s="73">
        <v>0.495</v>
      </c>
      <c r="E213" s="73">
        <v>7.4999999999999997E-2</v>
      </c>
      <c r="F213" s="73">
        <v>8.9999999999999998E-4</v>
      </c>
      <c r="G213" s="73" t="s">
        <v>15</v>
      </c>
      <c r="H213" s="73">
        <v>0.03</v>
      </c>
      <c r="I213" s="73">
        <v>0.03</v>
      </c>
      <c r="J213" s="73"/>
      <c r="K213" s="73">
        <v>0</v>
      </c>
      <c r="L213" s="73">
        <v>6.7500000000000002E-8</v>
      </c>
      <c r="M213" s="73">
        <v>6.7500000000000002E-8</v>
      </c>
      <c r="N213" s="73">
        <v>0</v>
      </c>
      <c r="O213" s="79" t="s">
        <v>1919</v>
      </c>
      <c r="P213" s="79" t="s">
        <v>2032</v>
      </c>
      <c r="S213" s="78">
        <v>46323.633946759262</v>
      </c>
      <c r="T213" s="73" t="s">
        <v>2668</v>
      </c>
      <c r="U213" s="73" t="s">
        <v>2831</v>
      </c>
      <c r="V213" s="73">
        <v>7.4431350319364639E-3</v>
      </c>
      <c r="W213" s="73" t="s">
        <v>2698</v>
      </c>
      <c r="X213" s="80" t="s">
        <v>2832</v>
      </c>
      <c r="BG213" s="78">
        <v>46323.633946759262</v>
      </c>
      <c r="BH213" s="73">
        <v>1</v>
      </c>
      <c r="BI213" s="73" t="s">
        <v>84</v>
      </c>
      <c r="BJ213" s="73" t="s">
        <v>2785</v>
      </c>
      <c r="BK213" s="73" t="s">
        <v>2031</v>
      </c>
      <c r="BL213" s="73" t="s">
        <v>31</v>
      </c>
      <c r="BM213" s="83">
        <v>-9.3800934694626594E-4</v>
      </c>
      <c r="BN213" s="73">
        <v>-11.658148714715844</v>
      </c>
      <c r="BO213" s="80" t="s">
        <v>88</v>
      </c>
      <c r="BR213" s="78">
        <v>46323.633946759262</v>
      </c>
      <c r="BS213" s="73" t="s">
        <v>2255</v>
      </c>
      <c r="BT213" s="73" t="s">
        <v>2256</v>
      </c>
      <c r="BU213" s="73">
        <v>57</v>
      </c>
      <c r="BV213" s="73" t="s">
        <v>2176</v>
      </c>
      <c r="BW213" s="73" t="s">
        <v>2177</v>
      </c>
      <c r="BX213" s="73">
        <v>0.42</v>
      </c>
      <c r="BY213" s="73">
        <v>0</v>
      </c>
      <c r="BZ213" s="73">
        <v>0.45</v>
      </c>
      <c r="CA213" s="73">
        <v>0</v>
      </c>
      <c r="CB213" s="73"/>
      <c r="CC213" s="73"/>
      <c r="CD213" s="73"/>
      <c r="CE213" s="73"/>
      <c r="CF213" s="73" t="s">
        <v>1947</v>
      </c>
      <c r="CG213" s="80"/>
      <c r="CH213" s="73" t="s">
        <v>66</v>
      </c>
      <c r="CI213" s="73" t="s">
        <v>1947</v>
      </c>
    </row>
    <row r="214" spans="1:87" ht="15" customHeight="1" x14ac:dyDescent="0.25">
      <c r="A214" s="78">
        <v>46323.633946759262</v>
      </c>
      <c r="B214" s="73" t="s">
        <v>2033</v>
      </c>
      <c r="C214" s="73" t="s">
        <v>31</v>
      </c>
      <c r="D214" s="73">
        <v>0.52500000000000002</v>
      </c>
      <c r="E214" s="73">
        <v>7.4999999999999997E-2</v>
      </c>
      <c r="F214" s="73">
        <v>8.9999999999999998E-4</v>
      </c>
      <c r="G214" s="73" t="s">
        <v>15</v>
      </c>
      <c r="H214" s="73">
        <v>0.03</v>
      </c>
      <c r="I214" s="73">
        <v>0.03</v>
      </c>
      <c r="J214" s="73"/>
      <c r="K214" s="73">
        <v>0</v>
      </c>
      <c r="L214" s="73">
        <v>6.7500000000000002E-8</v>
      </c>
      <c r="M214" s="73">
        <v>6.7500000000000002E-8</v>
      </c>
      <c r="N214" s="73">
        <v>0</v>
      </c>
      <c r="O214" s="79" t="s">
        <v>1919</v>
      </c>
      <c r="P214" s="79" t="s">
        <v>2034</v>
      </c>
      <c r="S214" s="78">
        <v>46323.633946759262</v>
      </c>
      <c r="T214" s="73" t="s">
        <v>2668</v>
      </c>
      <c r="U214" s="73" t="s">
        <v>2833</v>
      </c>
      <c r="V214" s="73">
        <v>0.25256463025489012</v>
      </c>
      <c r="W214" s="73" t="s">
        <v>66</v>
      </c>
      <c r="X214" s="80" t="s">
        <v>2834</v>
      </c>
      <c r="BG214" s="78">
        <v>46323.633946759262</v>
      </c>
      <c r="BH214" s="73">
        <v>1</v>
      </c>
      <c r="BI214" s="73" t="s">
        <v>84</v>
      </c>
      <c r="BJ214" s="73" t="s">
        <v>2785</v>
      </c>
      <c r="BK214" s="73" t="s">
        <v>2033</v>
      </c>
      <c r="BL214" s="73" t="s">
        <v>31</v>
      </c>
      <c r="BM214" s="83">
        <v>-8.1800420211107841E-4</v>
      </c>
      <c r="BN214" s="73">
        <v>-11.224018792197167</v>
      </c>
      <c r="BO214" s="80" t="s">
        <v>88</v>
      </c>
      <c r="BR214" s="78">
        <v>46323.633946759262</v>
      </c>
      <c r="BS214" s="73" t="s">
        <v>2255</v>
      </c>
      <c r="BT214" s="73" t="s">
        <v>2257</v>
      </c>
      <c r="BU214" s="73">
        <v>58</v>
      </c>
      <c r="BV214" s="73" t="s">
        <v>2176</v>
      </c>
      <c r="BW214" s="73" t="s">
        <v>2177</v>
      </c>
      <c r="BX214" s="73">
        <v>0.45</v>
      </c>
      <c r="BY214" s="73">
        <v>0</v>
      </c>
      <c r="BZ214" s="73">
        <v>0.45</v>
      </c>
      <c r="CA214" s="73">
        <v>0.03</v>
      </c>
      <c r="CB214" s="73"/>
      <c r="CC214" s="73"/>
      <c r="CD214" s="73"/>
      <c r="CE214" s="73"/>
      <c r="CF214" s="73" t="s">
        <v>1947</v>
      </c>
      <c r="CG214" s="80"/>
      <c r="CH214" s="73" t="s">
        <v>66</v>
      </c>
      <c r="CI214" s="73" t="s">
        <v>1947</v>
      </c>
    </row>
    <row r="215" spans="1:87" ht="15" customHeight="1" x14ac:dyDescent="0.25">
      <c r="A215" s="78">
        <v>46323.633946759262</v>
      </c>
      <c r="B215" s="73" t="s">
        <v>2035</v>
      </c>
      <c r="C215" s="73" t="s">
        <v>31</v>
      </c>
      <c r="D215" s="73">
        <v>0.55500000000000005</v>
      </c>
      <c r="E215" s="73">
        <v>7.4999999999999997E-2</v>
      </c>
      <c r="F215" s="73">
        <v>8.9999999999999998E-4</v>
      </c>
      <c r="G215" s="73" t="s">
        <v>15</v>
      </c>
      <c r="H215" s="73">
        <v>0.03</v>
      </c>
      <c r="I215" s="73">
        <v>0.03</v>
      </c>
      <c r="J215" s="73"/>
      <c r="K215" s="73">
        <v>0</v>
      </c>
      <c r="L215" s="73">
        <v>6.7500000000000002E-8</v>
      </c>
      <c r="M215" s="73">
        <v>6.7500000000000002E-8</v>
      </c>
      <c r="N215" s="73">
        <v>0</v>
      </c>
      <c r="O215" s="79" t="s">
        <v>1919</v>
      </c>
      <c r="P215" s="79" t="s">
        <v>2036</v>
      </c>
      <c r="S215" s="78">
        <v>46323.633946759262</v>
      </c>
      <c r="T215" s="73" t="s">
        <v>2668</v>
      </c>
      <c r="U215" s="73" t="s">
        <v>2835</v>
      </c>
      <c r="V215" s="73">
        <v>0.13580768903365634</v>
      </c>
      <c r="W215" s="73" t="s">
        <v>66</v>
      </c>
      <c r="X215" s="80" t="s">
        <v>2836</v>
      </c>
      <c r="BG215" s="78">
        <v>46323.633946759262</v>
      </c>
      <c r="BH215" s="73">
        <v>1</v>
      </c>
      <c r="BI215" s="73" t="s">
        <v>84</v>
      </c>
      <c r="BJ215" s="73" t="s">
        <v>2785</v>
      </c>
      <c r="BK215" s="73" t="s">
        <v>2035</v>
      </c>
      <c r="BL215" s="73" t="s">
        <v>31</v>
      </c>
      <c r="BM215" s="83">
        <v>-6.9799905727589099E-4</v>
      </c>
      <c r="BN215" s="73">
        <v>-10.78988886967849</v>
      </c>
      <c r="BO215" s="80" t="s">
        <v>88</v>
      </c>
      <c r="BR215" s="78">
        <v>46323.633946759262</v>
      </c>
      <c r="BS215" s="73" t="s">
        <v>2255</v>
      </c>
      <c r="BT215" s="73" t="s">
        <v>2258</v>
      </c>
      <c r="BU215" s="73">
        <v>59</v>
      </c>
      <c r="BV215" s="73" t="s">
        <v>2176</v>
      </c>
      <c r="BW215" s="73" t="s">
        <v>2177</v>
      </c>
      <c r="BX215" s="73">
        <v>0.45</v>
      </c>
      <c r="BY215" s="73">
        <v>0.03</v>
      </c>
      <c r="BZ215" s="73">
        <v>0.42</v>
      </c>
      <c r="CA215" s="73">
        <v>0.03</v>
      </c>
      <c r="CB215" s="73"/>
      <c r="CC215" s="73"/>
      <c r="CD215" s="73"/>
      <c r="CE215" s="73"/>
      <c r="CF215" s="73" t="s">
        <v>1947</v>
      </c>
      <c r="CG215" s="80"/>
      <c r="CH215" s="73" t="s">
        <v>66</v>
      </c>
      <c r="CI215" s="73" t="s">
        <v>1947</v>
      </c>
    </row>
    <row r="216" spans="1:87" ht="15" customHeight="1" x14ac:dyDescent="0.25">
      <c r="A216" s="78">
        <v>46323.633946759262</v>
      </c>
      <c r="B216" s="73" t="s">
        <v>2037</v>
      </c>
      <c r="C216" s="73" t="s">
        <v>31</v>
      </c>
      <c r="D216" s="73">
        <v>0.58499999999999996</v>
      </c>
      <c r="E216" s="73">
        <v>7.4999999999999997E-2</v>
      </c>
      <c r="F216" s="73">
        <v>8.9999999999999998E-4</v>
      </c>
      <c r="G216" s="73" t="s">
        <v>15</v>
      </c>
      <c r="H216" s="73">
        <v>0.03</v>
      </c>
      <c r="I216" s="73">
        <v>0.03</v>
      </c>
      <c r="J216" s="73"/>
      <c r="K216" s="73">
        <v>0</v>
      </c>
      <c r="L216" s="73">
        <v>6.7500000000000002E-8</v>
      </c>
      <c r="M216" s="73">
        <v>6.7500000000000002E-8</v>
      </c>
      <c r="N216" s="73">
        <v>0</v>
      </c>
      <c r="O216" s="79" t="s">
        <v>1919</v>
      </c>
      <c r="P216" s="79" t="s">
        <v>2038</v>
      </c>
      <c r="S216" s="78">
        <v>46323.633946759262</v>
      </c>
      <c r="T216" s="73" t="s">
        <v>2668</v>
      </c>
      <c r="U216" s="73" t="s">
        <v>2837</v>
      </c>
      <c r="V216" s="73">
        <v>6.7117426996489205E-2</v>
      </c>
      <c r="W216" s="73" t="s">
        <v>66</v>
      </c>
      <c r="X216" s="80" t="s">
        <v>2838</v>
      </c>
      <c r="BG216" s="78">
        <v>46323.633946759262</v>
      </c>
      <c r="BH216" s="73">
        <v>1</v>
      </c>
      <c r="BI216" s="73" t="s">
        <v>84</v>
      </c>
      <c r="BJ216" s="73" t="s">
        <v>2785</v>
      </c>
      <c r="BK216" s="73" t="s">
        <v>2037</v>
      </c>
      <c r="BL216" s="73" t="s">
        <v>31</v>
      </c>
      <c r="BM216" s="83">
        <v>-5.7799391244070346E-4</v>
      </c>
      <c r="BN216" s="73">
        <v>-10.355758947159815</v>
      </c>
      <c r="BO216" s="80" t="s">
        <v>88</v>
      </c>
      <c r="BR216" s="78">
        <v>46323.633946759262</v>
      </c>
      <c r="BS216" s="73" t="s">
        <v>2255</v>
      </c>
      <c r="BT216" s="73" t="s">
        <v>2259</v>
      </c>
      <c r="BU216" s="73">
        <v>60</v>
      </c>
      <c r="BV216" s="73" t="s">
        <v>2176</v>
      </c>
      <c r="BW216" s="73" t="s">
        <v>2177</v>
      </c>
      <c r="BX216" s="73">
        <v>0.42</v>
      </c>
      <c r="BY216" s="73">
        <v>0.03</v>
      </c>
      <c r="BZ216" s="73">
        <v>0.42</v>
      </c>
      <c r="CA216" s="73">
        <v>0</v>
      </c>
      <c r="CB216" s="73"/>
      <c r="CC216" s="73"/>
      <c r="CD216" s="73"/>
      <c r="CE216" s="73"/>
      <c r="CF216" s="73" t="s">
        <v>1947</v>
      </c>
      <c r="CG216" s="80"/>
      <c r="CH216" s="73" t="s">
        <v>66</v>
      </c>
      <c r="CI216" s="73" t="s">
        <v>1947</v>
      </c>
    </row>
    <row r="217" spans="1:87" ht="15" customHeight="1" x14ac:dyDescent="0.25">
      <c r="A217" s="78">
        <v>46323.633946759262</v>
      </c>
      <c r="B217" s="73" t="s">
        <v>2039</v>
      </c>
      <c r="C217" s="73" t="s">
        <v>31</v>
      </c>
      <c r="D217" s="73">
        <v>1.4999999999999999E-2</v>
      </c>
      <c r="E217" s="73">
        <v>0.105</v>
      </c>
      <c r="F217" s="73">
        <v>8.9999999999999998E-4</v>
      </c>
      <c r="G217" s="73" t="s">
        <v>15</v>
      </c>
      <c r="H217" s="73">
        <v>0.03</v>
      </c>
      <c r="I217" s="73">
        <v>0.03</v>
      </c>
      <c r="J217" s="73"/>
      <c r="K217" s="73">
        <v>0</v>
      </c>
      <c r="L217" s="73">
        <v>6.7500000000000002E-8</v>
      </c>
      <c r="M217" s="73">
        <v>6.7500000000000002E-8</v>
      </c>
      <c r="N217" s="73">
        <v>0</v>
      </c>
      <c r="O217" s="79" t="s">
        <v>1919</v>
      </c>
      <c r="P217" s="79" t="s">
        <v>2040</v>
      </c>
      <c r="S217" s="78">
        <v>46323.633946759262</v>
      </c>
      <c r="T217" s="73" t="s">
        <v>2668</v>
      </c>
      <c r="U217" s="73" t="s">
        <v>2839</v>
      </c>
      <c r="V217" s="73">
        <v>5.832127299559825E-2</v>
      </c>
      <c r="W217" s="73" t="s">
        <v>66</v>
      </c>
      <c r="X217" s="80" t="s">
        <v>2840</v>
      </c>
      <c r="BG217" s="78">
        <v>46323.633946759262</v>
      </c>
      <c r="BH217" s="73">
        <v>1</v>
      </c>
      <c r="BI217" s="73" t="s">
        <v>84</v>
      </c>
      <c r="BJ217" s="73" t="s">
        <v>2785</v>
      </c>
      <c r="BK217" s="73" t="s">
        <v>2039</v>
      </c>
      <c r="BL217" s="73" t="s">
        <v>31</v>
      </c>
      <c r="BM217" s="83">
        <v>-2.5371374964636068E-3</v>
      </c>
      <c r="BN217" s="73">
        <v>-15.517456968635068</v>
      </c>
      <c r="BO217" s="80" t="s">
        <v>88</v>
      </c>
      <c r="BR217" s="78">
        <v>46323.633946759262</v>
      </c>
      <c r="BS217" s="73" t="s">
        <v>2260</v>
      </c>
      <c r="BT217" s="73" t="s">
        <v>2261</v>
      </c>
      <c r="BU217" s="73">
        <v>61</v>
      </c>
      <c r="BV217" s="73" t="s">
        <v>2176</v>
      </c>
      <c r="BW217" s="73" t="s">
        <v>2177</v>
      </c>
      <c r="BX217" s="73">
        <v>0.45</v>
      </c>
      <c r="BY217" s="73">
        <v>0</v>
      </c>
      <c r="BZ217" s="73">
        <v>0.48</v>
      </c>
      <c r="CA217" s="73">
        <v>0</v>
      </c>
      <c r="CB217" s="73"/>
      <c r="CC217" s="73"/>
      <c r="CD217" s="73"/>
      <c r="CE217" s="73"/>
      <c r="CF217" s="73" t="s">
        <v>1949</v>
      </c>
      <c r="CG217" s="80"/>
      <c r="CH217" s="73" t="s">
        <v>66</v>
      </c>
      <c r="CI217" s="73" t="s">
        <v>1949</v>
      </c>
    </row>
    <row r="218" spans="1:87" ht="15" customHeight="1" x14ac:dyDescent="0.25">
      <c r="A218" s="78">
        <v>46323.633946759262</v>
      </c>
      <c r="B218" s="73" t="s">
        <v>2041</v>
      </c>
      <c r="C218" s="73" t="s">
        <v>31</v>
      </c>
      <c r="D218" s="73">
        <v>4.4999999999999998E-2</v>
      </c>
      <c r="E218" s="73">
        <v>0.105</v>
      </c>
      <c r="F218" s="73">
        <v>8.9999999999999998E-4</v>
      </c>
      <c r="G218" s="73" t="s">
        <v>15</v>
      </c>
      <c r="H218" s="73">
        <v>0.03</v>
      </c>
      <c r="I218" s="73">
        <v>0.03</v>
      </c>
      <c r="J218" s="73"/>
      <c r="K218" s="73">
        <v>0</v>
      </c>
      <c r="L218" s="73">
        <v>6.7500000000000002E-8</v>
      </c>
      <c r="M218" s="73">
        <v>6.7500000000000002E-8</v>
      </c>
      <c r="N218" s="73">
        <v>0</v>
      </c>
      <c r="O218" s="79" t="s">
        <v>1919</v>
      </c>
      <c r="P218" s="79" t="s">
        <v>2042</v>
      </c>
      <c r="S218" s="78">
        <v>46323.633946759262</v>
      </c>
      <c r="T218" s="73" t="s">
        <v>2668</v>
      </c>
      <c r="U218" s="73" t="s">
        <v>2841</v>
      </c>
      <c r="V218" s="73">
        <v>9.5896020403913179E-2</v>
      </c>
      <c r="W218" s="73" t="s">
        <v>66</v>
      </c>
      <c r="X218" s="80" t="s">
        <v>2842</v>
      </c>
      <c r="BG218" s="78">
        <v>46323.633946759262</v>
      </c>
      <c r="BH218" s="73">
        <v>1</v>
      </c>
      <c r="BI218" s="73" t="s">
        <v>84</v>
      </c>
      <c r="BJ218" s="73" t="s">
        <v>2785</v>
      </c>
      <c r="BK218" s="73" t="s">
        <v>2041</v>
      </c>
      <c r="BL218" s="73" t="s">
        <v>31</v>
      </c>
      <c r="BM218" s="83">
        <v>-2.4171323516284193E-3</v>
      </c>
      <c r="BN218" s="73">
        <v>-15.513556801427924</v>
      </c>
      <c r="BO218" s="80" t="s">
        <v>88</v>
      </c>
      <c r="BR218" s="78">
        <v>46323.633946759262</v>
      </c>
      <c r="BS218" s="73" t="s">
        <v>2260</v>
      </c>
      <c r="BT218" s="73" t="s">
        <v>2262</v>
      </c>
      <c r="BU218" s="73">
        <v>62</v>
      </c>
      <c r="BV218" s="73" t="s">
        <v>2176</v>
      </c>
      <c r="BW218" s="73" t="s">
        <v>2177</v>
      </c>
      <c r="BX218" s="73">
        <v>0.48</v>
      </c>
      <c r="BY218" s="73">
        <v>0</v>
      </c>
      <c r="BZ218" s="73">
        <v>0.48</v>
      </c>
      <c r="CA218" s="73">
        <v>0.03</v>
      </c>
      <c r="CB218" s="73"/>
      <c r="CC218" s="73"/>
      <c r="CD218" s="73"/>
      <c r="CE218" s="73"/>
      <c r="CF218" s="73" t="s">
        <v>1949</v>
      </c>
      <c r="CG218" s="80"/>
      <c r="CH218" s="73" t="s">
        <v>66</v>
      </c>
      <c r="CI218" s="73" t="s">
        <v>1949</v>
      </c>
    </row>
    <row r="219" spans="1:87" ht="15" customHeight="1" x14ac:dyDescent="0.25">
      <c r="A219" s="78">
        <v>46323.633946759262</v>
      </c>
      <c r="B219" s="73" t="s">
        <v>2043</v>
      </c>
      <c r="C219" s="73" t="s">
        <v>31</v>
      </c>
      <c r="D219" s="73">
        <v>7.4999999999999997E-2</v>
      </c>
      <c r="E219" s="73">
        <v>0.105</v>
      </c>
      <c r="F219" s="73">
        <v>8.9999999999999998E-4</v>
      </c>
      <c r="G219" s="73" t="s">
        <v>15</v>
      </c>
      <c r="H219" s="73">
        <v>0.03</v>
      </c>
      <c r="I219" s="73">
        <v>0.03</v>
      </c>
      <c r="J219" s="73"/>
      <c r="K219" s="73">
        <v>0</v>
      </c>
      <c r="L219" s="73">
        <v>6.7500000000000002E-8</v>
      </c>
      <c r="M219" s="73">
        <v>6.7500000000000002E-8</v>
      </c>
      <c r="N219" s="73">
        <v>0</v>
      </c>
      <c r="O219" s="79" t="s">
        <v>1919</v>
      </c>
      <c r="P219" s="79" t="s">
        <v>2044</v>
      </c>
      <c r="S219" s="78">
        <v>46323.633946759262</v>
      </c>
      <c r="T219" s="73" t="s">
        <v>2668</v>
      </c>
      <c r="U219" s="73" t="s">
        <v>2843</v>
      </c>
      <c r="V219" s="73">
        <v>8.7492584479256702E-2</v>
      </c>
      <c r="W219" s="73" t="s">
        <v>66</v>
      </c>
      <c r="X219" s="80" t="s">
        <v>2844</v>
      </c>
      <c r="BG219" s="78">
        <v>46323.633946759262</v>
      </c>
      <c r="BH219" s="73">
        <v>1</v>
      </c>
      <c r="BI219" s="73" t="s">
        <v>84</v>
      </c>
      <c r="BJ219" s="73" t="s">
        <v>2785</v>
      </c>
      <c r="BK219" s="73" t="s">
        <v>2043</v>
      </c>
      <c r="BL219" s="73" t="s">
        <v>31</v>
      </c>
      <c r="BM219" s="83">
        <v>-2.2971272067932318E-3</v>
      </c>
      <c r="BN219" s="73">
        <v>-15.50965663422078</v>
      </c>
      <c r="BO219" s="80" t="s">
        <v>88</v>
      </c>
      <c r="BR219" s="78">
        <v>46323.633946759262</v>
      </c>
      <c r="BS219" s="73" t="s">
        <v>2260</v>
      </c>
      <c r="BT219" s="73" t="s">
        <v>2263</v>
      </c>
      <c r="BU219" s="73">
        <v>63</v>
      </c>
      <c r="BV219" s="73" t="s">
        <v>2176</v>
      </c>
      <c r="BW219" s="73" t="s">
        <v>2177</v>
      </c>
      <c r="BX219" s="73">
        <v>0.48</v>
      </c>
      <c r="BY219" s="73">
        <v>0.03</v>
      </c>
      <c r="BZ219" s="73">
        <v>0.45</v>
      </c>
      <c r="CA219" s="73">
        <v>0.03</v>
      </c>
      <c r="CB219" s="73"/>
      <c r="CC219" s="73"/>
      <c r="CD219" s="73"/>
      <c r="CE219" s="73"/>
      <c r="CF219" s="73" t="s">
        <v>1949</v>
      </c>
      <c r="CG219" s="80"/>
      <c r="CH219" s="73" t="s">
        <v>66</v>
      </c>
      <c r="CI219" s="73" t="s">
        <v>1949</v>
      </c>
    </row>
    <row r="220" spans="1:87" ht="15" customHeight="1" x14ac:dyDescent="0.25">
      <c r="A220" s="78">
        <v>46323.633946759262</v>
      </c>
      <c r="B220" s="73" t="s">
        <v>2045</v>
      </c>
      <c r="C220" s="73" t="s">
        <v>31</v>
      </c>
      <c r="D220" s="73">
        <v>0.105</v>
      </c>
      <c r="E220" s="73">
        <v>0.105</v>
      </c>
      <c r="F220" s="73">
        <v>8.9999999999999998E-4</v>
      </c>
      <c r="G220" s="73" t="s">
        <v>15</v>
      </c>
      <c r="H220" s="73">
        <v>0.03</v>
      </c>
      <c r="I220" s="73">
        <v>0.03</v>
      </c>
      <c r="J220" s="73"/>
      <c r="K220" s="73">
        <v>0</v>
      </c>
      <c r="L220" s="73">
        <v>6.7500000000000002E-8</v>
      </c>
      <c r="M220" s="73">
        <v>6.7500000000000002E-8</v>
      </c>
      <c r="N220" s="73">
        <v>0</v>
      </c>
      <c r="O220" s="79" t="s">
        <v>1919</v>
      </c>
      <c r="P220" s="79" t="s">
        <v>2046</v>
      </c>
      <c r="S220" s="78">
        <v>46323.633946759262</v>
      </c>
      <c r="T220" s="73" t="s">
        <v>2668</v>
      </c>
      <c r="U220" s="73" t="s">
        <v>2845</v>
      </c>
      <c r="V220" s="73">
        <v>5.5795082953888124E-2</v>
      </c>
      <c r="W220" s="73" t="s">
        <v>66</v>
      </c>
      <c r="X220" s="80" t="s">
        <v>2846</v>
      </c>
      <c r="BG220" s="78">
        <v>46323.633946759262</v>
      </c>
      <c r="BH220" s="73">
        <v>1</v>
      </c>
      <c r="BI220" s="73" t="s">
        <v>84</v>
      </c>
      <c r="BJ220" s="73" t="s">
        <v>2785</v>
      </c>
      <c r="BK220" s="73" t="s">
        <v>2045</v>
      </c>
      <c r="BL220" s="73" t="s">
        <v>31</v>
      </c>
      <c r="BM220" s="83">
        <v>-2.1771220619580442E-3</v>
      </c>
      <c r="BN220" s="73">
        <v>-15.505756467013637</v>
      </c>
      <c r="BO220" s="80" t="s">
        <v>88</v>
      </c>
      <c r="BR220" s="78">
        <v>46323.633946759262</v>
      </c>
      <c r="BS220" s="73" t="s">
        <v>2260</v>
      </c>
      <c r="BT220" s="73" t="s">
        <v>2264</v>
      </c>
      <c r="BU220" s="73">
        <v>64</v>
      </c>
      <c r="BV220" s="73" t="s">
        <v>2176</v>
      </c>
      <c r="BW220" s="73" t="s">
        <v>2177</v>
      </c>
      <c r="BX220" s="73">
        <v>0.45</v>
      </c>
      <c r="BY220" s="73">
        <v>0.03</v>
      </c>
      <c r="BZ220" s="73">
        <v>0.45</v>
      </c>
      <c r="CA220" s="73">
        <v>0</v>
      </c>
      <c r="CB220" s="73"/>
      <c r="CC220" s="73"/>
      <c r="CD220" s="73"/>
      <c r="CE220" s="73"/>
      <c r="CF220" s="73" t="s">
        <v>1949</v>
      </c>
      <c r="CG220" s="80"/>
      <c r="CH220" s="73" t="s">
        <v>66</v>
      </c>
      <c r="CI220" s="73" t="s">
        <v>1949</v>
      </c>
    </row>
    <row r="221" spans="1:87" ht="15" customHeight="1" x14ac:dyDescent="0.25">
      <c r="A221" s="78">
        <v>46323.633946759262</v>
      </c>
      <c r="B221" s="73" t="s">
        <v>2047</v>
      </c>
      <c r="C221" s="73" t="s">
        <v>31</v>
      </c>
      <c r="D221" s="73">
        <v>0.13500000000000001</v>
      </c>
      <c r="E221" s="73">
        <v>0.105</v>
      </c>
      <c r="F221" s="73">
        <v>8.9999999999999998E-4</v>
      </c>
      <c r="G221" s="73" t="s">
        <v>15</v>
      </c>
      <c r="H221" s="73">
        <v>0.03</v>
      </c>
      <c r="I221" s="73">
        <v>0.03</v>
      </c>
      <c r="J221" s="73"/>
      <c r="K221" s="73">
        <v>0</v>
      </c>
      <c r="L221" s="73">
        <v>6.7500000000000002E-8</v>
      </c>
      <c r="M221" s="73">
        <v>6.7500000000000002E-8</v>
      </c>
      <c r="N221" s="73">
        <v>0</v>
      </c>
      <c r="O221" s="79" t="s">
        <v>1919</v>
      </c>
      <c r="P221" s="79" t="s">
        <v>2048</v>
      </c>
      <c r="S221" s="78">
        <v>46323.633946759262</v>
      </c>
      <c r="T221" s="73" t="s">
        <v>2668</v>
      </c>
      <c r="U221" s="73" t="s">
        <v>2847</v>
      </c>
      <c r="V221" s="73">
        <v>5.785991399370858E-2</v>
      </c>
      <c r="W221" s="73" t="s">
        <v>66</v>
      </c>
      <c r="X221" s="80" t="s">
        <v>2848</v>
      </c>
      <c r="BG221" s="78">
        <v>46323.633946759262</v>
      </c>
      <c r="BH221" s="73">
        <v>1</v>
      </c>
      <c r="BI221" s="73" t="s">
        <v>84</v>
      </c>
      <c r="BJ221" s="73" t="s">
        <v>2785</v>
      </c>
      <c r="BK221" s="73" t="s">
        <v>2047</v>
      </c>
      <c r="BL221" s="73" t="s">
        <v>31</v>
      </c>
      <c r="BM221" s="83">
        <v>-2.0571169171228572E-3</v>
      </c>
      <c r="BN221" s="73">
        <v>-15.501856299806493</v>
      </c>
      <c r="BO221" s="80" t="s">
        <v>88</v>
      </c>
      <c r="BR221" s="78">
        <v>46323.633946759262</v>
      </c>
      <c r="BS221" s="73" t="s">
        <v>2265</v>
      </c>
      <c r="BT221" s="73" t="s">
        <v>2266</v>
      </c>
      <c r="BU221" s="73">
        <v>65</v>
      </c>
      <c r="BV221" s="73" t="s">
        <v>2176</v>
      </c>
      <c r="BW221" s="73" t="s">
        <v>2177</v>
      </c>
      <c r="BX221" s="73">
        <v>0.48</v>
      </c>
      <c r="BY221" s="73">
        <v>0</v>
      </c>
      <c r="BZ221" s="73">
        <v>0.51</v>
      </c>
      <c r="CA221" s="73">
        <v>0</v>
      </c>
      <c r="CB221" s="73"/>
      <c r="CC221" s="73"/>
      <c r="CD221" s="73"/>
      <c r="CE221" s="73"/>
      <c r="CF221" s="73" t="s">
        <v>1951</v>
      </c>
      <c r="CG221" s="80"/>
      <c r="CH221" s="73" t="s">
        <v>66</v>
      </c>
      <c r="CI221" s="73" t="s">
        <v>1951</v>
      </c>
    </row>
    <row r="222" spans="1:87" ht="15" customHeight="1" x14ac:dyDescent="0.25">
      <c r="A222" s="78">
        <v>46323.633946759262</v>
      </c>
      <c r="B222" s="73" t="s">
        <v>2049</v>
      </c>
      <c r="C222" s="73" t="s">
        <v>31</v>
      </c>
      <c r="D222" s="73">
        <v>0.16500000000000001</v>
      </c>
      <c r="E222" s="73">
        <v>0.105</v>
      </c>
      <c r="F222" s="73">
        <v>8.9999999999999998E-4</v>
      </c>
      <c r="G222" s="73" t="s">
        <v>15</v>
      </c>
      <c r="H222" s="73">
        <v>0.03</v>
      </c>
      <c r="I222" s="73">
        <v>0.03</v>
      </c>
      <c r="J222" s="73"/>
      <c r="K222" s="73">
        <v>0</v>
      </c>
      <c r="L222" s="73">
        <v>6.7500000000000002E-8</v>
      </c>
      <c r="M222" s="73">
        <v>6.7500000000000002E-8</v>
      </c>
      <c r="N222" s="73">
        <v>0</v>
      </c>
      <c r="O222" s="79" t="s">
        <v>1919</v>
      </c>
      <c r="P222" s="79" t="s">
        <v>2050</v>
      </c>
      <c r="S222" s="78">
        <v>46323.633946759262</v>
      </c>
      <c r="T222" s="73" t="s">
        <v>2668</v>
      </c>
      <c r="U222" s="73" t="s">
        <v>2849</v>
      </c>
      <c r="V222" s="73">
        <v>0.14100121678543992</v>
      </c>
      <c r="W222" s="73" t="s">
        <v>66</v>
      </c>
      <c r="X222" s="80" t="s">
        <v>2850</v>
      </c>
      <c r="BG222" s="78">
        <v>46323.633946759262</v>
      </c>
      <c r="BH222" s="73">
        <v>1</v>
      </c>
      <c r="BI222" s="73" t="s">
        <v>84</v>
      </c>
      <c r="BJ222" s="73" t="s">
        <v>2785</v>
      </c>
      <c r="BK222" s="73" t="s">
        <v>2049</v>
      </c>
      <c r="BL222" s="73" t="s">
        <v>31</v>
      </c>
      <c r="BM222" s="83">
        <v>-1.9371117722876694E-3</v>
      </c>
      <c r="BN222" s="73">
        <v>-15.272495908724691</v>
      </c>
      <c r="BO222" s="80" t="s">
        <v>88</v>
      </c>
      <c r="BR222" s="78">
        <v>46323.633946759262</v>
      </c>
      <c r="BS222" s="73" t="s">
        <v>2265</v>
      </c>
      <c r="BT222" s="73" t="s">
        <v>2267</v>
      </c>
      <c r="BU222" s="73">
        <v>66</v>
      </c>
      <c r="BV222" s="73" t="s">
        <v>2176</v>
      </c>
      <c r="BW222" s="73" t="s">
        <v>2177</v>
      </c>
      <c r="BX222" s="73">
        <v>0.51</v>
      </c>
      <c r="BY222" s="73">
        <v>0</v>
      </c>
      <c r="BZ222" s="73">
        <v>0.51</v>
      </c>
      <c r="CA222" s="73">
        <v>0.03</v>
      </c>
      <c r="CB222" s="73"/>
      <c r="CC222" s="73"/>
      <c r="CD222" s="73"/>
      <c r="CE222" s="73"/>
      <c r="CF222" s="73" t="s">
        <v>1951</v>
      </c>
      <c r="CG222" s="80"/>
      <c r="CH222" s="73" t="s">
        <v>66</v>
      </c>
      <c r="CI222" s="73" t="s">
        <v>1951</v>
      </c>
    </row>
    <row r="223" spans="1:87" ht="15" customHeight="1" x14ac:dyDescent="0.25">
      <c r="A223" s="78">
        <v>46323.633946759262</v>
      </c>
      <c r="B223" s="73" t="s">
        <v>2051</v>
      </c>
      <c r="C223" s="73" t="s">
        <v>31</v>
      </c>
      <c r="D223" s="73">
        <v>0.19500000000000001</v>
      </c>
      <c r="E223" s="73">
        <v>0.105</v>
      </c>
      <c r="F223" s="73">
        <v>8.9999999999999998E-4</v>
      </c>
      <c r="G223" s="73" t="s">
        <v>15</v>
      </c>
      <c r="H223" s="73">
        <v>0.03</v>
      </c>
      <c r="I223" s="73">
        <v>0.03</v>
      </c>
      <c r="J223" s="73"/>
      <c r="K223" s="73">
        <v>0</v>
      </c>
      <c r="L223" s="73">
        <v>6.7500000000000002E-8</v>
      </c>
      <c r="M223" s="73">
        <v>6.7500000000000002E-8</v>
      </c>
      <c r="N223" s="73">
        <v>0</v>
      </c>
      <c r="O223" s="79" t="s">
        <v>1919</v>
      </c>
      <c r="P223" s="79" t="s">
        <v>2052</v>
      </c>
      <c r="S223" s="78">
        <v>46323.633946759262</v>
      </c>
      <c r="T223" s="73" t="s">
        <v>2668</v>
      </c>
      <c r="U223" s="73" t="s">
        <v>2851</v>
      </c>
      <c r="V223" s="73">
        <v>0.1210357204856803</v>
      </c>
      <c r="W223" s="73" t="s">
        <v>66</v>
      </c>
      <c r="X223" s="80" t="s">
        <v>2852</v>
      </c>
      <c r="BG223" s="78">
        <v>46323.633946759262</v>
      </c>
      <c r="BH223" s="73">
        <v>1</v>
      </c>
      <c r="BI223" s="73" t="s">
        <v>84</v>
      </c>
      <c r="BJ223" s="73" t="s">
        <v>2785</v>
      </c>
      <c r="BK223" s="73" t="s">
        <v>2051</v>
      </c>
      <c r="BL223" s="73" t="s">
        <v>31</v>
      </c>
      <c r="BM223" s="83">
        <v>-1.8171066274524821E-3</v>
      </c>
      <c r="BN223" s="73">
        <v>-14.838365986206016</v>
      </c>
      <c r="BO223" s="80" t="s">
        <v>88</v>
      </c>
      <c r="BR223" s="78">
        <v>46323.633946759262</v>
      </c>
      <c r="BS223" s="73" t="s">
        <v>2265</v>
      </c>
      <c r="BT223" s="73" t="s">
        <v>2268</v>
      </c>
      <c r="BU223" s="73">
        <v>67</v>
      </c>
      <c r="BV223" s="73" t="s">
        <v>2176</v>
      </c>
      <c r="BW223" s="73" t="s">
        <v>2177</v>
      </c>
      <c r="BX223" s="73">
        <v>0.51</v>
      </c>
      <c r="BY223" s="73">
        <v>0.03</v>
      </c>
      <c r="BZ223" s="73">
        <v>0.48</v>
      </c>
      <c r="CA223" s="73">
        <v>0.03</v>
      </c>
      <c r="CB223" s="73"/>
      <c r="CC223" s="73"/>
      <c r="CD223" s="73"/>
      <c r="CE223" s="73"/>
      <c r="CF223" s="73" t="s">
        <v>1951</v>
      </c>
      <c r="CG223" s="80"/>
      <c r="CH223" s="73" t="s">
        <v>66</v>
      </c>
      <c r="CI223" s="73" t="s">
        <v>1951</v>
      </c>
    </row>
    <row r="224" spans="1:87" ht="15" customHeight="1" x14ac:dyDescent="0.25">
      <c r="A224" s="78">
        <v>46323.633946759262</v>
      </c>
      <c r="B224" s="73" t="s">
        <v>2053</v>
      </c>
      <c r="C224" s="73" t="s">
        <v>31</v>
      </c>
      <c r="D224" s="73">
        <v>0.22500000000000001</v>
      </c>
      <c r="E224" s="73">
        <v>0.105</v>
      </c>
      <c r="F224" s="73">
        <v>8.9999999999999998E-4</v>
      </c>
      <c r="G224" s="73" t="s">
        <v>15</v>
      </c>
      <c r="H224" s="73">
        <v>0.03</v>
      </c>
      <c r="I224" s="73">
        <v>0.03</v>
      </c>
      <c r="J224" s="73"/>
      <c r="K224" s="73">
        <v>0</v>
      </c>
      <c r="L224" s="73">
        <v>6.7500000000000002E-8</v>
      </c>
      <c r="M224" s="73">
        <v>6.7500000000000002E-8</v>
      </c>
      <c r="N224" s="73">
        <v>0</v>
      </c>
      <c r="O224" s="79" t="s">
        <v>1919</v>
      </c>
      <c r="P224" s="79" t="s">
        <v>2054</v>
      </c>
      <c r="S224" s="78">
        <v>46323.633946759262</v>
      </c>
      <c r="T224" s="73" t="s">
        <v>2668</v>
      </c>
      <c r="U224" s="73" t="s">
        <v>2853</v>
      </c>
      <c r="V224" s="73">
        <v>7.8326734403240525</v>
      </c>
      <c r="W224" s="73" t="s">
        <v>2854</v>
      </c>
      <c r="X224" s="80" t="s">
        <v>2855</v>
      </c>
      <c r="BG224" s="78">
        <v>46323.633946759262</v>
      </c>
      <c r="BH224" s="73">
        <v>1</v>
      </c>
      <c r="BI224" s="73" t="s">
        <v>84</v>
      </c>
      <c r="BJ224" s="73" t="s">
        <v>2785</v>
      </c>
      <c r="BK224" s="73" t="s">
        <v>2053</v>
      </c>
      <c r="BL224" s="73" t="s">
        <v>31</v>
      </c>
      <c r="BM224" s="83">
        <v>-1.6971014826172946E-3</v>
      </c>
      <c r="BN224" s="73">
        <v>-14.404236063687339</v>
      </c>
      <c r="BO224" s="80" t="s">
        <v>88</v>
      </c>
      <c r="BR224" s="78">
        <v>46323.633946759262</v>
      </c>
      <c r="BS224" s="73" t="s">
        <v>2265</v>
      </c>
      <c r="BT224" s="73" t="s">
        <v>2269</v>
      </c>
      <c r="BU224" s="73">
        <v>68</v>
      </c>
      <c r="BV224" s="73" t="s">
        <v>2176</v>
      </c>
      <c r="BW224" s="73" t="s">
        <v>2177</v>
      </c>
      <c r="BX224" s="73">
        <v>0.48</v>
      </c>
      <c r="BY224" s="73">
        <v>0.03</v>
      </c>
      <c r="BZ224" s="73">
        <v>0.48</v>
      </c>
      <c r="CA224" s="73">
        <v>0</v>
      </c>
      <c r="CB224" s="73"/>
      <c r="CC224" s="73"/>
      <c r="CD224" s="73"/>
      <c r="CE224" s="73"/>
      <c r="CF224" s="73" t="s">
        <v>1951</v>
      </c>
      <c r="CG224" s="80"/>
      <c r="CH224" s="73" t="s">
        <v>66</v>
      </c>
      <c r="CI224" s="73" t="s">
        <v>1951</v>
      </c>
    </row>
    <row r="225" spans="1:87" ht="15" customHeight="1" x14ac:dyDescent="0.25">
      <c r="A225" s="78">
        <v>46323.633946759262</v>
      </c>
      <c r="B225" s="73" t="s">
        <v>2055</v>
      </c>
      <c r="C225" s="73" t="s">
        <v>31</v>
      </c>
      <c r="D225" s="73">
        <v>0.255</v>
      </c>
      <c r="E225" s="73">
        <v>0.105</v>
      </c>
      <c r="F225" s="73">
        <v>8.9999999999999998E-4</v>
      </c>
      <c r="G225" s="73" t="s">
        <v>15</v>
      </c>
      <c r="H225" s="73">
        <v>0.03</v>
      </c>
      <c r="I225" s="73">
        <v>0.03</v>
      </c>
      <c r="J225" s="73"/>
      <c r="K225" s="73">
        <v>0</v>
      </c>
      <c r="L225" s="73">
        <v>6.7500000000000002E-8</v>
      </c>
      <c r="M225" s="73">
        <v>6.7500000000000002E-8</v>
      </c>
      <c r="N225" s="73">
        <v>0</v>
      </c>
      <c r="O225" s="79" t="s">
        <v>1919</v>
      </c>
      <c r="P225" s="79" t="s">
        <v>2056</v>
      </c>
      <c r="S225" s="78">
        <v>46323.633946759262</v>
      </c>
      <c r="T225" s="73" t="s">
        <v>2668</v>
      </c>
      <c r="U225" s="73" t="s">
        <v>2856</v>
      </c>
      <c r="V225" s="73">
        <v>0.21630434782608696</v>
      </c>
      <c r="W225" s="73" t="s">
        <v>66</v>
      </c>
      <c r="X225" s="80" t="s">
        <v>2857</v>
      </c>
      <c r="BG225" s="78">
        <v>46323.633946759262</v>
      </c>
      <c r="BH225" s="73">
        <v>1</v>
      </c>
      <c r="BI225" s="73" t="s">
        <v>84</v>
      </c>
      <c r="BJ225" s="73" t="s">
        <v>2785</v>
      </c>
      <c r="BK225" s="73" t="s">
        <v>2055</v>
      </c>
      <c r="BL225" s="73" t="s">
        <v>31</v>
      </c>
      <c r="BM225" s="83">
        <v>-1.577096337782107E-3</v>
      </c>
      <c r="BN225" s="73">
        <v>-13.970106141168662</v>
      </c>
      <c r="BO225" s="80" t="s">
        <v>88</v>
      </c>
      <c r="BR225" s="78">
        <v>46323.633946759262</v>
      </c>
      <c r="BS225" s="73" t="s">
        <v>2270</v>
      </c>
      <c r="BT225" s="73" t="s">
        <v>2271</v>
      </c>
      <c r="BU225" s="73">
        <v>69</v>
      </c>
      <c r="BV225" s="73" t="s">
        <v>2176</v>
      </c>
      <c r="BW225" s="73" t="s">
        <v>2177</v>
      </c>
      <c r="BX225" s="73">
        <v>0.51</v>
      </c>
      <c r="BY225" s="73">
        <v>0</v>
      </c>
      <c r="BZ225" s="73">
        <v>0.54</v>
      </c>
      <c r="CA225" s="73">
        <v>0</v>
      </c>
      <c r="CB225" s="73"/>
      <c r="CC225" s="73"/>
      <c r="CD225" s="73"/>
      <c r="CE225" s="73"/>
      <c r="CF225" s="73" t="s">
        <v>1953</v>
      </c>
      <c r="CG225" s="80"/>
      <c r="CH225" s="73" t="s">
        <v>66</v>
      </c>
      <c r="CI225" s="73" t="s">
        <v>1953</v>
      </c>
    </row>
    <row r="226" spans="1:87" ht="15" customHeight="1" x14ac:dyDescent="0.25">
      <c r="A226" s="78">
        <v>46323.633946759262</v>
      </c>
      <c r="B226" s="73" t="s">
        <v>2057</v>
      </c>
      <c r="C226" s="73" t="s">
        <v>31</v>
      </c>
      <c r="D226" s="73">
        <v>0.28499999999999998</v>
      </c>
      <c r="E226" s="73">
        <v>0.105</v>
      </c>
      <c r="F226" s="73">
        <v>8.9999999999999998E-4</v>
      </c>
      <c r="G226" s="73" t="s">
        <v>15</v>
      </c>
      <c r="H226" s="73">
        <v>0.03</v>
      </c>
      <c r="I226" s="73">
        <v>0.03</v>
      </c>
      <c r="J226" s="73"/>
      <c r="K226" s="73">
        <v>0</v>
      </c>
      <c r="L226" s="73">
        <v>6.7500000000000002E-8</v>
      </c>
      <c r="M226" s="73">
        <v>6.7500000000000002E-8</v>
      </c>
      <c r="N226" s="73">
        <v>0</v>
      </c>
      <c r="O226" s="79" t="s">
        <v>1919</v>
      </c>
      <c r="P226" s="79" t="s">
        <v>2058</v>
      </c>
      <c r="S226" s="78">
        <v>46323.633946759262</v>
      </c>
      <c r="T226" s="73" t="s">
        <v>2668</v>
      </c>
      <c r="U226" s="73" t="s">
        <v>2858</v>
      </c>
      <c r="V226" s="73">
        <v>0.31630434782608696</v>
      </c>
      <c r="W226" s="73" t="s">
        <v>66</v>
      </c>
      <c r="X226" s="80" t="s">
        <v>2859</v>
      </c>
      <c r="BG226" s="78">
        <v>46323.633946759262</v>
      </c>
      <c r="BH226" s="73">
        <v>1</v>
      </c>
      <c r="BI226" s="73" t="s">
        <v>84</v>
      </c>
      <c r="BJ226" s="73" t="s">
        <v>2785</v>
      </c>
      <c r="BK226" s="73" t="s">
        <v>2057</v>
      </c>
      <c r="BL226" s="73" t="s">
        <v>31</v>
      </c>
      <c r="BM226" s="83">
        <v>-1.4570911929469195E-3</v>
      </c>
      <c r="BN226" s="73">
        <v>-13.535976218649987</v>
      </c>
      <c r="BO226" s="80" t="s">
        <v>88</v>
      </c>
      <c r="BR226" s="78">
        <v>46323.633946759262</v>
      </c>
      <c r="BS226" s="73" t="s">
        <v>2270</v>
      </c>
      <c r="BT226" s="73" t="s">
        <v>2272</v>
      </c>
      <c r="BU226" s="73">
        <v>70</v>
      </c>
      <c r="BV226" s="73" t="s">
        <v>2176</v>
      </c>
      <c r="BW226" s="73" t="s">
        <v>2177</v>
      </c>
      <c r="BX226" s="73">
        <v>0.54</v>
      </c>
      <c r="BY226" s="73">
        <v>0</v>
      </c>
      <c r="BZ226" s="73">
        <v>0.54</v>
      </c>
      <c r="CA226" s="73">
        <v>0.03</v>
      </c>
      <c r="CB226" s="73"/>
      <c r="CC226" s="73"/>
      <c r="CD226" s="73"/>
      <c r="CE226" s="73"/>
      <c r="CF226" s="73" t="s">
        <v>1953</v>
      </c>
      <c r="CG226" s="80"/>
      <c r="CH226" s="73" t="s">
        <v>66</v>
      </c>
      <c r="CI226" s="73" t="s">
        <v>1953</v>
      </c>
    </row>
    <row r="227" spans="1:87" ht="15" customHeight="1" x14ac:dyDescent="0.25">
      <c r="A227" s="78">
        <v>46323.633946759262</v>
      </c>
      <c r="B227" s="73" t="s">
        <v>2059</v>
      </c>
      <c r="C227" s="73" t="s">
        <v>31</v>
      </c>
      <c r="D227" s="73">
        <v>0.315</v>
      </c>
      <c r="E227" s="73">
        <v>0.105</v>
      </c>
      <c r="F227" s="73">
        <v>8.9999999999999998E-4</v>
      </c>
      <c r="G227" s="73" t="s">
        <v>15</v>
      </c>
      <c r="H227" s="73">
        <v>0.03</v>
      </c>
      <c r="I227" s="73">
        <v>0.03</v>
      </c>
      <c r="J227" s="73"/>
      <c r="K227" s="73">
        <v>0</v>
      </c>
      <c r="L227" s="73">
        <v>6.7500000000000002E-8</v>
      </c>
      <c r="M227" s="73">
        <v>6.7500000000000002E-8</v>
      </c>
      <c r="N227" s="73">
        <v>0</v>
      </c>
      <c r="O227" s="79" t="s">
        <v>1919</v>
      </c>
      <c r="P227" s="79" t="s">
        <v>2060</v>
      </c>
      <c r="S227" s="78">
        <v>46323.633946759262</v>
      </c>
      <c r="T227" s="73" t="s">
        <v>2668</v>
      </c>
      <c r="U227" s="73" t="s">
        <v>2860</v>
      </c>
      <c r="V227" s="73">
        <v>63.350121447538719</v>
      </c>
      <c r="W227" s="73" t="s">
        <v>6</v>
      </c>
      <c r="X227" s="80" t="s">
        <v>2861</v>
      </c>
      <c r="BG227" s="78">
        <v>46323.633946759262</v>
      </c>
      <c r="BH227" s="73">
        <v>1</v>
      </c>
      <c r="BI227" s="73" t="s">
        <v>84</v>
      </c>
      <c r="BJ227" s="73" t="s">
        <v>2785</v>
      </c>
      <c r="BK227" s="73" t="s">
        <v>2059</v>
      </c>
      <c r="BL227" s="73" t="s">
        <v>31</v>
      </c>
      <c r="BM227" s="83">
        <v>-1.3370860481117322E-3</v>
      </c>
      <c r="BN227" s="73">
        <v>-13.10184629613131</v>
      </c>
      <c r="BO227" s="80" t="s">
        <v>88</v>
      </c>
      <c r="BR227" s="78">
        <v>46323.633946759262</v>
      </c>
      <c r="BS227" s="73" t="s">
        <v>2270</v>
      </c>
      <c r="BT227" s="73" t="s">
        <v>2273</v>
      </c>
      <c r="BU227" s="73">
        <v>71</v>
      </c>
      <c r="BV227" s="73" t="s">
        <v>2176</v>
      </c>
      <c r="BW227" s="73" t="s">
        <v>2177</v>
      </c>
      <c r="BX227" s="73">
        <v>0.54</v>
      </c>
      <c r="BY227" s="73">
        <v>0.03</v>
      </c>
      <c r="BZ227" s="73">
        <v>0.51</v>
      </c>
      <c r="CA227" s="73">
        <v>0.03</v>
      </c>
      <c r="CB227" s="73"/>
      <c r="CC227" s="73"/>
      <c r="CD227" s="73"/>
      <c r="CE227" s="73"/>
      <c r="CF227" s="73" t="s">
        <v>1953</v>
      </c>
      <c r="CG227" s="80"/>
      <c r="CH227" s="73" t="s">
        <v>66</v>
      </c>
      <c r="CI227" s="73" t="s">
        <v>1953</v>
      </c>
    </row>
    <row r="228" spans="1:87" ht="15" customHeight="1" x14ac:dyDescent="0.25">
      <c r="A228" s="78">
        <v>46323.633946759262</v>
      </c>
      <c r="B228" s="73" t="s">
        <v>2061</v>
      </c>
      <c r="C228" s="73" t="s">
        <v>31</v>
      </c>
      <c r="D228" s="73">
        <v>0.34499999999999997</v>
      </c>
      <c r="E228" s="73">
        <v>0.105</v>
      </c>
      <c r="F228" s="73">
        <v>8.9999999999999998E-4</v>
      </c>
      <c r="G228" s="73" t="s">
        <v>15</v>
      </c>
      <c r="H228" s="73">
        <v>0.03</v>
      </c>
      <c r="I228" s="73">
        <v>0.03</v>
      </c>
      <c r="J228" s="73"/>
      <c r="K228" s="73">
        <v>0</v>
      </c>
      <c r="L228" s="73">
        <v>6.7500000000000002E-8</v>
      </c>
      <c r="M228" s="73">
        <v>6.7500000000000002E-8</v>
      </c>
      <c r="N228" s="73">
        <v>0</v>
      </c>
      <c r="O228" s="79" t="s">
        <v>1919</v>
      </c>
      <c r="P228" s="79" t="s">
        <v>2062</v>
      </c>
      <c r="S228" s="78">
        <v>46323.633946759262</v>
      </c>
      <c r="T228" s="73" t="s">
        <v>2668</v>
      </c>
      <c r="U228" s="73" t="s">
        <v>2862</v>
      </c>
      <c r="V228" s="73">
        <v>117.81365336416867</v>
      </c>
      <c r="W228" s="73" t="s">
        <v>6</v>
      </c>
      <c r="X228" s="80" t="s">
        <v>2863</v>
      </c>
      <c r="BG228" s="78">
        <v>46323.633946759262</v>
      </c>
      <c r="BH228" s="73">
        <v>1</v>
      </c>
      <c r="BI228" s="73" t="s">
        <v>84</v>
      </c>
      <c r="BJ228" s="73" t="s">
        <v>2785</v>
      </c>
      <c r="BK228" s="73" t="s">
        <v>2061</v>
      </c>
      <c r="BL228" s="73" t="s">
        <v>31</v>
      </c>
      <c r="BM228" s="83">
        <v>-1.2170809032765446E-3</v>
      </c>
      <c r="BN228" s="73">
        <v>-12.667716373612633</v>
      </c>
      <c r="BO228" s="80" t="s">
        <v>88</v>
      </c>
      <c r="BR228" s="78">
        <v>46323.633946759262</v>
      </c>
      <c r="BS228" s="73" t="s">
        <v>2270</v>
      </c>
      <c r="BT228" s="73" t="s">
        <v>2274</v>
      </c>
      <c r="BU228" s="73">
        <v>72</v>
      </c>
      <c r="BV228" s="73" t="s">
        <v>2176</v>
      </c>
      <c r="BW228" s="73" t="s">
        <v>2177</v>
      </c>
      <c r="BX228" s="73">
        <v>0.51</v>
      </c>
      <c r="BY228" s="73">
        <v>0.03</v>
      </c>
      <c r="BZ228" s="73">
        <v>0.51</v>
      </c>
      <c r="CA228" s="73">
        <v>0</v>
      </c>
      <c r="CB228" s="73"/>
      <c r="CC228" s="73"/>
      <c r="CD228" s="73"/>
      <c r="CE228" s="73"/>
      <c r="CF228" s="73" t="s">
        <v>1953</v>
      </c>
      <c r="CG228" s="80"/>
      <c r="CH228" s="73" t="s">
        <v>66</v>
      </c>
      <c r="CI228" s="73" t="s">
        <v>1953</v>
      </c>
    </row>
    <row r="229" spans="1:87" ht="15" customHeight="1" x14ac:dyDescent="0.25">
      <c r="A229" s="78">
        <v>46323.633946759262</v>
      </c>
      <c r="B229" s="73" t="s">
        <v>2063</v>
      </c>
      <c r="C229" s="73" t="s">
        <v>31</v>
      </c>
      <c r="D229" s="73">
        <v>0.375</v>
      </c>
      <c r="E229" s="73">
        <v>0.105</v>
      </c>
      <c r="F229" s="73">
        <v>8.9999999999999998E-4</v>
      </c>
      <c r="G229" s="73" t="s">
        <v>15</v>
      </c>
      <c r="H229" s="73">
        <v>0.03</v>
      </c>
      <c r="I229" s="73">
        <v>0.03</v>
      </c>
      <c r="J229" s="73"/>
      <c r="K229" s="73">
        <v>0</v>
      </c>
      <c r="L229" s="73">
        <v>6.7500000000000002E-8</v>
      </c>
      <c r="M229" s="73">
        <v>6.7500000000000002E-8</v>
      </c>
      <c r="N229" s="73">
        <v>0</v>
      </c>
      <c r="O229" s="79" t="s">
        <v>1919</v>
      </c>
      <c r="P229" s="79" t="s">
        <v>2064</v>
      </c>
      <c r="S229" s="78">
        <v>46323.633946759262</v>
      </c>
      <c r="T229" s="73">
        <v>1</v>
      </c>
      <c r="U229" s="73" t="s">
        <v>2864</v>
      </c>
      <c r="V229" s="73">
        <v>100.00000000000001</v>
      </c>
      <c r="W229" s="73" t="s">
        <v>71</v>
      </c>
      <c r="X229" s="80" t="s">
        <v>2865</v>
      </c>
      <c r="BG229" s="78">
        <v>46323.633946759262</v>
      </c>
      <c r="BH229" s="73">
        <v>1</v>
      </c>
      <c r="BI229" s="73" t="s">
        <v>84</v>
      </c>
      <c r="BJ229" s="73" t="s">
        <v>2785</v>
      </c>
      <c r="BK229" s="73" t="s">
        <v>2063</v>
      </c>
      <c r="BL229" s="73" t="s">
        <v>31</v>
      </c>
      <c r="BM229" s="83">
        <v>-1.0970757584413571E-3</v>
      </c>
      <c r="BN229" s="73">
        <v>-12.233586451093958</v>
      </c>
      <c r="BO229" s="80" t="s">
        <v>88</v>
      </c>
      <c r="BR229" s="78">
        <v>46323.633946759262</v>
      </c>
      <c r="BS229" s="73" t="s">
        <v>2275</v>
      </c>
      <c r="BT229" s="73" t="s">
        <v>2276</v>
      </c>
      <c r="BU229" s="73">
        <v>73</v>
      </c>
      <c r="BV229" s="73" t="s">
        <v>2176</v>
      </c>
      <c r="BW229" s="73" t="s">
        <v>2177</v>
      </c>
      <c r="BX229" s="73">
        <v>0.54</v>
      </c>
      <c r="BY229" s="73">
        <v>0</v>
      </c>
      <c r="BZ229" s="73">
        <v>0.56999999999999995</v>
      </c>
      <c r="CA229" s="73">
        <v>0</v>
      </c>
      <c r="CB229" s="73"/>
      <c r="CC229" s="73"/>
      <c r="CD229" s="73"/>
      <c r="CE229" s="73"/>
      <c r="CF229" s="73" t="s">
        <v>1955</v>
      </c>
      <c r="CG229" s="80"/>
      <c r="CH229" s="73" t="s">
        <v>66</v>
      </c>
      <c r="CI229" s="73" t="s">
        <v>1955</v>
      </c>
    </row>
    <row r="230" spans="1:87" ht="15" customHeight="1" x14ac:dyDescent="0.25">
      <c r="A230" s="78">
        <v>46323.633946759262</v>
      </c>
      <c r="B230" s="73" t="s">
        <v>2065</v>
      </c>
      <c r="C230" s="73" t="s">
        <v>31</v>
      </c>
      <c r="D230" s="73">
        <v>0.40500000000000003</v>
      </c>
      <c r="E230" s="73">
        <v>0.105</v>
      </c>
      <c r="F230" s="73">
        <v>8.9999999999999998E-4</v>
      </c>
      <c r="G230" s="73" t="s">
        <v>15</v>
      </c>
      <c r="H230" s="73">
        <v>0.03</v>
      </c>
      <c r="I230" s="73">
        <v>0.03</v>
      </c>
      <c r="J230" s="73"/>
      <c r="K230" s="73">
        <v>0</v>
      </c>
      <c r="L230" s="73">
        <v>6.7500000000000002E-8</v>
      </c>
      <c r="M230" s="73">
        <v>6.7500000000000002E-8</v>
      </c>
      <c r="N230" s="73">
        <v>0</v>
      </c>
      <c r="O230" s="79" t="s">
        <v>1919</v>
      </c>
      <c r="P230" s="79" t="s">
        <v>2066</v>
      </c>
      <c r="S230" s="78">
        <v>46323.633946759262</v>
      </c>
      <c r="T230" s="73">
        <v>1</v>
      </c>
      <c r="U230" s="73" t="s">
        <v>72</v>
      </c>
      <c r="V230" s="73">
        <v>100</v>
      </c>
      <c r="W230" s="73" t="s">
        <v>71</v>
      </c>
      <c r="X230" s="80" t="s">
        <v>2866</v>
      </c>
      <c r="BG230" s="78">
        <v>46323.633946759262</v>
      </c>
      <c r="BH230" s="73">
        <v>1</v>
      </c>
      <c r="BI230" s="73" t="s">
        <v>84</v>
      </c>
      <c r="BJ230" s="73" t="s">
        <v>2785</v>
      </c>
      <c r="BK230" s="73" t="s">
        <v>2065</v>
      </c>
      <c r="BL230" s="73" t="s">
        <v>31</v>
      </c>
      <c r="BM230" s="83">
        <v>-9.7707061360616959E-4</v>
      </c>
      <c r="BN230" s="73">
        <v>-11.799456528575281</v>
      </c>
      <c r="BO230" s="80" t="s">
        <v>88</v>
      </c>
      <c r="BR230" s="78">
        <v>46323.633946759262</v>
      </c>
      <c r="BS230" s="73" t="s">
        <v>2275</v>
      </c>
      <c r="BT230" s="73" t="s">
        <v>2277</v>
      </c>
      <c r="BU230" s="73">
        <v>74</v>
      </c>
      <c r="BV230" s="73" t="s">
        <v>2176</v>
      </c>
      <c r="BW230" s="73" t="s">
        <v>2177</v>
      </c>
      <c r="BX230" s="73">
        <v>0.56999999999999995</v>
      </c>
      <c r="BY230" s="73">
        <v>0</v>
      </c>
      <c r="BZ230" s="73">
        <v>0.56999999999999995</v>
      </c>
      <c r="CA230" s="73">
        <v>0.03</v>
      </c>
      <c r="CB230" s="73"/>
      <c r="CC230" s="73"/>
      <c r="CD230" s="73"/>
      <c r="CE230" s="73"/>
      <c r="CF230" s="73" t="s">
        <v>1955</v>
      </c>
      <c r="CG230" s="80"/>
      <c r="CH230" s="73" t="s">
        <v>66</v>
      </c>
      <c r="CI230" s="73" t="s">
        <v>1955</v>
      </c>
    </row>
    <row r="231" spans="1:87" ht="15" customHeight="1" x14ac:dyDescent="0.25">
      <c r="A231" s="78">
        <v>46323.633946759262</v>
      </c>
      <c r="B231" s="73" t="s">
        <v>2067</v>
      </c>
      <c r="C231" s="73" t="s">
        <v>31</v>
      </c>
      <c r="D231" s="73">
        <v>0.435</v>
      </c>
      <c r="E231" s="73">
        <v>0.105</v>
      </c>
      <c r="F231" s="73">
        <v>8.9999999999999998E-4</v>
      </c>
      <c r="G231" s="73" t="s">
        <v>15</v>
      </c>
      <c r="H231" s="73">
        <v>0.03</v>
      </c>
      <c r="I231" s="73">
        <v>0.03</v>
      </c>
      <c r="J231" s="73"/>
      <c r="K231" s="73">
        <v>0</v>
      </c>
      <c r="L231" s="73">
        <v>6.7500000000000002E-8</v>
      </c>
      <c r="M231" s="73">
        <v>6.7500000000000002E-8</v>
      </c>
      <c r="N231" s="73">
        <v>0</v>
      </c>
      <c r="O231" s="79" t="s">
        <v>1919</v>
      </c>
      <c r="P231" s="79" t="s">
        <v>2068</v>
      </c>
      <c r="S231" s="78">
        <v>46323.633946759262</v>
      </c>
      <c r="T231" s="73">
        <v>1</v>
      </c>
      <c r="U231" s="73" t="s">
        <v>2867</v>
      </c>
      <c r="V231" s="73">
        <v>63.448126121545691</v>
      </c>
      <c r="W231" s="73" t="s">
        <v>74</v>
      </c>
      <c r="X231" s="80" t="s">
        <v>2868</v>
      </c>
      <c r="BG231" s="78">
        <v>46323.633946759262</v>
      </c>
      <c r="BH231" s="73">
        <v>1</v>
      </c>
      <c r="BI231" s="73" t="s">
        <v>84</v>
      </c>
      <c r="BJ231" s="73" t="s">
        <v>2785</v>
      </c>
      <c r="BK231" s="73" t="s">
        <v>2067</v>
      </c>
      <c r="BL231" s="73" t="s">
        <v>31</v>
      </c>
      <c r="BM231" s="83">
        <v>-8.5706546877098227E-4</v>
      </c>
      <c r="BN231" s="73">
        <v>-11.365326606056604</v>
      </c>
      <c r="BO231" s="80" t="s">
        <v>88</v>
      </c>
      <c r="BR231" s="78">
        <v>46323.633946759262</v>
      </c>
      <c r="BS231" s="73" t="s">
        <v>2275</v>
      </c>
      <c r="BT231" s="73" t="s">
        <v>2278</v>
      </c>
      <c r="BU231" s="73">
        <v>75</v>
      </c>
      <c r="BV231" s="73" t="s">
        <v>2176</v>
      </c>
      <c r="BW231" s="73" t="s">
        <v>2177</v>
      </c>
      <c r="BX231" s="73">
        <v>0.56999999999999995</v>
      </c>
      <c r="BY231" s="73">
        <v>0.03</v>
      </c>
      <c r="BZ231" s="73">
        <v>0.54</v>
      </c>
      <c r="CA231" s="73">
        <v>0.03</v>
      </c>
      <c r="CB231" s="73"/>
      <c r="CC231" s="73"/>
      <c r="CD231" s="73"/>
      <c r="CE231" s="73"/>
      <c r="CF231" s="73" t="s">
        <v>1955</v>
      </c>
      <c r="CG231" s="80"/>
      <c r="CH231" s="73" t="s">
        <v>66</v>
      </c>
      <c r="CI231" s="73" t="s">
        <v>1955</v>
      </c>
    </row>
    <row r="232" spans="1:87" ht="15" customHeight="1" x14ac:dyDescent="0.25">
      <c r="A232" s="78">
        <v>46323.633946759262</v>
      </c>
      <c r="B232" s="73" t="s">
        <v>2069</v>
      </c>
      <c r="C232" s="73" t="s">
        <v>31</v>
      </c>
      <c r="D232" s="73">
        <v>0.46500000000000002</v>
      </c>
      <c r="E232" s="73">
        <v>0.105</v>
      </c>
      <c r="F232" s="73">
        <v>8.9999999999999998E-4</v>
      </c>
      <c r="G232" s="73" t="s">
        <v>15</v>
      </c>
      <c r="H232" s="73">
        <v>0.03</v>
      </c>
      <c r="I232" s="73">
        <v>0.03</v>
      </c>
      <c r="J232" s="73"/>
      <c r="K232" s="73">
        <v>0</v>
      </c>
      <c r="L232" s="73">
        <v>6.7500000000000002E-8</v>
      </c>
      <c r="M232" s="73">
        <v>6.7500000000000002E-8</v>
      </c>
      <c r="N232" s="73">
        <v>0</v>
      </c>
      <c r="O232" s="79" t="s">
        <v>1919</v>
      </c>
      <c r="P232" s="79" t="s">
        <v>2070</v>
      </c>
      <c r="S232" s="78">
        <v>46323.633946759262</v>
      </c>
      <c r="T232" s="73">
        <v>1</v>
      </c>
      <c r="U232" s="73" t="s">
        <v>2869</v>
      </c>
      <c r="V232" s="73">
        <v>-8.299068271831656</v>
      </c>
      <c r="W232" s="73" t="s">
        <v>74</v>
      </c>
      <c r="X232" s="80" t="s">
        <v>2870</v>
      </c>
      <c r="BG232" s="78">
        <v>46323.633946759262</v>
      </c>
      <c r="BH232" s="73">
        <v>1</v>
      </c>
      <c r="BI232" s="73" t="s">
        <v>84</v>
      </c>
      <c r="BJ232" s="73" t="s">
        <v>2785</v>
      </c>
      <c r="BK232" s="73" t="s">
        <v>2069</v>
      </c>
      <c r="BL232" s="73" t="s">
        <v>31</v>
      </c>
      <c r="BM232" s="83">
        <v>-7.3706032393579474E-4</v>
      </c>
      <c r="BN232" s="73">
        <v>-10.931196683537928</v>
      </c>
      <c r="BO232" s="80" t="s">
        <v>88</v>
      </c>
      <c r="BR232" s="78">
        <v>46323.633946759262</v>
      </c>
      <c r="BS232" s="73" t="s">
        <v>2275</v>
      </c>
      <c r="BT232" s="73" t="s">
        <v>2279</v>
      </c>
      <c r="BU232" s="73">
        <v>76</v>
      </c>
      <c r="BV232" s="73" t="s">
        <v>2176</v>
      </c>
      <c r="BW232" s="73" t="s">
        <v>2177</v>
      </c>
      <c r="BX232" s="73">
        <v>0.54</v>
      </c>
      <c r="BY232" s="73">
        <v>0.03</v>
      </c>
      <c r="BZ232" s="73">
        <v>0.54</v>
      </c>
      <c r="CA232" s="73">
        <v>0</v>
      </c>
      <c r="CB232" s="73"/>
      <c r="CC232" s="73"/>
      <c r="CD232" s="73"/>
      <c r="CE232" s="73"/>
      <c r="CF232" s="73" t="s">
        <v>1955</v>
      </c>
      <c r="CG232" s="80"/>
      <c r="CH232" s="73" t="s">
        <v>66</v>
      </c>
      <c r="CI232" s="73" t="s">
        <v>1955</v>
      </c>
    </row>
    <row r="233" spans="1:87" ht="15" customHeight="1" x14ac:dyDescent="0.25">
      <c r="A233" s="78">
        <v>46323.633946759262</v>
      </c>
      <c r="B233" s="73" t="s">
        <v>2071</v>
      </c>
      <c r="C233" s="73" t="s">
        <v>31</v>
      </c>
      <c r="D233" s="73">
        <v>0.495</v>
      </c>
      <c r="E233" s="73">
        <v>0.105</v>
      </c>
      <c r="F233" s="73">
        <v>8.9999999999999998E-4</v>
      </c>
      <c r="G233" s="73" t="s">
        <v>15</v>
      </c>
      <c r="H233" s="73">
        <v>0.03</v>
      </c>
      <c r="I233" s="73">
        <v>0.03</v>
      </c>
      <c r="J233" s="73"/>
      <c r="K233" s="73">
        <v>0</v>
      </c>
      <c r="L233" s="73">
        <v>6.7500000000000002E-8</v>
      </c>
      <c r="M233" s="73">
        <v>6.7500000000000002E-8</v>
      </c>
      <c r="N233" s="73">
        <v>0</v>
      </c>
      <c r="O233" s="79" t="s">
        <v>1919</v>
      </c>
      <c r="P233" s="79" t="s">
        <v>2072</v>
      </c>
      <c r="S233" s="78">
        <v>46323.633946759262</v>
      </c>
      <c r="T233" s="73">
        <v>1</v>
      </c>
      <c r="U233" s="73" t="s">
        <v>2871</v>
      </c>
      <c r="V233" s="73">
        <v>31.817691338936999</v>
      </c>
      <c r="W233" s="73" t="s">
        <v>74</v>
      </c>
      <c r="X233" s="80" t="s">
        <v>2872</v>
      </c>
      <c r="BG233" s="78">
        <v>46323.633946759262</v>
      </c>
      <c r="BH233" s="73">
        <v>1</v>
      </c>
      <c r="BI233" s="73" t="s">
        <v>84</v>
      </c>
      <c r="BJ233" s="73" t="s">
        <v>2785</v>
      </c>
      <c r="BK233" s="73" t="s">
        <v>2071</v>
      </c>
      <c r="BL233" s="73" t="s">
        <v>31</v>
      </c>
      <c r="BM233" s="83">
        <v>-6.1705517910060732E-4</v>
      </c>
      <c r="BN233" s="73">
        <v>-10.497066761019251</v>
      </c>
      <c r="BO233" s="80" t="s">
        <v>88</v>
      </c>
      <c r="BR233" s="78">
        <v>46323.633946759262</v>
      </c>
      <c r="BS233" s="73" t="s">
        <v>2280</v>
      </c>
      <c r="BT233" s="73" t="s">
        <v>2281</v>
      </c>
      <c r="BU233" s="73">
        <v>77</v>
      </c>
      <c r="BV233" s="73" t="s">
        <v>2176</v>
      </c>
      <c r="BW233" s="73" t="s">
        <v>2177</v>
      </c>
      <c r="BX233" s="73">
        <v>0.56999999999999995</v>
      </c>
      <c r="BY233" s="73">
        <v>0</v>
      </c>
      <c r="BZ233" s="73">
        <v>0.6</v>
      </c>
      <c r="CA233" s="73">
        <v>0</v>
      </c>
      <c r="CB233" s="73"/>
      <c r="CC233" s="73"/>
      <c r="CD233" s="73"/>
      <c r="CE233" s="73"/>
      <c r="CF233" s="73" t="s">
        <v>1957</v>
      </c>
      <c r="CG233" s="80"/>
      <c r="CH233" s="73" t="s">
        <v>66</v>
      </c>
      <c r="CI233" s="73" t="s">
        <v>1957</v>
      </c>
    </row>
    <row r="234" spans="1:87" ht="15" customHeight="1" x14ac:dyDescent="0.25">
      <c r="A234" s="78">
        <v>46323.633946759262</v>
      </c>
      <c r="B234" s="73" t="s">
        <v>2073</v>
      </c>
      <c r="C234" s="73" t="s">
        <v>31</v>
      </c>
      <c r="D234" s="73">
        <v>0.52500000000000002</v>
      </c>
      <c r="E234" s="73">
        <v>0.105</v>
      </c>
      <c r="F234" s="73">
        <v>8.9999999999999998E-4</v>
      </c>
      <c r="G234" s="73" t="s">
        <v>15</v>
      </c>
      <c r="H234" s="73">
        <v>0.03</v>
      </c>
      <c r="I234" s="73">
        <v>0.03</v>
      </c>
      <c r="J234" s="73"/>
      <c r="K234" s="73">
        <v>0</v>
      </c>
      <c r="L234" s="73">
        <v>6.7500000000000002E-8</v>
      </c>
      <c r="M234" s="73">
        <v>6.7500000000000002E-8</v>
      </c>
      <c r="N234" s="73">
        <v>0</v>
      </c>
      <c r="O234" s="79" t="s">
        <v>1919</v>
      </c>
      <c r="P234" s="79" t="s">
        <v>2074</v>
      </c>
      <c r="S234" s="78">
        <v>46323.633946759262</v>
      </c>
      <c r="T234" s="73">
        <v>1</v>
      </c>
      <c r="U234" s="73" t="s">
        <v>2873</v>
      </c>
      <c r="V234" s="73">
        <v>-29.92950305444035</v>
      </c>
      <c r="W234" s="73" t="s">
        <v>74</v>
      </c>
      <c r="X234" s="80" t="s">
        <v>2874</v>
      </c>
      <c r="BG234" s="78">
        <v>46323.633946759262</v>
      </c>
      <c r="BH234" s="73">
        <v>1</v>
      </c>
      <c r="BI234" s="73" t="s">
        <v>84</v>
      </c>
      <c r="BJ234" s="73" t="s">
        <v>2785</v>
      </c>
      <c r="BK234" s="73" t="s">
        <v>2073</v>
      </c>
      <c r="BL234" s="73" t="s">
        <v>31</v>
      </c>
      <c r="BM234" s="83">
        <v>-4.9705003426541979E-4</v>
      </c>
      <c r="BN234" s="73">
        <v>-10.062936838500574</v>
      </c>
      <c r="BO234" s="80" t="s">
        <v>88</v>
      </c>
      <c r="BR234" s="78">
        <v>46323.633946759262</v>
      </c>
      <c r="BS234" s="73" t="s">
        <v>2280</v>
      </c>
      <c r="BT234" s="73" t="s">
        <v>2282</v>
      </c>
      <c r="BU234" s="73">
        <v>78</v>
      </c>
      <c r="BV234" s="73" t="s">
        <v>2176</v>
      </c>
      <c r="BW234" s="73" t="s">
        <v>2177</v>
      </c>
      <c r="BX234" s="73">
        <v>0.6</v>
      </c>
      <c r="BY234" s="73">
        <v>0</v>
      </c>
      <c r="BZ234" s="73">
        <v>0.6</v>
      </c>
      <c r="CA234" s="73">
        <v>0.03</v>
      </c>
      <c r="CB234" s="73"/>
      <c r="CC234" s="73"/>
      <c r="CD234" s="73"/>
      <c r="CE234" s="73"/>
      <c r="CF234" s="73" t="s">
        <v>1957</v>
      </c>
      <c r="CG234" s="80"/>
      <c r="CH234" s="73" t="s">
        <v>66</v>
      </c>
      <c r="CI234" s="73" t="s">
        <v>1957</v>
      </c>
    </row>
    <row r="235" spans="1:87" ht="15" customHeight="1" x14ac:dyDescent="0.25">
      <c r="A235" s="78">
        <v>46323.633946759262</v>
      </c>
      <c r="B235" s="73" t="s">
        <v>2075</v>
      </c>
      <c r="C235" s="73" t="s">
        <v>31</v>
      </c>
      <c r="D235" s="73">
        <v>0.55500000000000005</v>
      </c>
      <c r="E235" s="73">
        <v>0.105</v>
      </c>
      <c r="F235" s="73">
        <v>8.9999999999999998E-4</v>
      </c>
      <c r="G235" s="73" t="s">
        <v>15</v>
      </c>
      <c r="H235" s="73">
        <v>0.03</v>
      </c>
      <c r="I235" s="73">
        <v>0.03</v>
      </c>
      <c r="J235" s="73"/>
      <c r="K235" s="73">
        <v>0</v>
      </c>
      <c r="L235" s="73">
        <v>6.7500000000000002E-8</v>
      </c>
      <c r="M235" s="73">
        <v>6.7500000000000002E-8</v>
      </c>
      <c r="N235" s="73">
        <v>0</v>
      </c>
      <c r="O235" s="79" t="s">
        <v>1919</v>
      </c>
      <c r="P235" s="79" t="s">
        <v>2076</v>
      </c>
      <c r="S235" s="78">
        <v>46323.633946759262</v>
      </c>
      <c r="T235" s="73">
        <v>1</v>
      </c>
      <c r="U235" s="73" t="s">
        <v>2875</v>
      </c>
      <c r="V235" s="73" t="s">
        <v>414</v>
      </c>
      <c r="W235" s="73" t="s">
        <v>6</v>
      </c>
      <c r="X235" s="80" t="s">
        <v>2876</v>
      </c>
      <c r="BG235" s="78">
        <v>46323.633946759262</v>
      </c>
      <c r="BH235" s="73">
        <v>1</v>
      </c>
      <c r="BI235" s="73" t="s">
        <v>84</v>
      </c>
      <c r="BJ235" s="73" t="s">
        <v>2785</v>
      </c>
      <c r="BK235" s="73" t="s">
        <v>2075</v>
      </c>
      <c r="BL235" s="73" t="s">
        <v>31</v>
      </c>
      <c r="BM235" s="83">
        <v>-3.7704488943023231E-4</v>
      </c>
      <c r="BN235" s="73">
        <v>-9.6288069159818974</v>
      </c>
      <c r="BO235" s="80" t="s">
        <v>88</v>
      </c>
      <c r="BR235" s="78">
        <v>46323.633946759262</v>
      </c>
      <c r="BS235" s="73" t="s">
        <v>2280</v>
      </c>
      <c r="BT235" s="73" t="s">
        <v>2283</v>
      </c>
      <c r="BU235" s="73">
        <v>79</v>
      </c>
      <c r="BV235" s="73" t="s">
        <v>2176</v>
      </c>
      <c r="BW235" s="73" t="s">
        <v>2177</v>
      </c>
      <c r="BX235" s="73">
        <v>0.6</v>
      </c>
      <c r="BY235" s="73">
        <v>0.03</v>
      </c>
      <c r="BZ235" s="73">
        <v>0.56999999999999995</v>
      </c>
      <c r="CA235" s="73">
        <v>0.03</v>
      </c>
      <c r="CB235" s="73"/>
      <c r="CC235" s="73"/>
      <c r="CD235" s="73"/>
      <c r="CE235" s="73"/>
      <c r="CF235" s="73" t="s">
        <v>1957</v>
      </c>
      <c r="CG235" s="80"/>
      <c r="CH235" s="73" t="s">
        <v>66</v>
      </c>
      <c r="CI235" s="73" t="s">
        <v>1957</v>
      </c>
    </row>
    <row r="236" spans="1:87" ht="15" customHeight="1" x14ac:dyDescent="0.25">
      <c r="A236" s="78">
        <v>46323.633946759262</v>
      </c>
      <c r="B236" s="73" t="s">
        <v>2077</v>
      </c>
      <c r="C236" s="73" t="s">
        <v>31</v>
      </c>
      <c r="D236" s="73">
        <v>0.58499999999999996</v>
      </c>
      <c r="E236" s="73">
        <v>0.105</v>
      </c>
      <c r="F236" s="73">
        <v>8.9999999999999998E-4</v>
      </c>
      <c r="G236" s="73" t="s">
        <v>15</v>
      </c>
      <c r="H236" s="73">
        <v>0.03</v>
      </c>
      <c r="I236" s="73">
        <v>0.03</v>
      </c>
      <c r="J236" s="73"/>
      <c r="K236" s="73">
        <v>0</v>
      </c>
      <c r="L236" s="73">
        <v>6.7500000000000002E-8</v>
      </c>
      <c r="M236" s="73">
        <v>6.7500000000000002E-8</v>
      </c>
      <c r="N236" s="73">
        <v>0</v>
      </c>
      <c r="O236" s="79" t="s">
        <v>1919</v>
      </c>
      <c r="P236" s="79" t="s">
        <v>2078</v>
      </c>
      <c r="S236" s="78">
        <v>46323.633946759262</v>
      </c>
      <c r="T236" s="73">
        <v>1</v>
      </c>
      <c r="U236" s="73" t="s">
        <v>81</v>
      </c>
      <c r="V236" s="73" t="s">
        <v>84</v>
      </c>
      <c r="W236" s="73" t="s">
        <v>6</v>
      </c>
      <c r="X236" s="80" t="s">
        <v>2877</v>
      </c>
      <c r="BG236" s="78">
        <v>46323.633946759262</v>
      </c>
      <c r="BH236" s="73">
        <v>1</v>
      </c>
      <c r="BI236" s="73" t="s">
        <v>84</v>
      </c>
      <c r="BJ236" s="73" t="s">
        <v>2785</v>
      </c>
      <c r="BK236" s="73" t="s">
        <v>2077</v>
      </c>
      <c r="BL236" s="73" t="s">
        <v>31</v>
      </c>
      <c r="BM236" s="83">
        <v>-2.5703974459504483E-4</v>
      </c>
      <c r="BN236" s="73">
        <v>-8.3537916993389558</v>
      </c>
      <c r="BO236" s="80" t="s">
        <v>88</v>
      </c>
      <c r="BR236" s="78">
        <v>46323.633946759262</v>
      </c>
      <c r="BS236" s="73" t="s">
        <v>2280</v>
      </c>
      <c r="BT236" s="73" t="s">
        <v>2284</v>
      </c>
      <c r="BU236" s="73">
        <v>80</v>
      </c>
      <c r="BV236" s="73" t="s">
        <v>2176</v>
      </c>
      <c r="BW236" s="73" t="s">
        <v>2177</v>
      </c>
      <c r="BX236" s="73">
        <v>0.56999999999999995</v>
      </c>
      <c r="BY236" s="73">
        <v>0.03</v>
      </c>
      <c r="BZ236" s="73">
        <v>0.56999999999999995</v>
      </c>
      <c r="CA236" s="73">
        <v>0</v>
      </c>
      <c r="CB236" s="73"/>
      <c r="CC236" s="73"/>
      <c r="CD236" s="73"/>
      <c r="CE236" s="73"/>
      <c r="CF236" s="73" t="s">
        <v>1957</v>
      </c>
      <c r="CG236" s="80"/>
      <c r="CH236" s="73" t="s">
        <v>66</v>
      </c>
      <c r="CI236" s="73" t="s">
        <v>1957</v>
      </c>
    </row>
    <row r="237" spans="1:87" ht="15" customHeight="1" x14ac:dyDescent="0.25">
      <c r="A237" s="78">
        <v>46323.633946759262</v>
      </c>
      <c r="B237" s="73" t="s">
        <v>2079</v>
      </c>
      <c r="C237" s="73" t="s">
        <v>31</v>
      </c>
      <c r="D237" s="73">
        <v>1.4999999999999999E-2</v>
      </c>
      <c r="E237" s="73">
        <v>0.13500000000000001</v>
      </c>
      <c r="F237" s="73">
        <v>8.9999999999999998E-4</v>
      </c>
      <c r="G237" s="73" t="s">
        <v>15</v>
      </c>
      <c r="H237" s="73">
        <v>0.03</v>
      </c>
      <c r="I237" s="73">
        <v>0.03</v>
      </c>
      <c r="J237" s="73"/>
      <c r="K237" s="73">
        <v>0</v>
      </c>
      <c r="L237" s="73">
        <v>6.7500000000000002E-8</v>
      </c>
      <c r="M237" s="73">
        <v>6.7500000000000002E-8</v>
      </c>
      <c r="N237" s="73">
        <v>0</v>
      </c>
      <c r="O237" s="79" t="s">
        <v>1919</v>
      </c>
      <c r="P237" s="79" t="s">
        <v>2080</v>
      </c>
      <c r="S237" s="78">
        <v>46323.633946759262</v>
      </c>
      <c r="T237" s="73">
        <v>1</v>
      </c>
      <c r="U237" s="73" t="s">
        <v>2878</v>
      </c>
      <c r="V237" s="73" t="s">
        <v>414</v>
      </c>
      <c r="W237" s="73" t="s">
        <v>6</v>
      </c>
      <c r="X237" s="80" t="s">
        <v>2879</v>
      </c>
      <c r="BG237" s="78">
        <v>46323.633946759262</v>
      </c>
      <c r="BH237" s="73">
        <v>1</v>
      </c>
      <c r="BI237" s="73" t="s">
        <v>84</v>
      </c>
      <c r="BJ237" s="73" t="s">
        <v>2785</v>
      </c>
      <c r="BK237" s="73" t="s">
        <v>2079</v>
      </c>
      <c r="BL237" s="73" t="s">
        <v>31</v>
      </c>
      <c r="BM237" s="83">
        <v>-2.216183328617948E-3</v>
      </c>
      <c r="BN237" s="73">
        <v>-15.507025958180083</v>
      </c>
      <c r="BO237" s="80" t="s">
        <v>88</v>
      </c>
      <c r="BR237" s="78">
        <v>46323.633946759262</v>
      </c>
      <c r="BS237" s="73" t="s">
        <v>2285</v>
      </c>
      <c r="BT237" s="73" t="s">
        <v>2286</v>
      </c>
      <c r="BU237" s="73">
        <v>81</v>
      </c>
      <c r="BV237" s="73" t="s">
        <v>2176</v>
      </c>
      <c r="BW237" s="73" t="s">
        <v>2177</v>
      </c>
      <c r="BX237" s="73">
        <v>0</v>
      </c>
      <c r="BY237" s="73">
        <v>0.03</v>
      </c>
      <c r="BZ237" s="73">
        <v>0.03</v>
      </c>
      <c r="CA237" s="73">
        <v>0.03</v>
      </c>
      <c r="CB237" s="73"/>
      <c r="CC237" s="73"/>
      <c r="CD237" s="73"/>
      <c r="CE237" s="73"/>
      <c r="CF237" s="73" t="s">
        <v>1959</v>
      </c>
      <c r="CG237" s="80"/>
      <c r="CH237" s="73" t="s">
        <v>66</v>
      </c>
      <c r="CI237" s="73" t="s">
        <v>1959</v>
      </c>
    </row>
    <row r="238" spans="1:87" ht="15" customHeight="1" x14ac:dyDescent="0.25">
      <c r="A238" s="78">
        <v>46323.633946759262</v>
      </c>
      <c r="B238" s="73" t="s">
        <v>2081</v>
      </c>
      <c r="C238" s="73" t="s">
        <v>31</v>
      </c>
      <c r="D238" s="73">
        <v>4.4999999999999998E-2</v>
      </c>
      <c r="E238" s="73">
        <v>0.13500000000000001</v>
      </c>
      <c r="F238" s="73">
        <v>8.9999999999999998E-4</v>
      </c>
      <c r="G238" s="73" t="s">
        <v>15</v>
      </c>
      <c r="H238" s="73">
        <v>0.03</v>
      </c>
      <c r="I238" s="73">
        <v>0.03</v>
      </c>
      <c r="J238" s="73"/>
      <c r="K238" s="73">
        <v>0</v>
      </c>
      <c r="L238" s="73">
        <v>6.7500000000000002E-8</v>
      </c>
      <c r="M238" s="73">
        <v>6.7500000000000002E-8</v>
      </c>
      <c r="N238" s="73">
        <v>0</v>
      </c>
      <c r="O238" s="79" t="s">
        <v>1919</v>
      </c>
      <c r="P238" s="79" t="s">
        <v>2082</v>
      </c>
      <c r="S238" s="78">
        <v>46323.633946759262</v>
      </c>
      <c r="T238" s="73">
        <v>1</v>
      </c>
      <c r="U238" s="73" t="s">
        <v>2880</v>
      </c>
      <c r="V238" s="73" t="s">
        <v>414</v>
      </c>
      <c r="W238" s="73" t="s">
        <v>6</v>
      </c>
      <c r="X238" s="80" t="s">
        <v>2881</v>
      </c>
      <c r="BG238" s="78">
        <v>46323.633946759262</v>
      </c>
      <c r="BH238" s="73">
        <v>1</v>
      </c>
      <c r="BI238" s="73" t="s">
        <v>84</v>
      </c>
      <c r="BJ238" s="73" t="s">
        <v>2785</v>
      </c>
      <c r="BK238" s="73" t="s">
        <v>2081</v>
      </c>
      <c r="BL238" s="73" t="s">
        <v>31</v>
      </c>
      <c r="BM238" s="83">
        <v>-2.0961781837827609E-3</v>
      </c>
      <c r="BN238" s="73">
        <v>-15.503125790972941</v>
      </c>
      <c r="BO238" s="80" t="s">
        <v>88</v>
      </c>
      <c r="BR238" s="78">
        <v>46323.633946759262</v>
      </c>
      <c r="BS238" s="73" t="s">
        <v>2285</v>
      </c>
      <c r="BT238" s="73" t="s">
        <v>2287</v>
      </c>
      <c r="BU238" s="73">
        <v>82</v>
      </c>
      <c r="BV238" s="73" t="s">
        <v>2176</v>
      </c>
      <c r="BW238" s="73" t="s">
        <v>2177</v>
      </c>
      <c r="BX238" s="73">
        <v>0.03</v>
      </c>
      <c r="BY238" s="73">
        <v>0.03</v>
      </c>
      <c r="BZ238" s="73">
        <v>0.03</v>
      </c>
      <c r="CA238" s="73">
        <v>0.06</v>
      </c>
      <c r="CB238" s="73"/>
      <c r="CC238" s="73"/>
      <c r="CD238" s="73"/>
      <c r="CE238" s="73"/>
      <c r="CF238" s="73" t="s">
        <v>1959</v>
      </c>
      <c r="CG238" s="80"/>
      <c r="CH238" s="73" t="s">
        <v>66</v>
      </c>
      <c r="CI238" s="73" t="s">
        <v>1959</v>
      </c>
    </row>
    <row r="239" spans="1:87" ht="15" customHeight="1" x14ac:dyDescent="0.25">
      <c r="A239" s="78">
        <v>46323.633946759262</v>
      </c>
      <c r="B239" s="73" t="s">
        <v>2083</v>
      </c>
      <c r="C239" s="73" t="s">
        <v>31</v>
      </c>
      <c r="D239" s="73">
        <v>7.4999999999999997E-2</v>
      </c>
      <c r="E239" s="73">
        <v>0.13500000000000001</v>
      </c>
      <c r="F239" s="73">
        <v>8.9999999999999998E-4</v>
      </c>
      <c r="G239" s="73" t="s">
        <v>15</v>
      </c>
      <c r="H239" s="73">
        <v>0.03</v>
      </c>
      <c r="I239" s="73">
        <v>0.03</v>
      </c>
      <c r="J239" s="73"/>
      <c r="K239" s="73">
        <v>0</v>
      </c>
      <c r="L239" s="73">
        <v>6.7500000000000002E-8</v>
      </c>
      <c r="M239" s="73">
        <v>6.7500000000000002E-8</v>
      </c>
      <c r="N239" s="73">
        <v>0</v>
      </c>
      <c r="O239" s="79" t="s">
        <v>1919</v>
      </c>
      <c r="P239" s="79" t="s">
        <v>2084</v>
      </c>
      <c r="S239" s="78">
        <v>46323.633946759262</v>
      </c>
      <c r="T239" s="73">
        <v>1</v>
      </c>
      <c r="U239" s="73" t="s">
        <v>82</v>
      </c>
      <c r="V239" s="73" t="s">
        <v>421</v>
      </c>
      <c r="W239" s="73" t="s">
        <v>6</v>
      </c>
      <c r="X239" s="80" t="s">
        <v>2882</v>
      </c>
      <c r="BG239" s="78">
        <v>46323.633946759262</v>
      </c>
      <c r="BH239" s="73">
        <v>1</v>
      </c>
      <c r="BI239" s="73" t="s">
        <v>84</v>
      </c>
      <c r="BJ239" s="73" t="s">
        <v>2785</v>
      </c>
      <c r="BK239" s="73" t="s">
        <v>2083</v>
      </c>
      <c r="BL239" s="73" t="s">
        <v>31</v>
      </c>
      <c r="BM239" s="83">
        <v>-1.9761730389475734E-3</v>
      </c>
      <c r="BN239" s="73">
        <v>-15.413803722584129</v>
      </c>
      <c r="BO239" s="80" t="s">
        <v>88</v>
      </c>
      <c r="BR239" s="78">
        <v>46323.633946759262</v>
      </c>
      <c r="BS239" s="73" t="s">
        <v>2285</v>
      </c>
      <c r="BT239" s="73" t="s">
        <v>2288</v>
      </c>
      <c r="BU239" s="73">
        <v>83</v>
      </c>
      <c r="BV239" s="73" t="s">
        <v>2176</v>
      </c>
      <c r="BW239" s="73" t="s">
        <v>2177</v>
      </c>
      <c r="BX239" s="73">
        <v>0.03</v>
      </c>
      <c r="BY239" s="73">
        <v>0.06</v>
      </c>
      <c r="BZ239" s="73">
        <v>0</v>
      </c>
      <c r="CA239" s="73">
        <v>0.06</v>
      </c>
      <c r="CB239" s="73"/>
      <c r="CC239" s="73"/>
      <c r="CD239" s="73"/>
      <c r="CE239" s="73"/>
      <c r="CF239" s="73" t="s">
        <v>1959</v>
      </c>
      <c r="CG239" s="80"/>
      <c r="CH239" s="73" t="s">
        <v>66</v>
      </c>
      <c r="CI239" s="73" t="s">
        <v>1959</v>
      </c>
    </row>
    <row r="240" spans="1:87" ht="15" customHeight="1" x14ac:dyDescent="0.25">
      <c r="A240" s="78">
        <v>46323.633946759262</v>
      </c>
      <c r="B240" s="73" t="s">
        <v>2085</v>
      </c>
      <c r="C240" s="73" t="s">
        <v>31</v>
      </c>
      <c r="D240" s="73">
        <v>0.105</v>
      </c>
      <c r="E240" s="73">
        <v>0.13500000000000001</v>
      </c>
      <c r="F240" s="73">
        <v>8.9999999999999998E-4</v>
      </c>
      <c r="G240" s="73" t="s">
        <v>15</v>
      </c>
      <c r="H240" s="73">
        <v>0.03</v>
      </c>
      <c r="I240" s="73">
        <v>0.03</v>
      </c>
      <c r="J240" s="73"/>
      <c r="K240" s="73">
        <v>0</v>
      </c>
      <c r="L240" s="73">
        <v>6.7500000000000002E-8</v>
      </c>
      <c r="M240" s="73">
        <v>6.7500000000000002E-8</v>
      </c>
      <c r="N240" s="73">
        <v>0</v>
      </c>
      <c r="O240" s="79" t="s">
        <v>1919</v>
      </c>
      <c r="P240" s="79" t="s">
        <v>2086</v>
      </c>
      <c r="S240" s="78">
        <v>46323.633946759262</v>
      </c>
      <c r="T240" s="73">
        <v>1</v>
      </c>
      <c r="U240" s="73" t="s">
        <v>2883</v>
      </c>
      <c r="V240" s="73" t="s">
        <v>2884</v>
      </c>
      <c r="W240" s="73" t="s">
        <v>6</v>
      </c>
      <c r="X240" s="80" t="s">
        <v>2885</v>
      </c>
      <c r="BG240" s="78">
        <v>46323.633946759262</v>
      </c>
      <c r="BH240" s="73">
        <v>1</v>
      </c>
      <c r="BI240" s="73" t="s">
        <v>84</v>
      </c>
      <c r="BJ240" s="73" t="s">
        <v>2785</v>
      </c>
      <c r="BK240" s="73" t="s">
        <v>2085</v>
      </c>
      <c r="BL240" s="73" t="s">
        <v>31</v>
      </c>
      <c r="BM240" s="83">
        <v>-1.8561678941123858E-3</v>
      </c>
      <c r="BN240" s="73">
        <v>-14.979673800065452</v>
      </c>
      <c r="BO240" s="80" t="s">
        <v>88</v>
      </c>
      <c r="BR240" s="78">
        <v>46323.633946759262</v>
      </c>
      <c r="BS240" s="73" t="s">
        <v>2285</v>
      </c>
      <c r="BT240" s="73" t="s">
        <v>2289</v>
      </c>
      <c r="BU240" s="73">
        <v>84</v>
      </c>
      <c r="BV240" s="73" t="s">
        <v>2176</v>
      </c>
      <c r="BW240" s="73" t="s">
        <v>2177</v>
      </c>
      <c r="BX240" s="73">
        <v>0</v>
      </c>
      <c r="BY240" s="73">
        <v>0.06</v>
      </c>
      <c r="BZ240" s="73">
        <v>0</v>
      </c>
      <c r="CA240" s="73">
        <v>0.03</v>
      </c>
      <c r="CB240" s="73"/>
      <c r="CC240" s="73"/>
      <c r="CD240" s="73"/>
      <c r="CE240" s="73"/>
      <c r="CF240" s="73" t="s">
        <v>1959</v>
      </c>
      <c r="CG240" s="80"/>
      <c r="CH240" s="73" t="s">
        <v>66</v>
      </c>
      <c r="CI240" s="73" t="s">
        <v>1959</v>
      </c>
    </row>
    <row r="241" spans="1:87" ht="15" customHeight="1" x14ac:dyDescent="0.25">
      <c r="A241" s="78">
        <v>46323.633946759262</v>
      </c>
      <c r="B241" s="73" t="s">
        <v>2087</v>
      </c>
      <c r="C241" s="73" t="s">
        <v>31</v>
      </c>
      <c r="D241" s="73">
        <v>0.13500000000000001</v>
      </c>
      <c r="E241" s="73">
        <v>0.13500000000000001</v>
      </c>
      <c r="F241" s="73">
        <v>8.9999999999999998E-4</v>
      </c>
      <c r="G241" s="73" t="s">
        <v>15</v>
      </c>
      <c r="H241" s="73">
        <v>0.03</v>
      </c>
      <c r="I241" s="73">
        <v>0.03</v>
      </c>
      <c r="J241" s="73"/>
      <c r="K241" s="73">
        <v>0</v>
      </c>
      <c r="L241" s="73">
        <v>6.7500000000000002E-8</v>
      </c>
      <c r="M241" s="73">
        <v>6.7500000000000002E-8</v>
      </c>
      <c r="N241" s="73">
        <v>0</v>
      </c>
      <c r="O241" s="79" t="s">
        <v>1919</v>
      </c>
      <c r="P241" s="79" t="s">
        <v>2088</v>
      </c>
      <c r="S241" s="78">
        <v>46323.633946759262</v>
      </c>
      <c r="T241" s="73">
        <v>1</v>
      </c>
      <c r="U241" s="73" t="s">
        <v>2886</v>
      </c>
      <c r="V241" s="73">
        <v>2.656726663875971</v>
      </c>
      <c r="W241" s="73" t="s">
        <v>6</v>
      </c>
      <c r="X241" s="80" t="s">
        <v>2887</v>
      </c>
      <c r="BG241" s="78">
        <v>46323.633946759262</v>
      </c>
      <c r="BH241" s="73">
        <v>1</v>
      </c>
      <c r="BI241" s="73" t="s">
        <v>84</v>
      </c>
      <c r="BJ241" s="73" t="s">
        <v>2785</v>
      </c>
      <c r="BK241" s="73" t="s">
        <v>2087</v>
      </c>
      <c r="BL241" s="73" t="s">
        <v>31</v>
      </c>
      <c r="BM241" s="83">
        <v>-1.7361627492771983E-3</v>
      </c>
      <c r="BN241" s="73">
        <v>-14.545543877546775</v>
      </c>
      <c r="BO241" s="80" t="s">
        <v>88</v>
      </c>
      <c r="BR241" s="78">
        <v>46323.633946759262</v>
      </c>
      <c r="BS241" s="73" t="s">
        <v>2290</v>
      </c>
      <c r="BT241" s="73" t="s">
        <v>2291</v>
      </c>
      <c r="BU241" s="73">
        <v>85</v>
      </c>
      <c r="BV241" s="73" t="s">
        <v>2176</v>
      </c>
      <c r="BW241" s="73" t="s">
        <v>2177</v>
      </c>
      <c r="BX241" s="73">
        <v>0.03</v>
      </c>
      <c r="BY241" s="73">
        <v>0.03</v>
      </c>
      <c r="BZ241" s="73">
        <v>0.06</v>
      </c>
      <c r="CA241" s="73">
        <v>0.03</v>
      </c>
      <c r="CB241" s="73"/>
      <c r="CC241" s="73"/>
      <c r="CD241" s="73"/>
      <c r="CE241" s="73"/>
      <c r="CF241" s="73" t="s">
        <v>1961</v>
      </c>
      <c r="CG241" s="80"/>
      <c r="CH241" s="73" t="s">
        <v>66</v>
      </c>
      <c r="CI241" s="73" t="s">
        <v>1961</v>
      </c>
    </row>
    <row r="242" spans="1:87" ht="15" customHeight="1" x14ac:dyDescent="0.25">
      <c r="A242" s="78">
        <v>46323.633946759262</v>
      </c>
      <c r="B242" s="73" t="s">
        <v>2089</v>
      </c>
      <c r="C242" s="73" t="s">
        <v>31</v>
      </c>
      <c r="D242" s="73">
        <v>0.16500000000000001</v>
      </c>
      <c r="E242" s="73">
        <v>0.13500000000000001</v>
      </c>
      <c r="F242" s="73">
        <v>8.9999999999999998E-4</v>
      </c>
      <c r="G242" s="73" t="s">
        <v>15</v>
      </c>
      <c r="H242" s="73">
        <v>0.03</v>
      </c>
      <c r="I242" s="73">
        <v>0.03</v>
      </c>
      <c r="J242" s="73"/>
      <c r="K242" s="73">
        <v>0</v>
      </c>
      <c r="L242" s="73">
        <v>6.7500000000000002E-8</v>
      </c>
      <c r="M242" s="73">
        <v>6.7500000000000002E-8</v>
      </c>
      <c r="N242" s="73">
        <v>0</v>
      </c>
      <c r="O242" s="79" t="s">
        <v>1919</v>
      </c>
      <c r="P242" s="79" t="s">
        <v>2090</v>
      </c>
      <c r="S242" s="78">
        <v>46323.633946759262</v>
      </c>
      <c r="T242" s="73">
        <v>1</v>
      </c>
      <c r="U242" s="73" t="s">
        <v>2888</v>
      </c>
      <c r="V242" s="73">
        <v>99.999948262646711</v>
      </c>
      <c r="W242" s="73" t="s">
        <v>71</v>
      </c>
      <c r="X242" s="80" t="s">
        <v>2889</v>
      </c>
      <c r="BG242" s="78">
        <v>46323.633946759262</v>
      </c>
      <c r="BH242" s="73">
        <v>1</v>
      </c>
      <c r="BI242" s="73" t="s">
        <v>84</v>
      </c>
      <c r="BJ242" s="73" t="s">
        <v>2785</v>
      </c>
      <c r="BK242" s="73" t="s">
        <v>2089</v>
      </c>
      <c r="BL242" s="73" t="s">
        <v>31</v>
      </c>
      <c r="BM242" s="83">
        <v>-1.6161576044420108E-3</v>
      </c>
      <c r="BN242" s="73">
        <v>-14.1114139550281</v>
      </c>
      <c r="BO242" s="80" t="s">
        <v>88</v>
      </c>
      <c r="BR242" s="78">
        <v>46323.633946759262</v>
      </c>
      <c r="BS242" s="73" t="s">
        <v>2290</v>
      </c>
      <c r="BT242" s="73" t="s">
        <v>2292</v>
      </c>
      <c r="BU242" s="73">
        <v>86</v>
      </c>
      <c r="BV242" s="73" t="s">
        <v>2176</v>
      </c>
      <c r="BW242" s="73" t="s">
        <v>2177</v>
      </c>
      <c r="BX242" s="73">
        <v>0.06</v>
      </c>
      <c r="BY242" s="73">
        <v>0.03</v>
      </c>
      <c r="BZ242" s="73">
        <v>0.06</v>
      </c>
      <c r="CA242" s="73">
        <v>0.06</v>
      </c>
      <c r="CB242" s="73"/>
      <c r="CC242" s="73"/>
      <c r="CD242" s="73"/>
      <c r="CE242" s="73"/>
      <c r="CF242" s="73" t="s">
        <v>1961</v>
      </c>
      <c r="CG242" s="80"/>
      <c r="CH242" s="73" t="s">
        <v>66</v>
      </c>
      <c r="CI242" s="73" t="s">
        <v>1961</v>
      </c>
    </row>
    <row r="243" spans="1:87" ht="15" customHeight="1" x14ac:dyDescent="0.25">
      <c r="A243" s="78">
        <v>46323.633946759262</v>
      </c>
      <c r="B243" s="73" t="s">
        <v>2091</v>
      </c>
      <c r="C243" s="73" t="s">
        <v>31</v>
      </c>
      <c r="D243" s="73">
        <v>0.19500000000000001</v>
      </c>
      <c r="E243" s="73">
        <v>0.13500000000000001</v>
      </c>
      <c r="F243" s="73">
        <v>8.9999999999999998E-4</v>
      </c>
      <c r="G243" s="73" t="s">
        <v>15</v>
      </c>
      <c r="H243" s="73">
        <v>0.03</v>
      </c>
      <c r="I243" s="73">
        <v>0.03</v>
      </c>
      <c r="J243" s="73"/>
      <c r="K243" s="73">
        <v>0</v>
      </c>
      <c r="L243" s="73">
        <v>6.7500000000000002E-8</v>
      </c>
      <c r="M243" s="73">
        <v>6.7500000000000002E-8</v>
      </c>
      <c r="N243" s="73">
        <v>0</v>
      </c>
      <c r="O243" s="79" t="s">
        <v>1919</v>
      </c>
      <c r="P243" s="79" t="s">
        <v>2092</v>
      </c>
      <c r="S243" s="78">
        <v>46323.633946759262</v>
      </c>
      <c r="T243" s="73">
        <v>1</v>
      </c>
      <c r="U243" s="73" t="s">
        <v>2890</v>
      </c>
      <c r="V243" s="73">
        <v>168.56432784355653</v>
      </c>
      <c r="W243" s="73" t="s">
        <v>74</v>
      </c>
      <c r="X243" s="80" t="s">
        <v>2891</v>
      </c>
      <c r="BG243" s="78">
        <v>46323.633946759262</v>
      </c>
      <c r="BH243" s="73">
        <v>1</v>
      </c>
      <c r="BI243" s="73" t="s">
        <v>84</v>
      </c>
      <c r="BJ243" s="73" t="s">
        <v>2785</v>
      </c>
      <c r="BK243" s="73" t="s">
        <v>2091</v>
      </c>
      <c r="BL243" s="73" t="s">
        <v>31</v>
      </c>
      <c r="BM243" s="83">
        <v>-1.4961524596068232E-3</v>
      </c>
      <c r="BN243" s="73">
        <v>-13.677284032509423</v>
      </c>
      <c r="BO243" s="80" t="s">
        <v>88</v>
      </c>
      <c r="BR243" s="78">
        <v>46323.633946759262</v>
      </c>
      <c r="BS243" s="73" t="s">
        <v>2290</v>
      </c>
      <c r="BT243" s="73" t="s">
        <v>2293</v>
      </c>
      <c r="BU243" s="73">
        <v>87</v>
      </c>
      <c r="BV243" s="73" t="s">
        <v>2176</v>
      </c>
      <c r="BW243" s="73" t="s">
        <v>2177</v>
      </c>
      <c r="BX243" s="73">
        <v>0.06</v>
      </c>
      <c r="BY243" s="73">
        <v>0.06</v>
      </c>
      <c r="BZ243" s="73">
        <v>0.03</v>
      </c>
      <c r="CA243" s="73">
        <v>0.06</v>
      </c>
      <c r="CB243" s="73"/>
      <c r="CC243" s="73"/>
      <c r="CD243" s="73"/>
      <c r="CE243" s="73"/>
      <c r="CF243" s="73" t="s">
        <v>1961</v>
      </c>
      <c r="CG243" s="80"/>
      <c r="CH243" s="73" t="s">
        <v>66</v>
      </c>
      <c r="CI243" s="73" t="s">
        <v>1961</v>
      </c>
    </row>
    <row r="244" spans="1:87" ht="15" customHeight="1" x14ac:dyDescent="0.25">
      <c r="A244" s="78">
        <v>46323.633946759262</v>
      </c>
      <c r="B244" s="73" t="s">
        <v>2093</v>
      </c>
      <c r="C244" s="73" t="s">
        <v>31</v>
      </c>
      <c r="D244" s="73">
        <v>0.22500000000000001</v>
      </c>
      <c r="E244" s="73">
        <v>0.13500000000000001</v>
      </c>
      <c r="F244" s="73">
        <v>8.9999999999999998E-4</v>
      </c>
      <c r="G244" s="73" t="s">
        <v>15</v>
      </c>
      <c r="H244" s="73">
        <v>0.03</v>
      </c>
      <c r="I244" s="73">
        <v>0.03</v>
      </c>
      <c r="J244" s="73"/>
      <c r="K244" s="73">
        <v>0</v>
      </c>
      <c r="L244" s="73">
        <v>6.7500000000000002E-8</v>
      </c>
      <c r="M244" s="73">
        <v>6.7500000000000002E-8</v>
      </c>
      <c r="N244" s="73">
        <v>0</v>
      </c>
      <c r="O244" s="79" t="s">
        <v>1919</v>
      </c>
      <c r="P244" s="79" t="s">
        <v>2094</v>
      </c>
      <c r="S244" s="78">
        <v>46323.633946759262</v>
      </c>
      <c r="T244" s="73">
        <v>1</v>
      </c>
      <c r="U244" s="73" t="s">
        <v>2892</v>
      </c>
      <c r="V244" s="73">
        <v>-22.048360523618943</v>
      </c>
      <c r="W244" s="73" t="s">
        <v>74</v>
      </c>
      <c r="X244" s="80" t="s">
        <v>2893</v>
      </c>
      <c r="BG244" s="78">
        <v>46323.633946759262</v>
      </c>
      <c r="BH244" s="73">
        <v>1</v>
      </c>
      <c r="BI244" s="73" t="s">
        <v>84</v>
      </c>
      <c r="BJ244" s="73" t="s">
        <v>2785</v>
      </c>
      <c r="BK244" s="73" t="s">
        <v>2093</v>
      </c>
      <c r="BL244" s="73" t="s">
        <v>31</v>
      </c>
      <c r="BM244" s="83">
        <v>-1.3761473147716359E-3</v>
      </c>
      <c r="BN244" s="73">
        <v>-13.243154109990746</v>
      </c>
      <c r="BO244" s="80" t="s">
        <v>88</v>
      </c>
      <c r="BR244" s="78">
        <v>46323.633946759262</v>
      </c>
      <c r="BS244" s="73" t="s">
        <v>2290</v>
      </c>
      <c r="BT244" s="73" t="s">
        <v>2294</v>
      </c>
      <c r="BU244" s="73">
        <v>88</v>
      </c>
      <c r="BV244" s="73" t="s">
        <v>2176</v>
      </c>
      <c r="BW244" s="73" t="s">
        <v>2177</v>
      </c>
      <c r="BX244" s="73">
        <v>0.03</v>
      </c>
      <c r="BY244" s="73">
        <v>0.06</v>
      </c>
      <c r="BZ244" s="73">
        <v>0.03</v>
      </c>
      <c r="CA244" s="73">
        <v>0.03</v>
      </c>
      <c r="CB244" s="73"/>
      <c r="CC244" s="73"/>
      <c r="CD244" s="73"/>
      <c r="CE244" s="73"/>
      <c r="CF244" s="73" t="s">
        <v>1961</v>
      </c>
      <c r="CG244" s="80"/>
      <c r="CH244" s="73" t="s">
        <v>66</v>
      </c>
      <c r="CI244" s="73" t="s">
        <v>1961</v>
      </c>
    </row>
    <row r="245" spans="1:87" ht="15" customHeight="1" x14ac:dyDescent="0.25">
      <c r="A245" s="78">
        <v>46323.633946759262</v>
      </c>
      <c r="B245" s="73" t="s">
        <v>2095</v>
      </c>
      <c r="C245" s="73" t="s">
        <v>31</v>
      </c>
      <c r="D245" s="73">
        <v>0.255</v>
      </c>
      <c r="E245" s="73">
        <v>0.13500000000000001</v>
      </c>
      <c r="F245" s="73">
        <v>8.9999999999999998E-4</v>
      </c>
      <c r="G245" s="73" t="s">
        <v>15</v>
      </c>
      <c r="H245" s="73">
        <v>0.03</v>
      </c>
      <c r="I245" s="73">
        <v>0.03</v>
      </c>
      <c r="J245" s="73"/>
      <c r="K245" s="73">
        <v>0</v>
      </c>
      <c r="L245" s="73">
        <v>6.7500000000000002E-8</v>
      </c>
      <c r="M245" s="73">
        <v>6.7500000000000002E-8</v>
      </c>
      <c r="N245" s="73">
        <v>0</v>
      </c>
      <c r="O245" s="79" t="s">
        <v>1919</v>
      </c>
      <c r="P245" s="79" t="s">
        <v>2096</v>
      </c>
      <c r="S245" s="78">
        <v>46323.633946759262</v>
      </c>
      <c r="T245" s="73">
        <v>1</v>
      </c>
      <c r="U245" s="73" t="s">
        <v>2894</v>
      </c>
      <c r="V245" s="73" t="s">
        <v>420</v>
      </c>
      <c r="W245" s="73" t="s">
        <v>6</v>
      </c>
      <c r="X245" s="80" t="s">
        <v>2895</v>
      </c>
      <c r="BG245" s="78">
        <v>46323.633946759262</v>
      </c>
      <c r="BH245" s="73">
        <v>1</v>
      </c>
      <c r="BI245" s="73" t="s">
        <v>84</v>
      </c>
      <c r="BJ245" s="73" t="s">
        <v>2785</v>
      </c>
      <c r="BK245" s="73" t="s">
        <v>2095</v>
      </c>
      <c r="BL245" s="73" t="s">
        <v>31</v>
      </c>
      <c r="BM245" s="83">
        <v>-1.2561421699364484E-3</v>
      </c>
      <c r="BN245" s="73">
        <v>-12.809024187472071</v>
      </c>
      <c r="BO245" s="80" t="s">
        <v>88</v>
      </c>
      <c r="BR245" s="78">
        <v>46323.633946759262</v>
      </c>
      <c r="BS245" s="73" t="s">
        <v>2295</v>
      </c>
      <c r="BT245" s="73" t="s">
        <v>2296</v>
      </c>
      <c r="BU245" s="73">
        <v>89</v>
      </c>
      <c r="BV245" s="73" t="s">
        <v>2176</v>
      </c>
      <c r="BW245" s="73" t="s">
        <v>2177</v>
      </c>
      <c r="BX245" s="73">
        <v>0.06</v>
      </c>
      <c r="BY245" s="73">
        <v>0.03</v>
      </c>
      <c r="BZ245" s="73">
        <v>0.09</v>
      </c>
      <c r="CA245" s="73">
        <v>0.03</v>
      </c>
      <c r="CB245" s="73"/>
      <c r="CC245" s="73"/>
      <c r="CD245" s="73"/>
      <c r="CE245" s="73"/>
      <c r="CF245" s="73" t="s">
        <v>1963</v>
      </c>
      <c r="CG245" s="80"/>
      <c r="CH245" s="73" t="s">
        <v>66</v>
      </c>
      <c r="CI245" s="73" t="s">
        <v>1963</v>
      </c>
    </row>
    <row r="246" spans="1:87" ht="15" customHeight="1" x14ac:dyDescent="0.25">
      <c r="A246" s="78">
        <v>46323.633946759262</v>
      </c>
      <c r="B246" s="73" t="s">
        <v>2097</v>
      </c>
      <c r="C246" s="73" t="s">
        <v>31</v>
      </c>
      <c r="D246" s="73">
        <v>0.28499999999999998</v>
      </c>
      <c r="E246" s="73">
        <v>0.13500000000000001</v>
      </c>
      <c r="F246" s="73">
        <v>8.9999999999999998E-4</v>
      </c>
      <c r="G246" s="73" t="s">
        <v>15</v>
      </c>
      <c r="H246" s="73">
        <v>0.03</v>
      </c>
      <c r="I246" s="73">
        <v>0.03</v>
      </c>
      <c r="J246" s="73"/>
      <c r="K246" s="73">
        <v>0</v>
      </c>
      <c r="L246" s="73">
        <v>6.7500000000000002E-8</v>
      </c>
      <c r="M246" s="73">
        <v>6.7500000000000002E-8</v>
      </c>
      <c r="N246" s="73">
        <v>0</v>
      </c>
      <c r="O246" s="79" t="s">
        <v>1919</v>
      </c>
      <c r="P246" s="79" t="s">
        <v>2098</v>
      </c>
      <c r="S246" s="78">
        <v>46323.633946759262</v>
      </c>
      <c r="T246" s="73">
        <v>1</v>
      </c>
      <c r="U246" s="73" t="s">
        <v>2896</v>
      </c>
      <c r="V246" s="73" t="s">
        <v>420</v>
      </c>
      <c r="W246" s="73" t="s">
        <v>6</v>
      </c>
      <c r="X246" s="80" t="s">
        <v>2897</v>
      </c>
      <c r="BG246" s="78">
        <v>46323.633946759262</v>
      </c>
      <c r="BH246" s="73">
        <v>1</v>
      </c>
      <c r="BI246" s="73" t="s">
        <v>84</v>
      </c>
      <c r="BJ246" s="73" t="s">
        <v>2785</v>
      </c>
      <c r="BK246" s="73" t="s">
        <v>2097</v>
      </c>
      <c r="BL246" s="73" t="s">
        <v>31</v>
      </c>
      <c r="BM246" s="83">
        <v>-1.1361370251012609E-3</v>
      </c>
      <c r="BN246" s="73">
        <v>-12.374894264953394</v>
      </c>
      <c r="BO246" s="80" t="s">
        <v>88</v>
      </c>
      <c r="BR246" s="78">
        <v>46323.633946759262</v>
      </c>
      <c r="BS246" s="73" t="s">
        <v>2295</v>
      </c>
      <c r="BT246" s="73" t="s">
        <v>2297</v>
      </c>
      <c r="BU246" s="73">
        <v>90</v>
      </c>
      <c r="BV246" s="73" t="s">
        <v>2176</v>
      </c>
      <c r="BW246" s="73" t="s">
        <v>2177</v>
      </c>
      <c r="BX246" s="73">
        <v>0.09</v>
      </c>
      <c r="BY246" s="73">
        <v>0.03</v>
      </c>
      <c r="BZ246" s="73">
        <v>0.09</v>
      </c>
      <c r="CA246" s="73">
        <v>0.06</v>
      </c>
      <c r="CB246" s="73"/>
      <c r="CC246" s="73"/>
      <c r="CD246" s="73"/>
      <c r="CE246" s="73"/>
      <c r="CF246" s="73" t="s">
        <v>1963</v>
      </c>
      <c r="CG246" s="80"/>
      <c r="CH246" s="73" t="s">
        <v>66</v>
      </c>
      <c r="CI246" s="73" t="s">
        <v>1963</v>
      </c>
    </row>
    <row r="247" spans="1:87" ht="15" customHeight="1" x14ac:dyDescent="0.25">
      <c r="A247" s="78">
        <v>46323.633946759262</v>
      </c>
      <c r="B247" s="73" t="s">
        <v>2099</v>
      </c>
      <c r="C247" s="73" t="s">
        <v>31</v>
      </c>
      <c r="D247" s="73">
        <v>0.315</v>
      </c>
      <c r="E247" s="73">
        <v>0.13500000000000001</v>
      </c>
      <c r="F247" s="73">
        <v>8.9999999999999998E-4</v>
      </c>
      <c r="G247" s="73" t="s">
        <v>15</v>
      </c>
      <c r="H247" s="73">
        <v>0.03</v>
      </c>
      <c r="I247" s="73">
        <v>0.03</v>
      </c>
      <c r="J247" s="73"/>
      <c r="K247" s="73">
        <v>0</v>
      </c>
      <c r="L247" s="73">
        <v>6.7500000000000002E-8</v>
      </c>
      <c r="M247" s="73">
        <v>6.7500000000000002E-8</v>
      </c>
      <c r="N247" s="73">
        <v>0</v>
      </c>
      <c r="O247" s="79" t="s">
        <v>1919</v>
      </c>
      <c r="P247" s="79" t="s">
        <v>2100</v>
      </c>
      <c r="S247" s="78">
        <v>46323.633946759262</v>
      </c>
      <c r="T247" s="73">
        <v>1</v>
      </c>
      <c r="U247" s="73" t="s">
        <v>2898</v>
      </c>
      <c r="V247" s="73">
        <v>0</v>
      </c>
      <c r="W247" s="73" t="s">
        <v>77</v>
      </c>
      <c r="X247" s="80" t="s">
        <v>2899</v>
      </c>
      <c r="BG247" s="78">
        <v>46323.633946759262</v>
      </c>
      <c r="BH247" s="73">
        <v>1</v>
      </c>
      <c r="BI247" s="73" t="s">
        <v>84</v>
      </c>
      <c r="BJ247" s="73" t="s">
        <v>2785</v>
      </c>
      <c r="BK247" s="73" t="s">
        <v>2099</v>
      </c>
      <c r="BL247" s="73" t="s">
        <v>31</v>
      </c>
      <c r="BM247" s="83">
        <v>-1.0161318802660736E-3</v>
      </c>
      <c r="BN247" s="73">
        <v>-11.940764342434717</v>
      </c>
      <c r="BO247" s="80" t="s">
        <v>88</v>
      </c>
      <c r="BR247" s="78">
        <v>46323.633946759262</v>
      </c>
      <c r="BS247" s="73" t="s">
        <v>2295</v>
      </c>
      <c r="BT247" s="73" t="s">
        <v>2298</v>
      </c>
      <c r="BU247" s="73">
        <v>91</v>
      </c>
      <c r="BV247" s="73" t="s">
        <v>2176</v>
      </c>
      <c r="BW247" s="73" t="s">
        <v>2177</v>
      </c>
      <c r="BX247" s="73">
        <v>0.09</v>
      </c>
      <c r="BY247" s="73">
        <v>0.06</v>
      </c>
      <c r="BZ247" s="73">
        <v>0.06</v>
      </c>
      <c r="CA247" s="73">
        <v>0.06</v>
      </c>
      <c r="CB247" s="73"/>
      <c r="CC247" s="73"/>
      <c r="CD247" s="73"/>
      <c r="CE247" s="73"/>
      <c r="CF247" s="73" t="s">
        <v>1963</v>
      </c>
      <c r="CG247" s="80"/>
      <c r="CH247" s="73" t="s">
        <v>66</v>
      </c>
      <c r="CI247" s="73" t="s">
        <v>1963</v>
      </c>
    </row>
    <row r="248" spans="1:87" ht="15" customHeight="1" x14ac:dyDescent="0.25">
      <c r="A248" s="78">
        <v>46323.633946759262</v>
      </c>
      <c r="B248" s="73" t="s">
        <v>2101</v>
      </c>
      <c r="C248" s="73" t="s">
        <v>31</v>
      </c>
      <c r="D248" s="73">
        <v>0.34499999999999997</v>
      </c>
      <c r="E248" s="73">
        <v>0.13500000000000001</v>
      </c>
      <c r="F248" s="73">
        <v>8.9999999999999998E-4</v>
      </c>
      <c r="G248" s="73" t="s">
        <v>15</v>
      </c>
      <c r="H248" s="73">
        <v>0.03</v>
      </c>
      <c r="I248" s="73">
        <v>0.03</v>
      </c>
      <c r="J248" s="73"/>
      <c r="K248" s="73">
        <v>0</v>
      </c>
      <c r="L248" s="73">
        <v>6.7500000000000002E-8</v>
      </c>
      <c r="M248" s="73">
        <v>6.7500000000000002E-8</v>
      </c>
      <c r="N248" s="73">
        <v>0</v>
      </c>
      <c r="O248" s="79" t="s">
        <v>1919</v>
      </c>
      <c r="P248" s="79" t="s">
        <v>2102</v>
      </c>
      <c r="S248" s="78">
        <v>46323.633946759262</v>
      </c>
      <c r="T248" s="73">
        <v>1</v>
      </c>
      <c r="U248" s="73" t="s">
        <v>2900</v>
      </c>
      <c r="V248" s="73">
        <v>0</v>
      </c>
      <c r="W248" s="73" t="s">
        <v>77</v>
      </c>
      <c r="X248" s="80" t="s">
        <v>2901</v>
      </c>
      <c r="BG248" s="78">
        <v>46323.633946759262</v>
      </c>
      <c r="BH248" s="73">
        <v>1</v>
      </c>
      <c r="BI248" s="73" t="s">
        <v>84</v>
      </c>
      <c r="BJ248" s="73" t="s">
        <v>2785</v>
      </c>
      <c r="BK248" s="73" t="s">
        <v>2101</v>
      </c>
      <c r="BL248" s="73" t="s">
        <v>31</v>
      </c>
      <c r="BM248" s="83">
        <v>-8.9612673543088602E-4</v>
      </c>
      <c r="BN248" s="73">
        <v>-11.50663441991604</v>
      </c>
      <c r="BO248" s="80" t="s">
        <v>88</v>
      </c>
      <c r="BR248" s="78">
        <v>46323.633946759262</v>
      </c>
      <c r="BS248" s="73" t="s">
        <v>2295</v>
      </c>
      <c r="BT248" s="73" t="s">
        <v>2299</v>
      </c>
      <c r="BU248" s="73">
        <v>92</v>
      </c>
      <c r="BV248" s="73" t="s">
        <v>2176</v>
      </c>
      <c r="BW248" s="73" t="s">
        <v>2177</v>
      </c>
      <c r="BX248" s="73">
        <v>0.06</v>
      </c>
      <c r="BY248" s="73">
        <v>0.06</v>
      </c>
      <c r="BZ248" s="73">
        <v>0.06</v>
      </c>
      <c r="CA248" s="73">
        <v>0.03</v>
      </c>
      <c r="CB248" s="73"/>
      <c r="CC248" s="73"/>
      <c r="CD248" s="73"/>
      <c r="CE248" s="73"/>
      <c r="CF248" s="73" t="s">
        <v>1963</v>
      </c>
      <c r="CG248" s="80"/>
      <c r="CH248" s="73" t="s">
        <v>66</v>
      </c>
      <c r="CI248" s="73" t="s">
        <v>1963</v>
      </c>
    </row>
    <row r="249" spans="1:87" ht="15" customHeight="1" x14ac:dyDescent="0.25">
      <c r="A249" s="78">
        <v>46323.633946759262</v>
      </c>
      <c r="B249" s="73" t="s">
        <v>2103</v>
      </c>
      <c r="C249" s="73" t="s">
        <v>31</v>
      </c>
      <c r="D249" s="73">
        <v>0.375</v>
      </c>
      <c r="E249" s="73">
        <v>0.13500000000000001</v>
      </c>
      <c r="F249" s="73">
        <v>8.9999999999999998E-4</v>
      </c>
      <c r="G249" s="73" t="s">
        <v>15</v>
      </c>
      <c r="H249" s="73">
        <v>0.03</v>
      </c>
      <c r="I249" s="73">
        <v>0.03</v>
      </c>
      <c r="J249" s="73"/>
      <c r="K249" s="73">
        <v>0</v>
      </c>
      <c r="L249" s="73">
        <v>6.7500000000000002E-8</v>
      </c>
      <c r="M249" s="73">
        <v>6.7500000000000002E-8</v>
      </c>
      <c r="N249" s="73">
        <v>0</v>
      </c>
      <c r="O249" s="79" t="s">
        <v>1919</v>
      </c>
      <c r="P249" s="79" t="s">
        <v>2104</v>
      </c>
      <c r="S249" s="78">
        <v>46323.633946759262</v>
      </c>
      <c r="T249" s="73">
        <v>1</v>
      </c>
      <c r="U249" s="73" t="s">
        <v>2902</v>
      </c>
      <c r="V249" s="73">
        <v>0</v>
      </c>
      <c r="W249" s="73" t="s">
        <v>6</v>
      </c>
      <c r="X249" s="80" t="s">
        <v>2903</v>
      </c>
      <c r="BG249" s="78">
        <v>46323.633946759262</v>
      </c>
      <c r="BH249" s="73">
        <v>1</v>
      </c>
      <c r="BI249" s="73" t="s">
        <v>84</v>
      </c>
      <c r="BJ249" s="73" t="s">
        <v>2785</v>
      </c>
      <c r="BK249" s="73" t="s">
        <v>2103</v>
      </c>
      <c r="BL249" s="73" t="s">
        <v>31</v>
      </c>
      <c r="BM249" s="83">
        <v>-7.7612159059569849E-4</v>
      </c>
      <c r="BN249" s="73">
        <v>-11.072504497397365</v>
      </c>
      <c r="BO249" s="80" t="s">
        <v>88</v>
      </c>
      <c r="BR249" s="78">
        <v>46323.633946759262</v>
      </c>
      <c r="BS249" s="73" t="s">
        <v>2300</v>
      </c>
      <c r="BT249" s="73" t="s">
        <v>2301</v>
      </c>
      <c r="BU249" s="73">
        <v>93</v>
      </c>
      <c r="BV249" s="73" t="s">
        <v>2176</v>
      </c>
      <c r="BW249" s="73" t="s">
        <v>2177</v>
      </c>
      <c r="BX249" s="73">
        <v>0.09</v>
      </c>
      <c r="BY249" s="73">
        <v>0.03</v>
      </c>
      <c r="BZ249" s="73">
        <v>0.12</v>
      </c>
      <c r="CA249" s="73">
        <v>0.03</v>
      </c>
      <c r="CB249" s="73"/>
      <c r="CC249" s="73"/>
      <c r="CD249" s="73"/>
      <c r="CE249" s="73"/>
      <c r="CF249" s="73" t="s">
        <v>1965</v>
      </c>
      <c r="CG249" s="80"/>
      <c r="CH249" s="73" t="s">
        <v>66</v>
      </c>
      <c r="CI249" s="73" t="s">
        <v>1965</v>
      </c>
    </row>
    <row r="250" spans="1:87" ht="15" customHeight="1" x14ac:dyDescent="0.25">
      <c r="A250" s="78">
        <v>46323.633946759262</v>
      </c>
      <c r="B250" s="73" t="s">
        <v>2105</v>
      </c>
      <c r="C250" s="73" t="s">
        <v>31</v>
      </c>
      <c r="D250" s="73">
        <v>0.40500000000000003</v>
      </c>
      <c r="E250" s="73">
        <v>0.13500000000000001</v>
      </c>
      <c r="F250" s="73">
        <v>8.9999999999999998E-4</v>
      </c>
      <c r="G250" s="73" t="s">
        <v>15</v>
      </c>
      <c r="H250" s="73">
        <v>0.03</v>
      </c>
      <c r="I250" s="73">
        <v>0.03</v>
      </c>
      <c r="J250" s="73"/>
      <c r="K250" s="73">
        <v>0</v>
      </c>
      <c r="L250" s="73">
        <v>6.7500000000000002E-8</v>
      </c>
      <c r="M250" s="73">
        <v>6.7500000000000002E-8</v>
      </c>
      <c r="N250" s="73">
        <v>0</v>
      </c>
      <c r="O250" s="79" t="s">
        <v>1919</v>
      </c>
      <c r="P250" s="79" t="s">
        <v>2106</v>
      </c>
      <c r="S250" s="78">
        <v>46323.633946759262</v>
      </c>
      <c r="T250" s="73">
        <v>1</v>
      </c>
      <c r="U250" s="73" t="s">
        <v>2904</v>
      </c>
      <c r="V250" s="73" t="b">
        <v>0</v>
      </c>
      <c r="W250" s="73" t="s">
        <v>6</v>
      </c>
      <c r="X250" s="80" t="s">
        <v>2905</v>
      </c>
      <c r="BG250" s="78">
        <v>46323.633946759262</v>
      </c>
      <c r="BH250" s="73">
        <v>1</v>
      </c>
      <c r="BI250" s="73" t="s">
        <v>84</v>
      </c>
      <c r="BJ250" s="73" t="s">
        <v>2785</v>
      </c>
      <c r="BK250" s="73" t="s">
        <v>2105</v>
      </c>
      <c r="BL250" s="73" t="s">
        <v>31</v>
      </c>
      <c r="BM250" s="83">
        <v>-6.5611644576051107E-4</v>
      </c>
      <c r="BN250" s="73">
        <v>-10.638374574878688</v>
      </c>
      <c r="BO250" s="80" t="s">
        <v>88</v>
      </c>
      <c r="BR250" s="78">
        <v>46323.633946759262</v>
      </c>
      <c r="BS250" s="73" t="s">
        <v>2300</v>
      </c>
      <c r="BT250" s="73" t="s">
        <v>2302</v>
      </c>
      <c r="BU250" s="73">
        <v>94</v>
      </c>
      <c r="BV250" s="73" t="s">
        <v>2176</v>
      </c>
      <c r="BW250" s="73" t="s">
        <v>2177</v>
      </c>
      <c r="BX250" s="73">
        <v>0.12</v>
      </c>
      <c r="BY250" s="73">
        <v>0.03</v>
      </c>
      <c r="BZ250" s="73">
        <v>0.12</v>
      </c>
      <c r="CA250" s="73">
        <v>0.06</v>
      </c>
      <c r="CB250" s="73"/>
      <c r="CC250" s="73"/>
      <c r="CD250" s="73"/>
      <c r="CE250" s="73"/>
      <c r="CF250" s="73" t="s">
        <v>1965</v>
      </c>
      <c r="CG250" s="80"/>
      <c r="CH250" s="73" t="s">
        <v>66</v>
      </c>
      <c r="CI250" s="73" t="s">
        <v>1965</v>
      </c>
    </row>
    <row r="251" spans="1:87" ht="15" customHeight="1" x14ac:dyDescent="0.25">
      <c r="A251" s="78">
        <v>46323.633946759262</v>
      </c>
      <c r="B251" s="73" t="s">
        <v>2107</v>
      </c>
      <c r="C251" s="73" t="s">
        <v>31</v>
      </c>
      <c r="D251" s="73">
        <v>0.435</v>
      </c>
      <c r="E251" s="73">
        <v>0.13500000000000001</v>
      </c>
      <c r="F251" s="73">
        <v>8.9999999999999998E-4</v>
      </c>
      <c r="G251" s="73" t="s">
        <v>15</v>
      </c>
      <c r="H251" s="73">
        <v>0.03</v>
      </c>
      <c r="I251" s="73">
        <v>0.03</v>
      </c>
      <c r="J251" s="73"/>
      <c r="K251" s="73">
        <v>0</v>
      </c>
      <c r="L251" s="73">
        <v>6.7500000000000002E-8</v>
      </c>
      <c r="M251" s="73">
        <v>6.7500000000000002E-8</v>
      </c>
      <c r="N251" s="73">
        <v>0</v>
      </c>
      <c r="O251" s="79" t="s">
        <v>1919</v>
      </c>
      <c r="P251" s="79" t="s">
        <v>2108</v>
      </c>
      <c r="S251" s="78">
        <v>46323.633946759262</v>
      </c>
      <c r="T251" s="73">
        <v>1</v>
      </c>
      <c r="U251" s="73" t="s">
        <v>11</v>
      </c>
      <c r="V251" s="73" t="b">
        <v>1</v>
      </c>
      <c r="W251" s="73" t="s">
        <v>6</v>
      </c>
      <c r="X251" s="80" t="s">
        <v>2906</v>
      </c>
      <c r="BG251" s="78">
        <v>46323.633946759262</v>
      </c>
      <c r="BH251" s="73">
        <v>1</v>
      </c>
      <c r="BI251" s="73" t="s">
        <v>84</v>
      </c>
      <c r="BJ251" s="73" t="s">
        <v>2785</v>
      </c>
      <c r="BK251" s="73" t="s">
        <v>2107</v>
      </c>
      <c r="BL251" s="73" t="s">
        <v>31</v>
      </c>
      <c r="BM251" s="83">
        <v>-5.3611130092532354E-4</v>
      </c>
      <c r="BN251" s="73">
        <v>-10.204244652360011</v>
      </c>
      <c r="BO251" s="80" t="s">
        <v>88</v>
      </c>
      <c r="BR251" s="78">
        <v>46323.633946759262</v>
      </c>
      <c r="BS251" s="73" t="s">
        <v>2300</v>
      </c>
      <c r="BT251" s="73" t="s">
        <v>2303</v>
      </c>
      <c r="BU251" s="73">
        <v>95</v>
      </c>
      <c r="BV251" s="73" t="s">
        <v>2176</v>
      </c>
      <c r="BW251" s="73" t="s">
        <v>2177</v>
      </c>
      <c r="BX251" s="73">
        <v>0.12</v>
      </c>
      <c r="BY251" s="73">
        <v>0.06</v>
      </c>
      <c r="BZ251" s="73">
        <v>0.09</v>
      </c>
      <c r="CA251" s="73">
        <v>0.06</v>
      </c>
      <c r="CB251" s="73"/>
      <c r="CC251" s="73"/>
      <c r="CD251" s="73"/>
      <c r="CE251" s="73"/>
      <c r="CF251" s="73" t="s">
        <v>1965</v>
      </c>
      <c r="CG251" s="80"/>
      <c r="CH251" s="73" t="s">
        <v>66</v>
      </c>
      <c r="CI251" s="73" t="s">
        <v>1965</v>
      </c>
    </row>
    <row r="252" spans="1:87" ht="15" customHeight="1" x14ac:dyDescent="0.25">
      <c r="A252" s="78">
        <v>46323.633946759262</v>
      </c>
      <c r="B252" s="73" t="s">
        <v>3330</v>
      </c>
      <c r="C252" s="73" t="s">
        <v>31</v>
      </c>
      <c r="D252" s="73">
        <v>0.46500000000000002</v>
      </c>
      <c r="E252" s="73">
        <v>0.13500000000000001</v>
      </c>
      <c r="F252" s="73">
        <v>8.9999999999999998E-4</v>
      </c>
      <c r="G252" s="73" t="s">
        <v>15</v>
      </c>
      <c r="H252" s="73">
        <v>0.03</v>
      </c>
      <c r="I252" s="73">
        <v>0.03</v>
      </c>
      <c r="J252" s="73"/>
      <c r="K252" s="73">
        <v>0</v>
      </c>
      <c r="L252" s="73">
        <v>6.7500000000000002E-8</v>
      </c>
      <c r="M252" s="73">
        <v>6.7500000000000002E-8</v>
      </c>
      <c r="N252" s="73">
        <v>0</v>
      </c>
      <c r="O252" s="79" t="s">
        <v>1919</v>
      </c>
      <c r="P252" s="79" t="s">
        <v>3331</v>
      </c>
      <c r="S252" s="78">
        <v>46323.633946759262</v>
      </c>
      <c r="T252" s="73">
        <v>1</v>
      </c>
      <c r="U252" s="73" t="s">
        <v>2907</v>
      </c>
      <c r="V252" s="73" t="s">
        <v>2908</v>
      </c>
      <c r="W252" s="73" t="s">
        <v>6</v>
      </c>
      <c r="X252" s="80" t="s">
        <v>2909</v>
      </c>
      <c r="BG252" s="78">
        <v>46323.633946759262</v>
      </c>
      <c r="BH252" s="73">
        <v>1</v>
      </c>
      <c r="BI252" s="73" t="s">
        <v>84</v>
      </c>
      <c r="BJ252" s="73" t="s">
        <v>2785</v>
      </c>
      <c r="BK252" s="73" t="s">
        <v>3330</v>
      </c>
      <c r="BL252" s="73" t="s">
        <v>31</v>
      </c>
      <c r="BM252" s="83">
        <v>-4.1610615609013606E-4</v>
      </c>
      <c r="BN252" s="73">
        <v>-9.7701147298413353</v>
      </c>
      <c r="BO252" s="80" t="s">
        <v>88</v>
      </c>
      <c r="BR252" s="78">
        <v>46323.633946759262</v>
      </c>
      <c r="BS252" s="73" t="s">
        <v>2300</v>
      </c>
      <c r="BT252" s="73" t="s">
        <v>2304</v>
      </c>
      <c r="BU252" s="73">
        <v>96</v>
      </c>
      <c r="BV252" s="73" t="s">
        <v>2176</v>
      </c>
      <c r="BW252" s="73" t="s">
        <v>2177</v>
      </c>
      <c r="BX252" s="73">
        <v>0.09</v>
      </c>
      <c r="BY252" s="73">
        <v>0.06</v>
      </c>
      <c r="BZ252" s="73">
        <v>0.09</v>
      </c>
      <c r="CA252" s="73">
        <v>0.03</v>
      </c>
      <c r="CB252" s="73"/>
      <c r="CC252" s="73"/>
      <c r="CD252" s="73"/>
      <c r="CE252" s="73"/>
      <c r="CF252" s="73" t="s">
        <v>1965</v>
      </c>
      <c r="CG252" s="80"/>
      <c r="CH252" s="73" t="s">
        <v>66</v>
      </c>
      <c r="CI252" s="73" t="s">
        <v>1965</v>
      </c>
    </row>
    <row r="253" spans="1:87" ht="15" customHeight="1" x14ac:dyDescent="0.25">
      <c r="A253" s="78">
        <v>46323.633946759262</v>
      </c>
      <c r="B253" s="73" t="s">
        <v>3332</v>
      </c>
      <c r="C253" s="73" t="s">
        <v>31</v>
      </c>
      <c r="D253" s="73">
        <v>0.495</v>
      </c>
      <c r="E253" s="73">
        <v>0.13500000000000001</v>
      </c>
      <c r="F253" s="73">
        <v>8.9999999999999998E-4</v>
      </c>
      <c r="G253" s="73" t="s">
        <v>15</v>
      </c>
      <c r="H253" s="73">
        <v>0.03</v>
      </c>
      <c r="I253" s="73">
        <v>0.03</v>
      </c>
      <c r="J253" s="73"/>
      <c r="K253" s="73">
        <v>0</v>
      </c>
      <c r="L253" s="73">
        <v>6.7500000000000002E-8</v>
      </c>
      <c r="M253" s="73">
        <v>6.7500000000000002E-8</v>
      </c>
      <c r="N253" s="73">
        <v>0</v>
      </c>
      <c r="O253" s="79" t="s">
        <v>1919</v>
      </c>
      <c r="P253" s="79" t="s">
        <v>3333</v>
      </c>
      <c r="S253" s="78">
        <v>46323.633946759262</v>
      </c>
      <c r="T253" s="73">
        <v>1</v>
      </c>
      <c r="U253" s="73" t="s">
        <v>2910</v>
      </c>
      <c r="V253" s="73" t="s">
        <v>2911</v>
      </c>
      <c r="W253" s="73" t="s">
        <v>6</v>
      </c>
      <c r="X253" s="80" t="s">
        <v>2912</v>
      </c>
      <c r="BG253" s="78">
        <v>46323.633946759262</v>
      </c>
      <c r="BH253" s="73">
        <v>1</v>
      </c>
      <c r="BI253" s="73" t="s">
        <v>84</v>
      </c>
      <c r="BJ253" s="73" t="s">
        <v>2785</v>
      </c>
      <c r="BK253" s="73" t="s">
        <v>3332</v>
      </c>
      <c r="BL253" s="73" t="s">
        <v>31</v>
      </c>
      <c r="BM253" s="83">
        <v>-2.9610101125494858E-4</v>
      </c>
      <c r="BN253" s="73">
        <v>-9.3359848073226583</v>
      </c>
      <c r="BO253" s="80" t="s">
        <v>88</v>
      </c>
      <c r="BR253" s="78">
        <v>46323.633946759262</v>
      </c>
      <c r="BS253" s="73" t="s">
        <v>2305</v>
      </c>
      <c r="BT253" s="73" t="s">
        <v>2306</v>
      </c>
      <c r="BU253" s="73">
        <v>97</v>
      </c>
      <c r="BV253" s="73" t="s">
        <v>2176</v>
      </c>
      <c r="BW253" s="73" t="s">
        <v>2177</v>
      </c>
      <c r="BX253" s="73">
        <v>0.12</v>
      </c>
      <c r="BY253" s="73">
        <v>0.03</v>
      </c>
      <c r="BZ253" s="73">
        <v>0.15</v>
      </c>
      <c r="CA253" s="73">
        <v>0.03</v>
      </c>
      <c r="CB253" s="73"/>
      <c r="CC253" s="73"/>
      <c r="CD253" s="73"/>
      <c r="CE253" s="73"/>
      <c r="CF253" s="73" t="s">
        <v>1967</v>
      </c>
      <c r="CG253" s="80"/>
      <c r="CH253" s="73" t="s">
        <v>66</v>
      </c>
      <c r="CI253" s="73" t="s">
        <v>1967</v>
      </c>
    </row>
    <row r="254" spans="1:87" ht="15" customHeight="1" x14ac:dyDescent="0.25">
      <c r="A254" s="78">
        <v>46323.633946759262</v>
      </c>
      <c r="B254" s="73" t="s">
        <v>3334</v>
      </c>
      <c r="C254" s="73" t="s">
        <v>31</v>
      </c>
      <c r="D254" s="73">
        <v>0.52500000000000002</v>
      </c>
      <c r="E254" s="73">
        <v>0.13500000000000001</v>
      </c>
      <c r="F254" s="73">
        <v>8.9999999999999998E-4</v>
      </c>
      <c r="G254" s="73" t="s">
        <v>15</v>
      </c>
      <c r="H254" s="73">
        <v>0.03</v>
      </c>
      <c r="I254" s="73">
        <v>0.03</v>
      </c>
      <c r="J254" s="73"/>
      <c r="K254" s="73">
        <v>0</v>
      </c>
      <c r="L254" s="73">
        <v>6.7500000000000002E-8</v>
      </c>
      <c r="M254" s="73">
        <v>6.7500000000000002E-8</v>
      </c>
      <c r="N254" s="73">
        <v>0</v>
      </c>
      <c r="O254" s="79" t="s">
        <v>1919</v>
      </c>
      <c r="P254" s="79" t="s">
        <v>3335</v>
      </c>
      <c r="S254" s="78">
        <v>46323.633946759262</v>
      </c>
      <c r="T254" s="73">
        <v>1</v>
      </c>
      <c r="U254" s="73" t="s">
        <v>2913</v>
      </c>
      <c r="V254" s="73" t="s">
        <v>2914</v>
      </c>
      <c r="W254" s="73" t="s">
        <v>6</v>
      </c>
      <c r="X254" s="80" t="s">
        <v>2915</v>
      </c>
      <c r="BG254" s="78">
        <v>46323.633946759262</v>
      </c>
      <c r="BH254" s="73">
        <v>1</v>
      </c>
      <c r="BI254" s="73" t="s">
        <v>84</v>
      </c>
      <c r="BJ254" s="73" t="s">
        <v>2785</v>
      </c>
      <c r="BK254" s="73" t="s">
        <v>3334</v>
      </c>
      <c r="BL254" s="73" t="s">
        <v>31</v>
      </c>
      <c r="BM254" s="83">
        <v>-1.7609586641976113E-4</v>
      </c>
      <c r="BN254" s="73">
        <v>-5.7231156586422367</v>
      </c>
      <c r="BO254" s="80" t="s">
        <v>88</v>
      </c>
      <c r="BR254" s="78">
        <v>46323.633946759262</v>
      </c>
      <c r="BS254" s="73" t="s">
        <v>2305</v>
      </c>
      <c r="BT254" s="73" t="s">
        <v>2307</v>
      </c>
      <c r="BU254" s="73">
        <v>98</v>
      </c>
      <c r="BV254" s="73" t="s">
        <v>2176</v>
      </c>
      <c r="BW254" s="73" t="s">
        <v>2177</v>
      </c>
      <c r="BX254" s="73">
        <v>0.15</v>
      </c>
      <c r="BY254" s="73">
        <v>0.03</v>
      </c>
      <c r="BZ254" s="73">
        <v>0.15</v>
      </c>
      <c r="CA254" s="73">
        <v>0.06</v>
      </c>
      <c r="CB254" s="73"/>
      <c r="CC254" s="73"/>
      <c r="CD254" s="73"/>
      <c r="CE254" s="73"/>
      <c r="CF254" s="73" t="s">
        <v>1967</v>
      </c>
      <c r="CG254" s="80"/>
      <c r="CH254" s="73" t="s">
        <v>66</v>
      </c>
      <c r="CI254" s="73" t="s">
        <v>1967</v>
      </c>
    </row>
    <row r="255" spans="1:87" ht="15" customHeight="1" x14ac:dyDescent="0.25">
      <c r="A255" s="78">
        <v>46323.633946759262</v>
      </c>
      <c r="B255" s="73" t="s">
        <v>3336</v>
      </c>
      <c r="C255" s="73" t="s">
        <v>31</v>
      </c>
      <c r="D255" s="73">
        <v>0.55500000000000005</v>
      </c>
      <c r="E255" s="73">
        <v>0.13500000000000001</v>
      </c>
      <c r="F255" s="73">
        <v>8.9999999999999998E-4</v>
      </c>
      <c r="G255" s="73" t="s">
        <v>15</v>
      </c>
      <c r="H255" s="73">
        <v>0.03</v>
      </c>
      <c r="I255" s="73">
        <v>0.03</v>
      </c>
      <c r="J255" s="73"/>
      <c r="K255" s="73">
        <v>0</v>
      </c>
      <c r="L255" s="73">
        <v>6.7500000000000002E-8</v>
      </c>
      <c r="M255" s="73">
        <v>6.7500000000000002E-8</v>
      </c>
      <c r="N255" s="73">
        <v>0</v>
      </c>
      <c r="O255" s="79" t="s">
        <v>1919</v>
      </c>
      <c r="P255" s="79" t="s">
        <v>3337</v>
      </c>
      <c r="S255" s="78">
        <v>46323.633946759262</v>
      </c>
      <c r="T255" s="73">
        <v>1</v>
      </c>
      <c r="U255" s="73" t="s">
        <v>2916</v>
      </c>
      <c r="V255" s="73" t="s">
        <v>2917</v>
      </c>
      <c r="W255" s="73" t="s">
        <v>6</v>
      </c>
      <c r="X255" s="80" t="s">
        <v>2918</v>
      </c>
      <c r="BG255" s="78">
        <v>46323.633946759262</v>
      </c>
      <c r="BH255" s="73">
        <v>1</v>
      </c>
      <c r="BI255" s="73" t="s">
        <v>84</v>
      </c>
      <c r="BJ255" s="73" t="s">
        <v>2785</v>
      </c>
      <c r="BK255" s="73" t="s">
        <v>3336</v>
      </c>
      <c r="BL255" s="73" t="s">
        <v>31</v>
      </c>
      <c r="BM255" s="83">
        <v>-5.6090721584573655E-5</v>
      </c>
      <c r="BN255" s="73">
        <v>-1.822948451498644</v>
      </c>
      <c r="BO255" s="80" t="s">
        <v>88</v>
      </c>
      <c r="BR255" s="78">
        <v>46323.633946759262</v>
      </c>
      <c r="BS255" s="73" t="s">
        <v>2305</v>
      </c>
      <c r="BT255" s="73" t="s">
        <v>2308</v>
      </c>
      <c r="BU255" s="73">
        <v>99</v>
      </c>
      <c r="BV255" s="73" t="s">
        <v>2176</v>
      </c>
      <c r="BW255" s="73" t="s">
        <v>2177</v>
      </c>
      <c r="BX255" s="73">
        <v>0.15</v>
      </c>
      <c r="BY255" s="73">
        <v>0.06</v>
      </c>
      <c r="BZ255" s="73">
        <v>0.12</v>
      </c>
      <c r="CA255" s="73">
        <v>0.06</v>
      </c>
      <c r="CB255" s="73"/>
      <c r="CC255" s="73"/>
      <c r="CD255" s="73"/>
      <c r="CE255" s="73"/>
      <c r="CF255" s="73" t="s">
        <v>1967</v>
      </c>
      <c r="CG255" s="80"/>
      <c r="CH255" s="73" t="s">
        <v>66</v>
      </c>
      <c r="CI255" s="73" t="s">
        <v>1967</v>
      </c>
    </row>
    <row r="256" spans="1:87" ht="15" customHeight="1" x14ac:dyDescent="0.25">
      <c r="A256" s="78">
        <v>46323.633946759262</v>
      </c>
      <c r="B256" s="73" t="s">
        <v>3338</v>
      </c>
      <c r="C256" s="73" t="s">
        <v>31</v>
      </c>
      <c r="D256" s="73">
        <v>0.58499999999999996</v>
      </c>
      <c r="E256" s="73">
        <v>0.13500000000000001</v>
      </c>
      <c r="F256" s="73">
        <v>8.9999999999999998E-4</v>
      </c>
      <c r="G256" s="73" t="s">
        <v>15</v>
      </c>
      <c r="H256" s="73">
        <v>0.03</v>
      </c>
      <c r="I256" s="73">
        <v>0.03</v>
      </c>
      <c r="J256" s="73"/>
      <c r="K256" s="73">
        <v>0</v>
      </c>
      <c r="L256" s="73">
        <v>6.7500000000000002E-8</v>
      </c>
      <c r="M256" s="73">
        <v>6.7500000000000002E-8</v>
      </c>
      <c r="N256" s="73">
        <v>0</v>
      </c>
      <c r="O256" s="79" t="s">
        <v>1919</v>
      </c>
      <c r="P256" s="79" t="s">
        <v>3339</v>
      </c>
      <c r="S256" s="78">
        <v>46323.633946759262</v>
      </c>
      <c r="T256" s="73">
        <v>1</v>
      </c>
      <c r="U256" s="73" t="s">
        <v>2919</v>
      </c>
      <c r="V256" s="73">
        <v>-3.7204796563410059E-3</v>
      </c>
      <c r="W256" s="73" t="s">
        <v>6</v>
      </c>
      <c r="X256" s="80" t="s">
        <v>2920</v>
      </c>
      <c r="BG256" s="78">
        <v>46323.633946759262</v>
      </c>
      <c r="BH256" s="73">
        <v>1</v>
      </c>
      <c r="BI256" s="73" t="s">
        <v>84</v>
      </c>
      <c r="BJ256" s="73" t="s">
        <v>2785</v>
      </c>
      <c r="BK256" s="73" t="s">
        <v>3338</v>
      </c>
      <c r="BL256" s="73" t="s">
        <v>31</v>
      </c>
      <c r="BM256" s="83">
        <v>6.3914423250613822E-5</v>
      </c>
      <c r="BN256" s="73">
        <v>0</v>
      </c>
      <c r="BO256" s="80" t="s">
        <v>2786</v>
      </c>
      <c r="BR256" s="78">
        <v>46323.633946759262</v>
      </c>
      <c r="BS256" s="73" t="s">
        <v>2305</v>
      </c>
      <c r="BT256" s="73" t="s">
        <v>2309</v>
      </c>
      <c r="BU256" s="73">
        <v>100</v>
      </c>
      <c r="BV256" s="73" t="s">
        <v>2176</v>
      </c>
      <c r="BW256" s="73" t="s">
        <v>2177</v>
      </c>
      <c r="BX256" s="73">
        <v>0.12</v>
      </c>
      <c r="BY256" s="73">
        <v>0.06</v>
      </c>
      <c r="BZ256" s="73">
        <v>0.12</v>
      </c>
      <c r="CA256" s="73">
        <v>0.03</v>
      </c>
      <c r="CB256" s="73"/>
      <c r="CC256" s="73"/>
      <c r="CD256" s="73"/>
      <c r="CE256" s="73"/>
      <c r="CF256" s="73" t="s">
        <v>1967</v>
      </c>
      <c r="CG256" s="80"/>
      <c r="CH256" s="73" t="s">
        <v>66</v>
      </c>
      <c r="CI256" s="73" t="s">
        <v>1967</v>
      </c>
    </row>
    <row r="257" spans="1:87" ht="15" customHeight="1" x14ac:dyDescent="0.25">
      <c r="A257" s="78">
        <v>46323.633946759262</v>
      </c>
      <c r="B257" s="73" t="s">
        <v>3340</v>
      </c>
      <c r="C257" s="73" t="s">
        <v>31</v>
      </c>
      <c r="D257" s="73">
        <v>1.4999999999999999E-2</v>
      </c>
      <c r="E257" s="73">
        <v>0.16500000000000001</v>
      </c>
      <c r="F257" s="73">
        <v>8.9999999999999998E-4</v>
      </c>
      <c r="G257" s="73" t="s">
        <v>15</v>
      </c>
      <c r="H257" s="73">
        <v>0.03</v>
      </c>
      <c r="I257" s="73">
        <v>0.03</v>
      </c>
      <c r="J257" s="73"/>
      <c r="K257" s="73">
        <v>0</v>
      </c>
      <c r="L257" s="73">
        <v>6.7500000000000002E-8</v>
      </c>
      <c r="M257" s="73">
        <v>6.7500000000000002E-8</v>
      </c>
      <c r="N257" s="73">
        <v>0</v>
      </c>
      <c r="O257" s="79" t="s">
        <v>1919</v>
      </c>
      <c r="P257" s="79" t="s">
        <v>3341</v>
      </c>
      <c r="S257" s="78">
        <v>46323.633946759262</v>
      </c>
      <c r="T257" s="73">
        <v>1</v>
      </c>
      <c r="U257" s="73" t="s">
        <v>2921</v>
      </c>
      <c r="V257" s="73">
        <v>1.0698472261521955E-5</v>
      </c>
      <c r="W257" s="73" t="s">
        <v>79</v>
      </c>
      <c r="X257" s="80" t="s">
        <v>2922</v>
      </c>
      <c r="BG257" s="78">
        <v>46323.633946759262</v>
      </c>
      <c r="BH257" s="73">
        <v>1</v>
      </c>
      <c r="BI257" s="73" t="s">
        <v>84</v>
      </c>
      <c r="BJ257" s="73" t="s">
        <v>2785</v>
      </c>
      <c r="BK257" s="73" t="s">
        <v>3340</v>
      </c>
      <c r="BL257" s="73" t="s">
        <v>31</v>
      </c>
      <c r="BM257" s="83">
        <v>-1.8952291607722896E-3</v>
      </c>
      <c r="BN257" s="73">
        <v>-15.120981613924888</v>
      </c>
      <c r="BO257" s="80" t="s">
        <v>88</v>
      </c>
      <c r="BR257" s="78">
        <v>46323.633946759262</v>
      </c>
      <c r="BS257" s="73" t="s">
        <v>2310</v>
      </c>
      <c r="BT257" s="73" t="s">
        <v>2311</v>
      </c>
      <c r="BU257" s="73">
        <v>101</v>
      </c>
      <c r="BV257" s="73" t="s">
        <v>2176</v>
      </c>
      <c r="BW257" s="73" t="s">
        <v>2177</v>
      </c>
      <c r="BX257" s="73">
        <v>0.15</v>
      </c>
      <c r="BY257" s="73">
        <v>0.03</v>
      </c>
      <c r="BZ257" s="73">
        <v>0.18</v>
      </c>
      <c r="CA257" s="73">
        <v>0.03</v>
      </c>
      <c r="CB257" s="73"/>
      <c r="CC257" s="73"/>
      <c r="CD257" s="73"/>
      <c r="CE257" s="73"/>
      <c r="CF257" s="73" t="s">
        <v>1969</v>
      </c>
      <c r="CG257" s="80"/>
      <c r="CH257" s="73" t="s">
        <v>66</v>
      </c>
      <c r="CI257" s="73" t="s">
        <v>1969</v>
      </c>
    </row>
    <row r="258" spans="1:87" ht="15" customHeight="1" x14ac:dyDescent="0.25">
      <c r="A258" s="78">
        <v>46323.633946759262</v>
      </c>
      <c r="B258" s="73" t="s">
        <v>3342</v>
      </c>
      <c r="C258" s="73" t="s">
        <v>31</v>
      </c>
      <c r="D258" s="73">
        <v>4.4999999999999998E-2</v>
      </c>
      <c r="E258" s="73">
        <v>0.16500000000000001</v>
      </c>
      <c r="F258" s="73">
        <v>8.9999999999999998E-4</v>
      </c>
      <c r="G258" s="73" t="s">
        <v>15</v>
      </c>
      <c r="H258" s="73">
        <v>0.03</v>
      </c>
      <c r="I258" s="73">
        <v>0.03</v>
      </c>
      <c r="J258" s="73"/>
      <c r="K258" s="73">
        <v>0</v>
      </c>
      <c r="L258" s="73">
        <v>6.7500000000000002E-8</v>
      </c>
      <c r="M258" s="73">
        <v>6.7500000000000002E-8</v>
      </c>
      <c r="N258" s="73">
        <v>0</v>
      </c>
      <c r="O258" s="79" t="s">
        <v>1919</v>
      </c>
      <c r="P258" s="79" t="s">
        <v>3343</v>
      </c>
      <c r="S258" s="78">
        <v>46323.633946759262</v>
      </c>
      <c r="T258" s="73">
        <v>1</v>
      </c>
      <c r="U258" s="73" t="s">
        <v>2923</v>
      </c>
      <c r="V258" s="73">
        <v>4.0001714945062491E-6</v>
      </c>
      <c r="W258" s="73" t="s">
        <v>79</v>
      </c>
      <c r="X258" s="80" t="s">
        <v>2924</v>
      </c>
      <c r="BG258" s="78">
        <v>46323.633946759262</v>
      </c>
      <c r="BH258" s="73">
        <v>1</v>
      </c>
      <c r="BI258" s="73" t="s">
        <v>84</v>
      </c>
      <c r="BJ258" s="73" t="s">
        <v>2785</v>
      </c>
      <c r="BK258" s="73" t="s">
        <v>3342</v>
      </c>
      <c r="BL258" s="73" t="s">
        <v>31</v>
      </c>
      <c r="BM258" s="83">
        <v>-1.7752240159371021E-3</v>
      </c>
      <c r="BN258" s="73">
        <v>-14.686851691406213</v>
      </c>
      <c r="BO258" s="80" t="s">
        <v>88</v>
      </c>
      <c r="BR258" s="78">
        <v>46323.633946759262</v>
      </c>
      <c r="BS258" s="73" t="s">
        <v>2310</v>
      </c>
      <c r="BT258" s="73" t="s">
        <v>2312</v>
      </c>
      <c r="BU258" s="73">
        <v>102</v>
      </c>
      <c r="BV258" s="73" t="s">
        <v>2176</v>
      </c>
      <c r="BW258" s="73" t="s">
        <v>2177</v>
      </c>
      <c r="BX258" s="73">
        <v>0.18</v>
      </c>
      <c r="BY258" s="73">
        <v>0.03</v>
      </c>
      <c r="BZ258" s="73">
        <v>0.18</v>
      </c>
      <c r="CA258" s="73">
        <v>0.06</v>
      </c>
      <c r="CB258" s="73"/>
      <c r="CC258" s="73"/>
      <c r="CD258" s="73"/>
      <c r="CE258" s="73"/>
      <c r="CF258" s="73" t="s">
        <v>1969</v>
      </c>
      <c r="CG258" s="80"/>
      <c r="CH258" s="73" t="s">
        <v>66</v>
      </c>
      <c r="CI258" s="73" t="s">
        <v>1969</v>
      </c>
    </row>
    <row r="259" spans="1:87" ht="15" customHeight="1" x14ac:dyDescent="0.25">
      <c r="A259" s="78">
        <v>46323.633946759262</v>
      </c>
      <c r="B259" s="73" t="s">
        <v>3344</v>
      </c>
      <c r="C259" s="73" t="s">
        <v>31</v>
      </c>
      <c r="D259" s="73">
        <v>7.4999999999999997E-2</v>
      </c>
      <c r="E259" s="73">
        <v>0.16500000000000001</v>
      </c>
      <c r="F259" s="73">
        <v>8.9999999999999998E-4</v>
      </c>
      <c r="G259" s="73" t="s">
        <v>15</v>
      </c>
      <c r="H259" s="73">
        <v>0.03</v>
      </c>
      <c r="I259" s="73">
        <v>0.03</v>
      </c>
      <c r="J259" s="73"/>
      <c r="K259" s="73">
        <v>0</v>
      </c>
      <c r="L259" s="73">
        <v>6.7500000000000002E-8</v>
      </c>
      <c r="M259" s="73">
        <v>6.7500000000000002E-8</v>
      </c>
      <c r="N259" s="73">
        <v>0</v>
      </c>
      <c r="O259" s="79" t="s">
        <v>1919</v>
      </c>
      <c r="P259" s="79" t="s">
        <v>3345</v>
      </c>
      <c r="S259" s="78">
        <v>46323.633946759262</v>
      </c>
      <c r="T259" s="73">
        <v>1</v>
      </c>
      <c r="U259" s="73" t="s">
        <v>2925</v>
      </c>
      <c r="V259" s="73">
        <v>-0.35780698090865548</v>
      </c>
      <c r="W259" s="73" t="s">
        <v>2715</v>
      </c>
      <c r="X259" s="80" t="s">
        <v>2926</v>
      </c>
      <c r="BG259" s="78">
        <v>46323.633946759262</v>
      </c>
      <c r="BH259" s="73">
        <v>1</v>
      </c>
      <c r="BI259" s="73" t="s">
        <v>84</v>
      </c>
      <c r="BJ259" s="73" t="s">
        <v>2785</v>
      </c>
      <c r="BK259" s="73" t="s">
        <v>3344</v>
      </c>
      <c r="BL259" s="73" t="s">
        <v>31</v>
      </c>
      <c r="BM259" s="83">
        <v>-1.6552188711019145E-3</v>
      </c>
      <c r="BN259" s="73">
        <v>-14.252721768887536</v>
      </c>
      <c r="BO259" s="80" t="s">
        <v>88</v>
      </c>
      <c r="BR259" s="78">
        <v>46323.633946759262</v>
      </c>
      <c r="BS259" s="73" t="s">
        <v>2310</v>
      </c>
      <c r="BT259" s="73" t="s">
        <v>2313</v>
      </c>
      <c r="BU259" s="73">
        <v>103</v>
      </c>
      <c r="BV259" s="73" t="s">
        <v>2176</v>
      </c>
      <c r="BW259" s="73" t="s">
        <v>2177</v>
      </c>
      <c r="BX259" s="73">
        <v>0.18</v>
      </c>
      <c r="BY259" s="73">
        <v>0.06</v>
      </c>
      <c r="BZ259" s="73">
        <v>0.15</v>
      </c>
      <c r="CA259" s="73">
        <v>0.06</v>
      </c>
      <c r="CB259" s="73"/>
      <c r="CC259" s="73"/>
      <c r="CD259" s="73"/>
      <c r="CE259" s="73"/>
      <c r="CF259" s="73" t="s">
        <v>1969</v>
      </c>
      <c r="CG259" s="80"/>
      <c r="CH259" s="73" t="s">
        <v>66</v>
      </c>
      <c r="CI259" s="73" t="s">
        <v>1969</v>
      </c>
    </row>
    <row r="260" spans="1:87" ht="15" customHeight="1" x14ac:dyDescent="0.25">
      <c r="A260" s="78">
        <v>46323.633946759262</v>
      </c>
      <c r="B260" s="73" t="s">
        <v>3346</v>
      </c>
      <c r="C260" s="73" t="s">
        <v>31</v>
      </c>
      <c r="D260" s="73">
        <v>0.105</v>
      </c>
      <c r="E260" s="73">
        <v>0.16500000000000001</v>
      </c>
      <c r="F260" s="73">
        <v>8.9999999999999998E-4</v>
      </c>
      <c r="G260" s="73" t="s">
        <v>15</v>
      </c>
      <c r="H260" s="73">
        <v>0.03</v>
      </c>
      <c r="I260" s="73">
        <v>0.03</v>
      </c>
      <c r="J260" s="73"/>
      <c r="K260" s="73">
        <v>0</v>
      </c>
      <c r="L260" s="73">
        <v>6.7500000000000002E-8</v>
      </c>
      <c r="M260" s="73">
        <v>6.7500000000000002E-8</v>
      </c>
      <c r="N260" s="73">
        <v>0</v>
      </c>
      <c r="O260" s="79" t="s">
        <v>1919</v>
      </c>
      <c r="P260" s="79" t="s">
        <v>3347</v>
      </c>
      <c r="S260" s="78">
        <v>46323.633946759262</v>
      </c>
      <c r="T260" s="73">
        <v>1</v>
      </c>
      <c r="U260" s="73" t="s">
        <v>2927</v>
      </c>
      <c r="V260" s="73">
        <v>-0.32573351288919861</v>
      </c>
      <c r="W260" s="73" t="s">
        <v>66</v>
      </c>
      <c r="X260" s="80" t="s">
        <v>2928</v>
      </c>
      <c r="BG260" s="78">
        <v>46323.633946759262</v>
      </c>
      <c r="BH260" s="73">
        <v>1</v>
      </c>
      <c r="BI260" s="73" t="s">
        <v>84</v>
      </c>
      <c r="BJ260" s="73" t="s">
        <v>2785</v>
      </c>
      <c r="BK260" s="73" t="s">
        <v>3346</v>
      </c>
      <c r="BL260" s="73" t="s">
        <v>31</v>
      </c>
      <c r="BM260" s="83">
        <v>-1.535213726266727E-3</v>
      </c>
      <c r="BN260" s="73">
        <v>-13.818591846368859</v>
      </c>
      <c r="BO260" s="80" t="s">
        <v>88</v>
      </c>
      <c r="BR260" s="78">
        <v>46323.633946759262</v>
      </c>
      <c r="BS260" s="73" t="s">
        <v>2310</v>
      </c>
      <c r="BT260" s="73" t="s">
        <v>2314</v>
      </c>
      <c r="BU260" s="73">
        <v>104</v>
      </c>
      <c r="BV260" s="73" t="s">
        <v>2176</v>
      </c>
      <c r="BW260" s="73" t="s">
        <v>2177</v>
      </c>
      <c r="BX260" s="73">
        <v>0.15</v>
      </c>
      <c r="BY260" s="73">
        <v>0.06</v>
      </c>
      <c r="BZ260" s="73">
        <v>0.15</v>
      </c>
      <c r="CA260" s="73">
        <v>0.03</v>
      </c>
      <c r="CB260" s="73"/>
      <c r="CC260" s="73"/>
      <c r="CD260" s="73"/>
      <c r="CE260" s="73"/>
      <c r="CF260" s="73" t="s">
        <v>1969</v>
      </c>
      <c r="CG260" s="80"/>
      <c r="CH260" s="73" t="s">
        <v>66</v>
      </c>
      <c r="CI260" s="73" t="s">
        <v>1969</v>
      </c>
    </row>
    <row r="261" spans="1:87" ht="15" customHeight="1" x14ac:dyDescent="0.25">
      <c r="A261" s="78">
        <v>46323.633946759262</v>
      </c>
      <c r="B261" s="73" t="s">
        <v>3348</v>
      </c>
      <c r="C261" s="73" t="s">
        <v>31</v>
      </c>
      <c r="D261" s="73">
        <v>0.13500000000000001</v>
      </c>
      <c r="E261" s="73">
        <v>0.16500000000000001</v>
      </c>
      <c r="F261" s="73">
        <v>8.9999999999999998E-4</v>
      </c>
      <c r="G261" s="73" t="s">
        <v>15</v>
      </c>
      <c r="H261" s="73">
        <v>0.03</v>
      </c>
      <c r="I261" s="73">
        <v>0.03</v>
      </c>
      <c r="J261" s="73"/>
      <c r="K261" s="73">
        <v>0</v>
      </c>
      <c r="L261" s="73">
        <v>6.7500000000000002E-8</v>
      </c>
      <c r="M261" s="73">
        <v>6.7500000000000002E-8</v>
      </c>
      <c r="N261" s="73">
        <v>0</v>
      </c>
      <c r="O261" s="79" t="s">
        <v>1919</v>
      </c>
      <c r="P261" s="79" t="s">
        <v>3349</v>
      </c>
      <c r="S261" s="78">
        <v>46323.633946759262</v>
      </c>
      <c r="T261" s="73">
        <v>1</v>
      </c>
      <c r="U261" s="73" t="s">
        <v>2929</v>
      </c>
      <c r="V261" s="73" t="b">
        <v>0</v>
      </c>
      <c r="W261" s="73" t="s">
        <v>6</v>
      </c>
      <c r="X261" s="80" t="s">
        <v>2930</v>
      </c>
      <c r="BG261" s="78">
        <v>46323.633946759262</v>
      </c>
      <c r="BH261" s="73">
        <v>1</v>
      </c>
      <c r="BI261" s="73" t="s">
        <v>84</v>
      </c>
      <c r="BJ261" s="73" t="s">
        <v>2785</v>
      </c>
      <c r="BK261" s="73" t="s">
        <v>3348</v>
      </c>
      <c r="BL261" s="73" t="s">
        <v>31</v>
      </c>
      <c r="BM261" s="83">
        <v>-1.4152085814315397E-3</v>
      </c>
      <c r="BN261" s="73">
        <v>-13.384461923850182</v>
      </c>
      <c r="BO261" s="80" t="s">
        <v>88</v>
      </c>
      <c r="BR261" s="78">
        <v>46323.633946759262</v>
      </c>
      <c r="BS261" s="73" t="s">
        <v>2315</v>
      </c>
      <c r="BT261" s="73" t="s">
        <v>2316</v>
      </c>
      <c r="BU261" s="73">
        <v>105</v>
      </c>
      <c r="BV261" s="73" t="s">
        <v>2176</v>
      </c>
      <c r="BW261" s="73" t="s">
        <v>2177</v>
      </c>
      <c r="BX261" s="73">
        <v>0.18</v>
      </c>
      <c r="BY261" s="73">
        <v>0.03</v>
      </c>
      <c r="BZ261" s="73">
        <v>0.21</v>
      </c>
      <c r="CA261" s="73">
        <v>0.03</v>
      </c>
      <c r="CB261" s="73"/>
      <c r="CC261" s="73"/>
      <c r="CD261" s="73"/>
      <c r="CE261" s="73"/>
      <c r="CF261" s="73" t="s">
        <v>1971</v>
      </c>
      <c r="CG261" s="80"/>
      <c r="CH261" s="73" t="s">
        <v>66</v>
      </c>
      <c r="CI261" s="73" t="s">
        <v>1971</v>
      </c>
    </row>
    <row r="262" spans="1:87" ht="15" customHeight="1" x14ac:dyDescent="0.25">
      <c r="A262" s="78">
        <v>46323.633946759262</v>
      </c>
      <c r="B262" s="73" t="s">
        <v>3350</v>
      </c>
      <c r="C262" s="73" t="s">
        <v>31</v>
      </c>
      <c r="D262" s="73">
        <v>0.16500000000000001</v>
      </c>
      <c r="E262" s="73">
        <v>0.16500000000000001</v>
      </c>
      <c r="F262" s="73">
        <v>8.9999999999999998E-4</v>
      </c>
      <c r="G262" s="73" t="s">
        <v>15</v>
      </c>
      <c r="H262" s="73">
        <v>0.03</v>
      </c>
      <c r="I262" s="73">
        <v>0.03</v>
      </c>
      <c r="J262" s="73"/>
      <c r="K262" s="73">
        <v>0</v>
      </c>
      <c r="L262" s="73">
        <v>6.7500000000000002E-8</v>
      </c>
      <c r="M262" s="73">
        <v>6.7500000000000002E-8</v>
      </c>
      <c r="N262" s="73">
        <v>0</v>
      </c>
      <c r="O262" s="79" t="s">
        <v>1919</v>
      </c>
      <c r="P262" s="79" t="s">
        <v>3351</v>
      </c>
      <c r="S262" s="78">
        <v>46323.633946759262</v>
      </c>
      <c r="T262" s="73">
        <v>1</v>
      </c>
      <c r="U262" s="73" t="s">
        <v>2931</v>
      </c>
      <c r="V262" s="73" t="s">
        <v>414</v>
      </c>
      <c r="W262" s="73" t="s">
        <v>6</v>
      </c>
      <c r="X262" s="80" t="s">
        <v>2932</v>
      </c>
      <c r="BG262" s="78">
        <v>46323.633946759262</v>
      </c>
      <c r="BH262" s="73">
        <v>1</v>
      </c>
      <c r="BI262" s="73" t="s">
        <v>84</v>
      </c>
      <c r="BJ262" s="73" t="s">
        <v>2785</v>
      </c>
      <c r="BK262" s="73" t="s">
        <v>3350</v>
      </c>
      <c r="BL262" s="73" t="s">
        <v>31</v>
      </c>
      <c r="BM262" s="83">
        <v>-1.2952034365963521E-3</v>
      </c>
      <c r="BN262" s="73">
        <v>-12.950332001331507</v>
      </c>
      <c r="BO262" s="80" t="s">
        <v>88</v>
      </c>
      <c r="BR262" s="78">
        <v>46323.633946759262</v>
      </c>
      <c r="BS262" s="73" t="s">
        <v>2315</v>
      </c>
      <c r="BT262" s="73" t="s">
        <v>2317</v>
      </c>
      <c r="BU262" s="73">
        <v>106</v>
      </c>
      <c r="BV262" s="73" t="s">
        <v>2176</v>
      </c>
      <c r="BW262" s="73" t="s">
        <v>2177</v>
      </c>
      <c r="BX262" s="73">
        <v>0.21</v>
      </c>
      <c r="BY262" s="73">
        <v>0.03</v>
      </c>
      <c r="BZ262" s="73">
        <v>0.21</v>
      </c>
      <c r="CA262" s="73">
        <v>0.06</v>
      </c>
      <c r="CB262" s="73"/>
      <c r="CC262" s="73"/>
      <c r="CD262" s="73"/>
      <c r="CE262" s="73"/>
      <c r="CF262" s="73" t="s">
        <v>1971</v>
      </c>
      <c r="CG262" s="80"/>
      <c r="CH262" s="73" t="s">
        <v>66</v>
      </c>
      <c r="CI262" s="73" t="s">
        <v>1971</v>
      </c>
    </row>
    <row r="263" spans="1:87" ht="15" customHeight="1" x14ac:dyDescent="0.25">
      <c r="A263" s="78">
        <v>46323.633946759262</v>
      </c>
      <c r="B263" s="73" t="s">
        <v>3352</v>
      </c>
      <c r="C263" s="73" t="s">
        <v>31</v>
      </c>
      <c r="D263" s="73">
        <v>0.19500000000000001</v>
      </c>
      <c r="E263" s="73">
        <v>0.16500000000000001</v>
      </c>
      <c r="F263" s="73">
        <v>8.9999999999999998E-4</v>
      </c>
      <c r="G263" s="73" t="s">
        <v>15</v>
      </c>
      <c r="H263" s="73">
        <v>0.03</v>
      </c>
      <c r="I263" s="73">
        <v>0.03</v>
      </c>
      <c r="J263" s="73"/>
      <c r="K263" s="73">
        <v>0</v>
      </c>
      <c r="L263" s="73">
        <v>6.7500000000000002E-8</v>
      </c>
      <c r="M263" s="73">
        <v>6.7500000000000002E-8</v>
      </c>
      <c r="N263" s="73">
        <v>0</v>
      </c>
      <c r="O263" s="79" t="s">
        <v>1919</v>
      </c>
      <c r="P263" s="79" t="s">
        <v>3353</v>
      </c>
      <c r="S263" s="78">
        <v>46323.633946759262</v>
      </c>
      <c r="T263" s="73">
        <v>1</v>
      </c>
      <c r="U263" s="73" t="s">
        <v>2933</v>
      </c>
      <c r="V263" s="73" t="s">
        <v>2934</v>
      </c>
      <c r="W263" s="73" t="s">
        <v>6</v>
      </c>
      <c r="X263" s="80" t="s">
        <v>2935</v>
      </c>
      <c r="BG263" s="78">
        <v>46323.633946759262</v>
      </c>
      <c r="BH263" s="73">
        <v>1</v>
      </c>
      <c r="BI263" s="73" t="s">
        <v>84</v>
      </c>
      <c r="BJ263" s="73" t="s">
        <v>2785</v>
      </c>
      <c r="BK263" s="73" t="s">
        <v>3352</v>
      </c>
      <c r="BL263" s="73" t="s">
        <v>31</v>
      </c>
      <c r="BM263" s="83">
        <v>-1.1751982917611646E-3</v>
      </c>
      <c r="BN263" s="73">
        <v>-12.51620207881283</v>
      </c>
      <c r="BO263" s="80" t="s">
        <v>88</v>
      </c>
      <c r="BR263" s="78">
        <v>46323.633946759262</v>
      </c>
      <c r="BS263" s="73" t="s">
        <v>2315</v>
      </c>
      <c r="BT263" s="73" t="s">
        <v>2318</v>
      </c>
      <c r="BU263" s="73">
        <v>107</v>
      </c>
      <c r="BV263" s="73" t="s">
        <v>2176</v>
      </c>
      <c r="BW263" s="73" t="s">
        <v>2177</v>
      </c>
      <c r="BX263" s="73">
        <v>0.21</v>
      </c>
      <c r="BY263" s="73">
        <v>0.06</v>
      </c>
      <c r="BZ263" s="73">
        <v>0.18</v>
      </c>
      <c r="CA263" s="73">
        <v>0.06</v>
      </c>
      <c r="CB263" s="73"/>
      <c r="CC263" s="73"/>
      <c r="CD263" s="73"/>
      <c r="CE263" s="73"/>
      <c r="CF263" s="73" t="s">
        <v>1971</v>
      </c>
      <c r="CG263" s="80"/>
      <c r="CH263" s="73" t="s">
        <v>66</v>
      </c>
      <c r="CI263" s="73" t="s">
        <v>1971</v>
      </c>
    </row>
    <row r="264" spans="1:87" ht="15" customHeight="1" x14ac:dyDescent="0.25">
      <c r="A264" s="78">
        <v>46323.633946759262</v>
      </c>
      <c r="B264" s="73" t="s">
        <v>3354</v>
      </c>
      <c r="C264" s="73" t="s">
        <v>31</v>
      </c>
      <c r="D264" s="73">
        <v>0.22500000000000001</v>
      </c>
      <c r="E264" s="73">
        <v>0.16500000000000001</v>
      </c>
      <c r="F264" s="73">
        <v>8.9999999999999998E-4</v>
      </c>
      <c r="G264" s="73" t="s">
        <v>15</v>
      </c>
      <c r="H264" s="73">
        <v>0.03</v>
      </c>
      <c r="I264" s="73">
        <v>0.03</v>
      </c>
      <c r="J264" s="73"/>
      <c r="K264" s="73">
        <v>0</v>
      </c>
      <c r="L264" s="73">
        <v>6.7500000000000002E-8</v>
      </c>
      <c r="M264" s="73">
        <v>6.7500000000000002E-8</v>
      </c>
      <c r="N264" s="73">
        <v>0</v>
      </c>
      <c r="O264" s="79" t="s">
        <v>1919</v>
      </c>
      <c r="P264" s="79" t="s">
        <v>3355</v>
      </c>
      <c r="S264" s="78">
        <v>46323.633946759262</v>
      </c>
      <c r="T264" s="73">
        <v>1</v>
      </c>
      <c r="U264" s="73" t="s">
        <v>2936</v>
      </c>
      <c r="V264" s="73" t="s">
        <v>2937</v>
      </c>
      <c r="W264" s="73" t="s">
        <v>6</v>
      </c>
      <c r="X264" s="80" t="s">
        <v>2938</v>
      </c>
      <c r="BG264" s="78">
        <v>46323.633946759262</v>
      </c>
      <c r="BH264" s="73">
        <v>1</v>
      </c>
      <c r="BI264" s="73" t="s">
        <v>84</v>
      </c>
      <c r="BJ264" s="73" t="s">
        <v>2785</v>
      </c>
      <c r="BK264" s="73" t="s">
        <v>3354</v>
      </c>
      <c r="BL264" s="73" t="s">
        <v>31</v>
      </c>
      <c r="BM264" s="83">
        <v>-1.0551931469259773E-3</v>
      </c>
      <c r="BN264" s="73">
        <v>-12.082072156294153</v>
      </c>
      <c r="BO264" s="80" t="s">
        <v>88</v>
      </c>
      <c r="BR264" s="78">
        <v>46323.633946759262</v>
      </c>
      <c r="BS264" s="73" t="s">
        <v>2315</v>
      </c>
      <c r="BT264" s="73" t="s">
        <v>2319</v>
      </c>
      <c r="BU264" s="73">
        <v>108</v>
      </c>
      <c r="BV264" s="73" t="s">
        <v>2176</v>
      </c>
      <c r="BW264" s="73" t="s">
        <v>2177</v>
      </c>
      <c r="BX264" s="73">
        <v>0.18</v>
      </c>
      <c r="BY264" s="73">
        <v>0.06</v>
      </c>
      <c r="BZ264" s="73">
        <v>0.18</v>
      </c>
      <c r="CA264" s="73">
        <v>0.03</v>
      </c>
      <c r="CB264" s="73"/>
      <c r="CC264" s="73"/>
      <c r="CD264" s="73"/>
      <c r="CE264" s="73"/>
      <c r="CF264" s="73" t="s">
        <v>1971</v>
      </c>
      <c r="CG264" s="80"/>
      <c r="CH264" s="73" t="s">
        <v>66</v>
      </c>
      <c r="CI264" s="73" t="s">
        <v>1971</v>
      </c>
    </row>
    <row r="265" spans="1:87" ht="15" customHeight="1" x14ac:dyDescent="0.25">
      <c r="A265" s="78">
        <v>46323.633946759262</v>
      </c>
      <c r="B265" s="73" t="s">
        <v>3356</v>
      </c>
      <c r="C265" s="73" t="s">
        <v>31</v>
      </c>
      <c r="D265" s="73">
        <v>0.255</v>
      </c>
      <c r="E265" s="73">
        <v>0.16500000000000001</v>
      </c>
      <c r="F265" s="73">
        <v>8.9999999999999998E-4</v>
      </c>
      <c r="G265" s="73" t="s">
        <v>15</v>
      </c>
      <c r="H265" s="73">
        <v>0.03</v>
      </c>
      <c r="I265" s="73">
        <v>0.03</v>
      </c>
      <c r="J265" s="73"/>
      <c r="K265" s="73">
        <v>0</v>
      </c>
      <c r="L265" s="73">
        <v>6.7500000000000002E-8</v>
      </c>
      <c r="M265" s="73">
        <v>6.7500000000000002E-8</v>
      </c>
      <c r="N265" s="73">
        <v>0</v>
      </c>
      <c r="O265" s="79" t="s">
        <v>1919</v>
      </c>
      <c r="P265" s="79" t="s">
        <v>3357</v>
      </c>
      <c r="S265" s="78">
        <v>46323.633946759262</v>
      </c>
      <c r="T265" s="73">
        <v>1</v>
      </c>
      <c r="U265" s="73" t="s">
        <v>2939</v>
      </c>
      <c r="V265" s="73" t="s">
        <v>2908</v>
      </c>
      <c r="W265" s="73" t="s">
        <v>6</v>
      </c>
      <c r="X265" s="80" t="s">
        <v>2909</v>
      </c>
      <c r="BG265" s="78">
        <v>46323.633946759262</v>
      </c>
      <c r="BH265" s="73">
        <v>1</v>
      </c>
      <c r="BI265" s="73" t="s">
        <v>84</v>
      </c>
      <c r="BJ265" s="73" t="s">
        <v>2785</v>
      </c>
      <c r="BK265" s="73" t="s">
        <v>3356</v>
      </c>
      <c r="BL265" s="73" t="s">
        <v>31</v>
      </c>
      <c r="BM265" s="83">
        <v>-9.3518800209078977E-4</v>
      </c>
      <c r="BN265" s="73">
        <v>-11.647942233775478</v>
      </c>
      <c r="BO265" s="80" t="s">
        <v>88</v>
      </c>
      <c r="BR265" s="78">
        <v>46323.633946759262</v>
      </c>
      <c r="BS265" s="73" t="s">
        <v>2320</v>
      </c>
      <c r="BT265" s="73" t="s">
        <v>2321</v>
      </c>
      <c r="BU265" s="73">
        <v>109</v>
      </c>
      <c r="BV265" s="73" t="s">
        <v>2176</v>
      </c>
      <c r="BW265" s="73" t="s">
        <v>2177</v>
      </c>
      <c r="BX265" s="73">
        <v>0.21</v>
      </c>
      <c r="BY265" s="73">
        <v>0.03</v>
      </c>
      <c r="BZ265" s="73">
        <v>0.24</v>
      </c>
      <c r="CA265" s="73">
        <v>0.03</v>
      </c>
      <c r="CB265" s="73"/>
      <c r="CC265" s="73"/>
      <c r="CD265" s="73"/>
      <c r="CE265" s="73"/>
      <c r="CF265" s="73" t="s">
        <v>1973</v>
      </c>
      <c r="CG265" s="80"/>
      <c r="CH265" s="73" t="s">
        <v>66</v>
      </c>
      <c r="CI265" s="73" t="s">
        <v>1973</v>
      </c>
    </row>
    <row r="266" spans="1:87" ht="15" customHeight="1" x14ac:dyDescent="0.25">
      <c r="A266" s="78">
        <v>46323.633946759262</v>
      </c>
      <c r="B266" s="73" t="s">
        <v>3358</v>
      </c>
      <c r="C266" s="73" t="s">
        <v>31</v>
      </c>
      <c r="D266" s="73">
        <v>0.28499999999999998</v>
      </c>
      <c r="E266" s="73">
        <v>0.16500000000000001</v>
      </c>
      <c r="F266" s="73">
        <v>8.9999999999999998E-4</v>
      </c>
      <c r="G266" s="73" t="s">
        <v>15</v>
      </c>
      <c r="H266" s="73">
        <v>0.03</v>
      </c>
      <c r="I266" s="73">
        <v>0.03</v>
      </c>
      <c r="J266" s="73"/>
      <c r="K266" s="73">
        <v>0</v>
      </c>
      <c r="L266" s="73">
        <v>6.7500000000000002E-8</v>
      </c>
      <c r="M266" s="73">
        <v>6.7500000000000002E-8</v>
      </c>
      <c r="N266" s="73">
        <v>0</v>
      </c>
      <c r="O266" s="79" t="s">
        <v>1919</v>
      </c>
      <c r="P266" s="79" t="s">
        <v>3359</v>
      </c>
      <c r="S266" s="78">
        <v>46323.633946759262</v>
      </c>
      <c r="T266" s="73">
        <v>1</v>
      </c>
      <c r="U266" s="73" t="s">
        <v>2940</v>
      </c>
      <c r="V266" s="73" t="s">
        <v>2911</v>
      </c>
      <c r="W266" s="73" t="s">
        <v>6</v>
      </c>
      <c r="X266" s="80" t="s">
        <v>2912</v>
      </c>
      <c r="BG266" s="78">
        <v>46323.633946759262</v>
      </c>
      <c r="BH266" s="73">
        <v>1</v>
      </c>
      <c r="BI266" s="73" t="s">
        <v>84</v>
      </c>
      <c r="BJ266" s="73" t="s">
        <v>2785</v>
      </c>
      <c r="BK266" s="73" t="s">
        <v>3358</v>
      </c>
      <c r="BL266" s="73" t="s">
        <v>31</v>
      </c>
      <c r="BM266" s="83">
        <v>-8.1518285725560224E-4</v>
      </c>
      <c r="BN266" s="73">
        <v>-11.213812311256801</v>
      </c>
      <c r="BO266" s="80" t="s">
        <v>88</v>
      </c>
      <c r="BR266" s="78">
        <v>46323.633946759262</v>
      </c>
      <c r="BS266" s="73" t="s">
        <v>2320</v>
      </c>
      <c r="BT266" s="73" t="s">
        <v>2322</v>
      </c>
      <c r="BU266" s="73">
        <v>110</v>
      </c>
      <c r="BV266" s="73" t="s">
        <v>2176</v>
      </c>
      <c r="BW266" s="73" t="s">
        <v>2177</v>
      </c>
      <c r="BX266" s="73">
        <v>0.24</v>
      </c>
      <c r="BY266" s="73">
        <v>0.03</v>
      </c>
      <c r="BZ266" s="73">
        <v>0.24</v>
      </c>
      <c r="CA266" s="73">
        <v>0.06</v>
      </c>
      <c r="CB266" s="73"/>
      <c r="CC266" s="73"/>
      <c r="CD266" s="73"/>
      <c r="CE266" s="73"/>
      <c r="CF266" s="73" t="s">
        <v>1973</v>
      </c>
      <c r="CG266" s="80"/>
      <c r="CH266" s="73" t="s">
        <v>66</v>
      </c>
      <c r="CI266" s="73" t="s">
        <v>1973</v>
      </c>
    </row>
    <row r="267" spans="1:87" ht="15" customHeight="1" x14ac:dyDescent="0.25">
      <c r="A267" s="78">
        <v>46323.633946759262</v>
      </c>
      <c r="B267" s="73" t="s">
        <v>3360</v>
      </c>
      <c r="C267" s="73" t="s">
        <v>31</v>
      </c>
      <c r="D267" s="73">
        <v>0.315</v>
      </c>
      <c r="E267" s="73">
        <v>0.16500000000000001</v>
      </c>
      <c r="F267" s="73">
        <v>8.9999999999999998E-4</v>
      </c>
      <c r="G267" s="73" t="s">
        <v>15</v>
      </c>
      <c r="H267" s="73">
        <v>0.03</v>
      </c>
      <c r="I267" s="73">
        <v>0.03</v>
      </c>
      <c r="J267" s="73"/>
      <c r="K267" s="73">
        <v>0</v>
      </c>
      <c r="L267" s="73">
        <v>6.7500000000000002E-8</v>
      </c>
      <c r="M267" s="73">
        <v>6.7500000000000002E-8</v>
      </c>
      <c r="N267" s="73">
        <v>0</v>
      </c>
      <c r="O267" s="79" t="s">
        <v>1919</v>
      </c>
      <c r="P267" s="79" t="s">
        <v>3361</v>
      </c>
      <c r="S267" s="78">
        <v>46323.633946759262</v>
      </c>
      <c r="T267" s="73">
        <v>1</v>
      </c>
      <c r="U267" s="73" t="s">
        <v>2941</v>
      </c>
      <c r="V267" s="73" t="s">
        <v>2942</v>
      </c>
      <c r="W267" s="73" t="s">
        <v>6</v>
      </c>
      <c r="X267" s="80" t="s">
        <v>2915</v>
      </c>
      <c r="BG267" s="78">
        <v>46323.633946759262</v>
      </c>
      <c r="BH267" s="73">
        <v>1</v>
      </c>
      <c r="BI267" s="73" t="s">
        <v>84</v>
      </c>
      <c r="BJ267" s="73" t="s">
        <v>2785</v>
      </c>
      <c r="BK267" s="73" t="s">
        <v>3360</v>
      </c>
      <c r="BL267" s="73" t="s">
        <v>31</v>
      </c>
      <c r="BM267" s="83">
        <v>-6.9517771242041482E-4</v>
      </c>
      <c r="BN267" s="73">
        <v>-10.779682388738124</v>
      </c>
      <c r="BO267" s="80" t="s">
        <v>88</v>
      </c>
      <c r="BR267" s="78">
        <v>46323.633946759262</v>
      </c>
      <c r="BS267" s="73" t="s">
        <v>2320</v>
      </c>
      <c r="BT267" s="73" t="s">
        <v>2323</v>
      </c>
      <c r="BU267" s="73">
        <v>111</v>
      </c>
      <c r="BV267" s="73" t="s">
        <v>2176</v>
      </c>
      <c r="BW267" s="73" t="s">
        <v>2177</v>
      </c>
      <c r="BX267" s="73">
        <v>0.24</v>
      </c>
      <c r="BY267" s="73">
        <v>0.06</v>
      </c>
      <c r="BZ267" s="73">
        <v>0.21</v>
      </c>
      <c r="CA267" s="73">
        <v>0.06</v>
      </c>
      <c r="CB267" s="73"/>
      <c r="CC267" s="73"/>
      <c r="CD267" s="73"/>
      <c r="CE267" s="73"/>
      <c r="CF267" s="73" t="s">
        <v>1973</v>
      </c>
      <c r="CG267" s="80"/>
      <c r="CH267" s="73" t="s">
        <v>66</v>
      </c>
      <c r="CI267" s="73" t="s">
        <v>1973</v>
      </c>
    </row>
    <row r="268" spans="1:87" ht="15" customHeight="1" x14ac:dyDescent="0.25">
      <c r="A268" s="78">
        <v>46323.633946759262</v>
      </c>
      <c r="B268" s="73" t="s">
        <v>3362</v>
      </c>
      <c r="C268" s="73" t="s">
        <v>31</v>
      </c>
      <c r="D268" s="73">
        <v>0.34499999999999997</v>
      </c>
      <c r="E268" s="73">
        <v>0.16500000000000001</v>
      </c>
      <c r="F268" s="73">
        <v>8.9999999999999998E-4</v>
      </c>
      <c r="G268" s="73" t="s">
        <v>15</v>
      </c>
      <c r="H268" s="73">
        <v>0.03</v>
      </c>
      <c r="I268" s="73">
        <v>0.03</v>
      </c>
      <c r="J268" s="73"/>
      <c r="K268" s="73">
        <v>0</v>
      </c>
      <c r="L268" s="73">
        <v>6.7500000000000002E-8</v>
      </c>
      <c r="M268" s="73">
        <v>6.7500000000000002E-8</v>
      </c>
      <c r="N268" s="73">
        <v>0</v>
      </c>
      <c r="O268" s="79" t="s">
        <v>1919</v>
      </c>
      <c r="P268" s="79" t="s">
        <v>3363</v>
      </c>
      <c r="S268" s="78">
        <v>46323.633946759262</v>
      </c>
      <c r="T268" s="73">
        <v>1</v>
      </c>
      <c r="U268" s="73" t="s">
        <v>2943</v>
      </c>
      <c r="V268" s="73" t="s">
        <v>2944</v>
      </c>
      <c r="W268" s="73" t="s">
        <v>6</v>
      </c>
      <c r="X268" s="80" t="s">
        <v>2918</v>
      </c>
      <c r="BG268" s="78">
        <v>46323.633946759262</v>
      </c>
      <c r="BH268" s="73">
        <v>1</v>
      </c>
      <c r="BI268" s="73" t="s">
        <v>84</v>
      </c>
      <c r="BJ268" s="73" t="s">
        <v>2785</v>
      </c>
      <c r="BK268" s="73" t="s">
        <v>3362</v>
      </c>
      <c r="BL268" s="73" t="s">
        <v>31</v>
      </c>
      <c r="BM268" s="83">
        <v>-5.7517256758522729E-4</v>
      </c>
      <c r="BN268" s="73">
        <v>-10.345552466219447</v>
      </c>
      <c r="BO268" s="80" t="s">
        <v>88</v>
      </c>
      <c r="BR268" s="78">
        <v>46323.633946759262</v>
      </c>
      <c r="BS268" s="73" t="s">
        <v>2320</v>
      </c>
      <c r="BT268" s="73" t="s">
        <v>2324</v>
      </c>
      <c r="BU268" s="73">
        <v>112</v>
      </c>
      <c r="BV268" s="73" t="s">
        <v>2176</v>
      </c>
      <c r="BW268" s="73" t="s">
        <v>2177</v>
      </c>
      <c r="BX268" s="73">
        <v>0.21</v>
      </c>
      <c r="BY268" s="73">
        <v>0.06</v>
      </c>
      <c r="BZ268" s="73">
        <v>0.21</v>
      </c>
      <c r="CA268" s="73">
        <v>0.03</v>
      </c>
      <c r="CB268" s="73"/>
      <c r="CC268" s="73"/>
      <c r="CD268" s="73"/>
      <c r="CE268" s="73"/>
      <c r="CF268" s="73" t="s">
        <v>1973</v>
      </c>
      <c r="CG268" s="80"/>
      <c r="CH268" s="73" t="s">
        <v>66</v>
      </c>
      <c r="CI268" s="73" t="s">
        <v>1973</v>
      </c>
    </row>
    <row r="269" spans="1:87" ht="15" customHeight="1" x14ac:dyDescent="0.25">
      <c r="A269" s="78">
        <v>46323.633946759262</v>
      </c>
      <c r="B269" s="73" t="s">
        <v>3364</v>
      </c>
      <c r="C269" s="73" t="s">
        <v>31</v>
      </c>
      <c r="D269" s="73">
        <v>0.375</v>
      </c>
      <c r="E269" s="73">
        <v>0.16500000000000001</v>
      </c>
      <c r="F269" s="73">
        <v>8.9999999999999998E-4</v>
      </c>
      <c r="G269" s="73" t="s">
        <v>15</v>
      </c>
      <c r="H269" s="73">
        <v>0.03</v>
      </c>
      <c r="I269" s="73">
        <v>0.03</v>
      </c>
      <c r="J269" s="73"/>
      <c r="K269" s="73">
        <v>0</v>
      </c>
      <c r="L269" s="73">
        <v>6.7500000000000002E-8</v>
      </c>
      <c r="M269" s="73">
        <v>6.7500000000000002E-8</v>
      </c>
      <c r="N269" s="73">
        <v>0</v>
      </c>
      <c r="O269" s="79" t="s">
        <v>1919</v>
      </c>
      <c r="P269" s="79" t="s">
        <v>3365</v>
      </c>
      <c r="S269" s="78">
        <v>46323.633946759262</v>
      </c>
      <c r="T269" s="73">
        <v>1</v>
      </c>
      <c r="U269" s="73" t="s">
        <v>2945</v>
      </c>
      <c r="V269" s="73">
        <v>-6.9685257991372444E-4</v>
      </c>
      <c r="W269" s="73" t="s">
        <v>6</v>
      </c>
      <c r="X269" s="80" t="s">
        <v>2920</v>
      </c>
      <c r="BG269" s="78">
        <v>46323.633946759262</v>
      </c>
      <c r="BH269" s="73">
        <v>1</v>
      </c>
      <c r="BI269" s="73" t="s">
        <v>84</v>
      </c>
      <c r="BJ269" s="73" t="s">
        <v>2785</v>
      </c>
      <c r="BK269" s="73" t="s">
        <v>3364</v>
      </c>
      <c r="BL269" s="73" t="s">
        <v>31</v>
      </c>
      <c r="BM269" s="83">
        <v>-4.5516742275003986E-4</v>
      </c>
      <c r="BN269" s="73">
        <v>-9.9114225437007715</v>
      </c>
      <c r="BO269" s="80" t="s">
        <v>88</v>
      </c>
      <c r="BR269" s="78">
        <v>46323.633946759262</v>
      </c>
      <c r="BS269" s="73" t="s">
        <v>2325</v>
      </c>
      <c r="BT269" s="73" t="s">
        <v>2326</v>
      </c>
      <c r="BU269" s="73">
        <v>113</v>
      </c>
      <c r="BV269" s="73" t="s">
        <v>2176</v>
      </c>
      <c r="BW269" s="73" t="s">
        <v>2177</v>
      </c>
      <c r="BX269" s="73">
        <v>0.24</v>
      </c>
      <c r="BY269" s="73">
        <v>0.03</v>
      </c>
      <c r="BZ269" s="73">
        <v>0.27</v>
      </c>
      <c r="CA269" s="73">
        <v>0.03</v>
      </c>
      <c r="CB269" s="73"/>
      <c r="CC269" s="73"/>
      <c r="CD269" s="73"/>
      <c r="CE269" s="73"/>
      <c r="CF269" s="73" t="s">
        <v>1975</v>
      </c>
      <c r="CG269" s="80"/>
      <c r="CH269" s="73" t="s">
        <v>66</v>
      </c>
      <c r="CI269" s="73" t="s">
        <v>1975</v>
      </c>
    </row>
    <row r="270" spans="1:87" ht="15" customHeight="1" x14ac:dyDescent="0.25">
      <c r="A270" s="78">
        <v>46323.633946759262</v>
      </c>
      <c r="B270" s="73" t="s">
        <v>3366</v>
      </c>
      <c r="C270" s="73" t="s">
        <v>31</v>
      </c>
      <c r="D270" s="73">
        <v>0.40500000000000003</v>
      </c>
      <c r="E270" s="73">
        <v>0.16500000000000001</v>
      </c>
      <c r="F270" s="73">
        <v>8.9999999999999998E-4</v>
      </c>
      <c r="G270" s="73" t="s">
        <v>15</v>
      </c>
      <c r="H270" s="73">
        <v>0.03</v>
      </c>
      <c r="I270" s="73">
        <v>0.03</v>
      </c>
      <c r="J270" s="73"/>
      <c r="K270" s="73">
        <v>0</v>
      </c>
      <c r="L270" s="73">
        <v>6.7500000000000002E-8</v>
      </c>
      <c r="M270" s="73">
        <v>6.7500000000000002E-8</v>
      </c>
      <c r="N270" s="73">
        <v>0</v>
      </c>
      <c r="O270" s="79" t="s">
        <v>1919</v>
      </c>
      <c r="P270" s="79" t="s">
        <v>3367</v>
      </c>
      <c r="S270" s="78">
        <v>46323.633946759262</v>
      </c>
      <c r="T270" s="73">
        <v>1</v>
      </c>
      <c r="U270" s="73" t="s">
        <v>2946</v>
      </c>
      <c r="V270" s="73">
        <v>1.7681650040348986E-6</v>
      </c>
      <c r="W270" s="73" t="s">
        <v>79</v>
      </c>
      <c r="X270" s="80" t="s">
        <v>2922</v>
      </c>
      <c r="BG270" s="78">
        <v>46323.633946759262</v>
      </c>
      <c r="BH270" s="73">
        <v>1</v>
      </c>
      <c r="BI270" s="73" t="s">
        <v>84</v>
      </c>
      <c r="BJ270" s="73" t="s">
        <v>2785</v>
      </c>
      <c r="BK270" s="73" t="s">
        <v>3366</v>
      </c>
      <c r="BL270" s="73" t="s">
        <v>31</v>
      </c>
      <c r="BM270" s="83">
        <v>-3.3516227791485239E-4</v>
      </c>
      <c r="BN270" s="73">
        <v>-9.4772926211820945</v>
      </c>
      <c r="BO270" s="80" t="s">
        <v>88</v>
      </c>
      <c r="BR270" s="78">
        <v>46323.633946759262</v>
      </c>
      <c r="BS270" s="73" t="s">
        <v>2325</v>
      </c>
      <c r="BT270" s="73" t="s">
        <v>2327</v>
      </c>
      <c r="BU270" s="73">
        <v>114</v>
      </c>
      <c r="BV270" s="73" t="s">
        <v>2176</v>
      </c>
      <c r="BW270" s="73" t="s">
        <v>2177</v>
      </c>
      <c r="BX270" s="73">
        <v>0.27</v>
      </c>
      <c r="BY270" s="73">
        <v>0.03</v>
      </c>
      <c r="BZ270" s="73">
        <v>0.27</v>
      </c>
      <c r="CA270" s="73">
        <v>0.06</v>
      </c>
      <c r="CB270" s="73"/>
      <c r="CC270" s="73"/>
      <c r="CD270" s="73"/>
      <c r="CE270" s="73"/>
      <c r="CF270" s="73" t="s">
        <v>1975</v>
      </c>
      <c r="CG270" s="80"/>
      <c r="CH270" s="73" t="s">
        <v>66</v>
      </c>
      <c r="CI270" s="73" t="s">
        <v>1975</v>
      </c>
    </row>
    <row r="271" spans="1:87" ht="15" customHeight="1" x14ac:dyDescent="0.25">
      <c r="A271" s="78">
        <v>46323.633946759262</v>
      </c>
      <c r="B271" s="73" t="s">
        <v>3368</v>
      </c>
      <c r="C271" s="73" t="s">
        <v>31</v>
      </c>
      <c r="D271" s="73">
        <v>0.435</v>
      </c>
      <c r="E271" s="73">
        <v>0.16500000000000001</v>
      </c>
      <c r="F271" s="73">
        <v>8.9999999999999998E-4</v>
      </c>
      <c r="G271" s="73" t="s">
        <v>15</v>
      </c>
      <c r="H271" s="73">
        <v>0.03</v>
      </c>
      <c r="I271" s="73">
        <v>0.03</v>
      </c>
      <c r="J271" s="73"/>
      <c r="K271" s="73">
        <v>0</v>
      </c>
      <c r="L271" s="73">
        <v>6.7500000000000002E-8</v>
      </c>
      <c r="M271" s="73">
        <v>6.7500000000000002E-8</v>
      </c>
      <c r="N271" s="73">
        <v>0</v>
      </c>
      <c r="O271" s="79" t="s">
        <v>1919</v>
      </c>
      <c r="P271" s="79" t="s">
        <v>3369</v>
      </c>
      <c r="S271" s="78">
        <v>46323.633946759262</v>
      </c>
      <c r="T271" s="73">
        <v>1</v>
      </c>
      <c r="U271" s="73" t="s">
        <v>2947</v>
      </c>
      <c r="V271" s="73">
        <v>6.6435251365255307E-7</v>
      </c>
      <c r="W271" s="73" t="s">
        <v>79</v>
      </c>
      <c r="X271" s="80" t="s">
        <v>2924</v>
      </c>
      <c r="BG271" s="78">
        <v>46323.633946759262</v>
      </c>
      <c r="BH271" s="73">
        <v>1</v>
      </c>
      <c r="BI271" s="73" t="s">
        <v>84</v>
      </c>
      <c r="BJ271" s="73" t="s">
        <v>2785</v>
      </c>
      <c r="BK271" s="73" t="s">
        <v>3368</v>
      </c>
      <c r="BL271" s="73" t="s">
        <v>31</v>
      </c>
      <c r="BM271" s="83">
        <v>-2.1515713307966488E-4</v>
      </c>
      <c r="BN271" s="73">
        <v>-6.9926068250891085</v>
      </c>
      <c r="BO271" s="80" t="s">
        <v>88</v>
      </c>
      <c r="BR271" s="78">
        <v>46323.633946759262</v>
      </c>
      <c r="BS271" s="73" t="s">
        <v>2325</v>
      </c>
      <c r="BT271" s="73" t="s">
        <v>2328</v>
      </c>
      <c r="BU271" s="73">
        <v>115</v>
      </c>
      <c r="BV271" s="73" t="s">
        <v>2176</v>
      </c>
      <c r="BW271" s="73" t="s">
        <v>2177</v>
      </c>
      <c r="BX271" s="73">
        <v>0.27</v>
      </c>
      <c r="BY271" s="73">
        <v>0.06</v>
      </c>
      <c r="BZ271" s="73">
        <v>0.24</v>
      </c>
      <c r="CA271" s="73">
        <v>0.06</v>
      </c>
      <c r="CB271" s="73"/>
      <c r="CC271" s="73"/>
      <c r="CD271" s="73"/>
      <c r="CE271" s="73"/>
      <c r="CF271" s="73" t="s">
        <v>1975</v>
      </c>
      <c r="CG271" s="80"/>
      <c r="CH271" s="73" t="s">
        <v>66</v>
      </c>
      <c r="CI271" s="73" t="s">
        <v>1975</v>
      </c>
    </row>
    <row r="272" spans="1:87" ht="15" customHeight="1" x14ac:dyDescent="0.25">
      <c r="A272" s="78">
        <v>46323.633946759262</v>
      </c>
      <c r="B272" s="73" t="s">
        <v>3370</v>
      </c>
      <c r="C272" s="73" t="s">
        <v>31</v>
      </c>
      <c r="D272" s="73">
        <v>0.46500000000000002</v>
      </c>
      <c r="E272" s="73">
        <v>0.16500000000000001</v>
      </c>
      <c r="F272" s="73">
        <v>8.9999999999999998E-4</v>
      </c>
      <c r="G272" s="73" t="s">
        <v>15</v>
      </c>
      <c r="H272" s="73">
        <v>0.03</v>
      </c>
      <c r="I272" s="73">
        <v>0.03</v>
      </c>
      <c r="J272" s="73"/>
      <c r="K272" s="73">
        <v>0</v>
      </c>
      <c r="L272" s="73">
        <v>6.7500000000000002E-8</v>
      </c>
      <c r="M272" s="73">
        <v>6.7500000000000002E-8</v>
      </c>
      <c r="N272" s="73">
        <v>0</v>
      </c>
      <c r="O272" s="79" t="s">
        <v>1919</v>
      </c>
      <c r="P272" s="79" t="s">
        <v>3371</v>
      </c>
      <c r="S272" s="78">
        <v>46323.633946759262</v>
      </c>
      <c r="T272" s="73">
        <v>1</v>
      </c>
      <c r="U272" s="73" t="s">
        <v>2948</v>
      </c>
      <c r="V272" s="73">
        <v>-0.35941045550673362</v>
      </c>
      <c r="W272" s="73" t="s">
        <v>2715</v>
      </c>
      <c r="X272" s="80" t="s">
        <v>2926</v>
      </c>
      <c r="BG272" s="78">
        <v>46323.633946759262</v>
      </c>
      <c r="BH272" s="73">
        <v>1</v>
      </c>
      <c r="BI272" s="73" t="s">
        <v>84</v>
      </c>
      <c r="BJ272" s="73" t="s">
        <v>2785</v>
      </c>
      <c r="BK272" s="73" t="s">
        <v>3370</v>
      </c>
      <c r="BL272" s="73" t="s">
        <v>31</v>
      </c>
      <c r="BM272" s="83">
        <v>-9.5151988244477419E-5</v>
      </c>
      <c r="BN272" s="73">
        <v>-3.0924396179455163</v>
      </c>
      <c r="BO272" s="80" t="s">
        <v>88</v>
      </c>
      <c r="BR272" s="78">
        <v>46323.633946759262</v>
      </c>
      <c r="BS272" s="73" t="s">
        <v>2325</v>
      </c>
      <c r="BT272" s="73" t="s">
        <v>2329</v>
      </c>
      <c r="BU272" s="73">
        <v>116</v>
      </c>
      <c r="BV272" s="73" t="s">
        <v>2176</v>
      </c>
      <c r="BW272" s="73" t="s">
        <v>2177</v>
      </c>
      <c r="BX272" s="73">
        <v>0.24</v>
      </c>
      <c r="BY272" s="73">
        <v>0.06</v>
      </c>
      <c r="BZ272" s="73">
        <v>0.24</v>
      </c>
      <c r="CA272" s="73">
        <v>0.03</v>
      </c>
      <c r="CB272" s="73"/>
      <c r="CC272" s="73"/>
      <c r="CD272" s="73"/>
      <c r="CE272" s="73"/>
      <c r="CF272" s="73" t="s">
        <v>1975</v>
      </c>
      <c r="CG272" s="80"/>
      <c r="CH272" s="73" t="s">
        <v>66</v>
      </c>
      <c r="CI272" s="73" t="s">
        <v>1975</v>
      </c>
    </row>
    <row r="273" spans="1:87" ht="15" customHeight="1" x14ac:dyDescent="0.25">
      <c r="A273" s="78">
        <v>46323.633946759262</v>
      </c>
      <c r="B273" s="73" t="s">
        <v>3372</v>
      </c>
      <c r="C273" s="73" t="s">
        <v>31</v>
      </c>
      <c r="D273" s="73">
        <v>0.495</v>
      </c>
      <c r="E273" s="73">
        <v>0.16500000000000001</v>
      </c>
      <c r="F273" s="73">
        <v>8.9999999999999998E-4</v>
      </c>
      <c r="G273" s="73" t="s">
        <v>15</v>
      </c>
      <c r="H273" s="73">
        <v>0.03</v>
      </c>
      <c r="I273" s="73">
        <v>0.03</v>
      </c>
      <c r="J273" s="73"/>
      <c r="K273" s="73">
        <v>0</v>
      </c>
      <c r="L273" s="73">
        <v>6.7500000000000002E-8</v>
      </c>
      <c r="M273" s="73">
        <v>6.7500000000000002E-8</v>
      </c>
      <c r="N273" s="73">
        <v>0</v>
      </c>
      <c r="O273" s="79" t="s">
        <v>1919</v>
      </c>
      <c r="P273" s="79" t="s">
        <v>3373</v>
      </c>
      <c r="S273" s="78">
        <v>46323.633946759262</v>
      </c>
      <c r="T273" s="73">
        <v>1</v>
      </c>
      <c r="U273" s="73" t="s">
        <v>2949</v>
      </c>
      <c r="V273" s="73">
        <v>-0.36892864893978056</v>
      </c>
      <c r="W273" s="73" t="s">
        <v>66</v>
      </c>
      <c r="X273" s="80" t="s">
        <v>2928</v>
      </c>
      <c r="BG273" s="78">
        <v>46323.633946759262</v>
      </c>
      <c r="BH273" s="73">
        <v>1</v>
      </c>
      <c r="BI273" s="73" t="s">
        <v>84</v>
      </c>
      <c r="BJ273" s="73" t="s">
        <v>2785</v>
      </c>
      <c r="BK273" s="73" t="s">
        <v>3372</v>
      </c>
      <c r="BL273" s="73" t="s">
        <v>31</v>
      </c>
      <c r="BM273" s="83">
        <v>2.4853156590710058E-5</v>
      </c>
      <c r="BN273" s="73">
        <v>0</v>
      </c>
      <c r="BO273" s="80" t="s">
        <v>2786</v>
      </c>
      <c r="BR273" s="78">
        <v>46323.633946759262</v>
      </c>
      <c r="BS273" s="73" t="s">
        <v>2330</v>
      </c>
      <c r="BT273" s="73" t="s">
        <v>2331</v>
      </c>
      <c r="BU273" s="73">
        <v>117</v>
      </c>
      <c r="BV273" s="73" t="s">
        <v>2176</v>
      </c>
      <c r="BW273" s="73" t="s">
        <v>2177</v>
      </c>
      <c r="BX273" s="73">
        <v>0.27</v>
      </c>
      <c r="BY273" s="73">
        <v>0.03</v>
      </c>
      <c r="BZ273" s="73">
        <v>0.3</v>
      </c>
      <c r="CA273" s="73">
        <v>0.03</v>
      </c>
      <c r="CB273" s="73"/>
      <c r="CC273" s="73"/>
      <c r="CD273" s="73"/>
      <c r="CE273" s="73"/>
      <c r="CF273" s="73" t="s">
        <v>1977</v>
      </c>
      <c r="CG273" s="80"/>
      <c r="CH273" s="73" t="s">
        <v>66</v>
      </c>
      <c r="CI273" s="73" t="s">
        <v>1977</v>
      </c>
    </row>
    <row r="274" spans="1:87" ht="15" customHeight="1" x14ac:dyDescent="0.25">
      <c r="A274" s="78">
        <v>46323.633946759262</v>
      </c>
      <c r="B274" s="73" t="s">
        <v>3374</v>
      </c>
      <c r="C274" s="73" t="s">
        <v>31</v>
      </c>
      <c r="D274" s="73">
        <v>0.52500000000000002</v>
      </c>
      <c r="E274" s="73">
        <v>0.16500000000000001</v>
      </c>
      <c r="F274" s="73">
        <v>8.9999999999999998E-4</v>
      </c>
      <c r="G274" s="73" t="s">
        <v>15</v>
      </c>
      <c r="H274" s="73">
        <v>0.03</v>
      </c>
      <c r="I274" s="73">
        <v>0.03</v>
      </c>
      <c r="J274" s="73"/>
      <c r="K274" s="73">
        <v>0</v>
      </c>
      <c r="L274" s="73">
        <v>6.7500000000000002E-8</v>
      </c>
      <c r="M274" s="73">
        <v>6.7500000000000002E-8</v>
      </c>
      <c r="N274" s="73">
        <v>0</v>
      </c>
      <c r="O274" s="79" t="s">
        <v>1919</v>
      </c>
      <c r="P274" s="79" t="s">
        <v>3375</v>
      </c>
      <c r="S274" s="78">
        <v>46323.633946759262</v>
      </c>
      <c r="T274" s="73">
        <v>1</v>
      </c>
      <c r="U274" s="73" t="s">
        <v>2950</v>
      </c>
      <c r="V274" s="73" t="b">
        <v>0</v>
      </c>
      <c r="W274" s="73" t="s">
        <v>6</v>
      </c>
      <c r="X274" s="80" t="s">
        <v>2930</v>
      </c>
      <c r="BG274" s="78">
        <v>46323.633946759262</v>
      </c>
      <c r="BH274" s="73">
        <v>1</v>
      </c>
      <c r="BI274" s="73" t="s">
        <v>84</v>
      </c>
      <c r="BJ274" s="73" t="s">
        <v>2785</v>
      </c>
      <c r="BK274" s="73" t="s">
        <v>3374</v>
      </c>
      <c r="BL274" s="73" t="s">
        <v>31</v>
      </c>
      <c r="BM274" s="83">
        <v>1.4485830142589752E-4</v>
      </c>
      <c r="BN274" s="73">
        <v>0</v>
      </c>
      <c r="BO274" s="80" t="s">
        <v>2786</v>
      </c>
      <c r="BR274" s="78">
        <v>46323.633946759262</v>
      </c>
      <c r="BS274" s="73" t="s">
        <v>2330</v>
      </c>
      <c r="BT274" s="73" t="s">
        <v>2332</v>
      </c>
      <c r="BU274" s="73">
        <v>118</v>
      </c>
      <c r="BV274" s="73" t="s">
        <v>2176</v>
      </c>
      <c r="BW274" s="73" t="s">
        <v>2177</v>
      </c>
      <c r="BX274" s="73">
        <v>0.3</v>
      </c>
      <c r="BY274" s="73">
        <v>0.03</v>
      </c>
      <c r="BZ274" s="73">
        <v>0.3</v>
      </c>
      <c r="CA274" s="73">
        <v>0.06</v>
      </c>
      <c r="CB274" s="73"/>
      <c r="CC274" s="73"/>
      <c r="CD274" s="73"/>
      <c r="CE274" s="73"/>
      <c r="CF274" s="73" t="s">
        <v>1977</v>
      </c>
      <c r="CG274" s="80"/>
      <c r="CH274" s="73" t="s">
        <v>66</v>
      </c>
      <c r="CI274" s="73" t="s">
        <v>1977</v>
      </c>
    </row>
    <row r="275" spans="1:87" ht="15" customHeight="1" x14ac:dyDescent="0.25">
      <c r="A275" s="78">
        <v>46323.633946759262</v>
      </c>
      <c r="B275" s="73" t="s">
        <v>3376</v>
      </c>
      <c r="C275" s="73" t="s">
        <v>31</v>
      </c>
      <c r="D275" s="73">
        <v>0.55500000000000005</v>
      </c>
      <c r="E275" s="73">
        <v>0.16500000000000001</v>
      </c>
      <c r="F275" s="73">
        <v>8.9999999999999998E-4</v>
      </c>
      <c r="G275" s="73" t="s">
        <v>15</v>
      </c>
      <c r="H275" s="73">
        <v>0.03</v>
      </c>
      <c r="I275" s="73">
        <v>0.03</v>
      </c>
      <c r="J275" s="73"/>
      <c r="K275" s="73">
        <v>0</v>
      </c>
      <c r="L275" s="73">
        <v>6.7500000000000002E-8</v>
      </c>
      <c r="M275" s="73">
        <v>6.7500000000000002E-8</v>
      </c>
      <c r="N275" s="73">
        <v>0</v>
      </c>
      <c r="O275" s="79" t="s">
        <v>1919</v>
      </c>
      <c r="P275" s="79" t="s">
        <v>3377</v>
      </c>
      <c r="S275" s="78">
        <v>46323.633946759262</v>
      </c>
      <c r="T275" s="73">
        <v>1</v>
      </c>
      <c r="U275" s="73" t="s">
        <v>2951</v>
      </c>
      <c r="V275" s="73" t="s">
        <v>414</v>
      </c>
      <c r="W275" s="73" t="s">
        <v>6</v>
      </c>
      <c r="X275" s="80" t="s">
        <v>2932</v>
      </c>
      <c r="BG275" s="78">
        <v>46323.633946759262</v>
      </c>
      <c r="BH275" s="73">
        <v>1</v>
      </c>
      <c r="BI275" s="73" t="s">
        <v>84</v>
      </c>
      <c r="BJ275" s="73" t="s">
        <v>2785</v>
      </c>
      <c r="BK275" s="73" t="s">
        <v>3376</v>
      </c>
      <c r="BL275" s="73" t="s">
        <v>31</v>
      </c>
      <c r="BM275" s="83">
        <v>2.64863446261085E-4</v>
      </c>
      <c r="BN275" s="73">
        <v>0</v>
      </c>
      <c r="BO275" s="80" t="s">
        <v>2786</v>
      </c>
      <c r="BR275" s="78">
        <v>46323.633946759262</v>
      </c>
      <c r="BS275" s="73" t="s">
        <v>2330</v>
      </c>
      <c r="BT275" s="73" t="s">
        <v>2333</v>
      </c>
      <c r="BU275" s="73">
        <v>119</v>
      </c>
      <c r="BV275" s="73" t="s">
        <v>2176</v>
      </c>
      <c r="BW275" s="73" t="s">
        <v>2177</v>
      </c>
      <c r="BX275" s="73">
        <v>0.3</v>
      </c>
      <c r="BY275" s="73">
        <v>0.06</v>
      </c>
      <c r="BZ275" s="73">
        <v>0.27</v>
      </c>
      <c r="CA275" s="73">
        <v>0.06</v>
      </c>
      <c r="CB275" s="73"/>
      <c r="CC275" s="73"/>
      <c r="CD275" s="73"/>
      <c r="CE275" s="73"/>
      <c r="CF275" s="73" t="s">
        <v>1977</v>
      </c>
      <c r="CG275" s="80"/>
      <c r="CH275" s="73" t="s">
        <v>66</v>
      </c>
      <c r="CI275" s="73" t="s">
        <v>1977</v>
      </c>
    </row>
    <row r="276" spans="1:87" ht="15" customHeight="1" x14ac:dyDescent="0.25">
      <c r="A276" s="78">
        <v>46323.633946759262</v>
      </c>
      <c r="B276" s="73" t="s">
        <v>3378</v>
      </c>
      <c r="C276" s="73" t="s">
        <v>31</v>
      </c>
      <c r="D276" s="73">
        <v>0.58499999999999996</v>
      </c>
      <c r="E276" s="73">
        <v>0.16500000000000001</v>
      </c>
      <c r="F276" s="73">
        <v>8.9999999999999998E-4</v>
      </c>
      <c r="G276" s="73" t="s">
        <v>15</v>
      </c>
      <c r="H276" s="73">
        <v>0.03</v>
      </c>
      <c r="I276" s="73">
        <v>0.03</v>
      </c>
      <c r="J276" s="73"/>
      <c r="K276" s="73">
        <v>0</v>
      </c>
      <c r="L276" s="73">
        <v>6.7500000000000002E-8</v>
      </c>
      <c r="M276" s="73">
        <v>6.7500000000000002E-8</v>
      </c>
      <c r="N276" s="73">
        <v>0</v>
      </c>
      <c r="O276" s="79" t="s">
        <v>1919</v>
      </c>
      <c r="P276" s="79" t="s">
        <v>3379</v>
      </c>
      <c r="S276" s="78">
        <v>46323.633946759262</v>
      </c>
      <c r="T276" s="73">
        <v>1</v>
      </c>
      <c r="U276" s="73" t="s">
        <v>2952</v>
      </c>
      <c r="V276" s="73" t="s">
        <v>2953</v>
      </c>
      <c r="W276" s="73" t="s">
        <v>6</v>
      </c>
      <c r="X276" s="80" t="s">
        <v>2935</v>
      </c>
      <c r="BG276" s="78">
        <v>46323.633946759262</v>
      </c>
      <c r="BH276" s="73">
        <v>1</v>
      </c>
      <c r="BI276" s="73" t="s">
        <v>84</v>
      </c>
      <c r="BJ276" s="73" t="s">
        <v>2785</v>
      </c>
      <c r="BK276" s="73" t="s">
        <v>3378</v>
      </c>
      <c r="BL276" s="73" t="s">
        <v>31</v>
      </c>
      <c r="BM276" s="83">
        <v>3.8486859109627248E-4</v>
      </c>
      <c r="BN276" s="73">
        <v>0</v>
      </c>
      <c r="BO276" s="80" t="s">
        <v>2786</v>
      </c>
      <c r="BR276" s="78">
        <v>46323.633946759262</v>
      </c>
      <c r="BS276" s="73" t="s">
        <v>2330</v>
      </c>
      <c r="BT276" s="73" t="s">
        <v>2334</v>
      </c>
      <c r="BU276" s="73">
        <v>120</v>
      </c>
      <c r="BV276" s="73" t="s">
        <v>2176</v>
      </c>
      <c r="BW276" s="73" t="s">
        <v>2177</v>
      </c>
      <c r="BX276" s="73">
        <v>0.27</v>
      </c>
      <c r="BY276" s="73">
        <v>0.06</v>
      </c>
      <c r="BZ276" s="73">
        <v>0.27</v>
      </c>
      <c r="CA276" s="73">
        <v>0.03</v>
      </c>
      <c r="CB276" s="73"/>
      <c r="CC276" s="73"/>
      <c r="CD276" s="73"/>
      <c r="CE276" s="73"/>
      <c r="CF276" s="73" t="s">
        <v>1977</v>
      </c>
      <c r="CG276" s="80"/>
      <c r="CH276" s="73" t="s">
        <v>66</v>
      </c>
      <c r="CI276" s="73" t="s">
        <v>1977</v>
      </c>
    </row>
    <row r="277" spans="1:87" ht="15" customHeight="1" x14ac:dyDescent="0.25">
      <c r="A277" s="78">
        <v>46323.633946759262</v>
      </c>
      <c r="B277" s="73" t="s">
        <v>3380</v>
      </c>
      <c r="C277" s="73" t="s">
        <v>31</v>
      </c>
      <c r="D277" s="73">
        <v>1.4999999999999999E-2</v>
      </c>
      <c r="E277" s="73">
        <v>0.19500000000000001</v>
      </c>
      <c r="F277" s="73">
        <v>8.9999999999999998E-4</v>
      </c>
      <c r="G277" s="73" t="s">
        <v>15</v>
      </c>
      <c r="H277" s="73">
        <v>0.03</v>
      </c>
      <c r="I277" s="73">
        <v>0.03</v>
      </c>
      <c r="J277" s="73"/>
      <c r="K277" s="73">
        <v>0</v>
      </c>
      <c r="L277" s="73">
        <v>6.7500000000000002E-8</v>
      </c>
      <c r="M277" s="73">
        <v>6.7500000000000002E-8</v>
      </c>
      <c r="N277" s="73">
        <v>0</v>
      </c>
      <c r="O277" s="79" t="s">
        <v>1919</v>
      </c>
      <c r="P277" s="79" t="s">
        <v>3381</v>
      </c>
      <c r="S277" s="78">
        <v>46323.633946759262</v>
      </c>
      <c r="T277" s="73">
        <v>1</v>
      </c>
      <c r="U277" s="73" t="s">
        <v>2954</v>
      </c>
      <c r="V277" s="73" t="s">
        <v>2955</v>
      </c>
      <c r="W277" s="73" t="s">
        <v>6</v>
      </c>
      <c r="X277" s="80" t="s">
        <v>2938</v>
      </c>
      <c r="BG277" s="78">
        <v>46323.633946759262</v>
      </c>
      <c r="BH277" s="73">
        <v>1</v>
      </c>
      <c r="BI277" s="73" t="s">
        <v>84</v>
      </c>
      <c r="BJ277" s="73" t="s">
        <v>2785</v>
      </c>
      <c r="BK277" s="73" t="s">
        <v>3380</v>
      </c>
      <c r="BL277" s="73" t="s">
        <v>31</v>
      </c>
      <c r="BM277" s="83">
        <v>-1.574274992926631E-3</v>
      </c>
      <c r="BN277" s="73">
        <v>-13.959899660228295</v>
      </c>
      <c r="BO277" s="80" t="s">
        <v>88</v>
      </c>
      <c r="BR277" s="78">
        <v>46323.633946759262</v>
      </c>
      <c r="BS277" s="73" t="s">
        <v>2335</v>
      </c>
      <c r="BT277" s="73" t="s">
        <v>2336</v>
      </c>
      <c r="BU277" s="73">
        <v>121</v>
      </c>
      <c r="BV277" s="73" t="s">
        <v>2176</v>
      </c>
      <c r="BW277" s="73" t="s">
        <v>2177</v>
      </c>
      <c r="BX277" s="73">
        <v>0.3</v>
      </c>
      <c r="BY277" s="73">
        <v>0.03</v>
      </c>
      <c r="BZ277" s="73">
        <v>0.33</v>
      </c>
      <c r="CA277" s="73">
        <v>0.03</v>
      </c>
      <c r="CB277" s="73"/>
      <c r="CC277" s="73"/>
      <c r="CD277" s="73"/>
      <c r="CE277" s="73"/>
      <c r="CF277" s="73" t="s">
        <v>1979</v>
      </c>
      <c r="CG277" s="80"/>
      <c r="CH277" s="73" t="s">
        <v>66</v>
      </c>
      <c r="CI277" s="73" t="s">
        <v>1979</v>
      </c>
    </row>
    <row r="278" spans="1:87" ht="15" customHeight="1" x14ac:dyDescent="0.25">
      <c r="A278" s="78">
        <v>46323.633946759262</v>
      </c>
      <c r="B278" s="73" t="s">
        <v>3382</v>
      </c>
      <c r="C278" s="73" t="s">
        <v>31</v>
      </c>
      <c r="D278" s="73">
        <v>4.4999999999999998E-2</v>
      </c>
      <c r="E278" s="73">
        <v>0.19500000000000001</v>
      </c>
      <c r="F278" s="73">
        <v>8.9999999999999998E-4</v>
      </c>
      <c r="G278" s="73" t="s">
        <v>15</v>
      </c>
      <c r="H278" s="73">
        <v>0.03</v>
      </c>
      <c r="I278" s="73">
        <v>0.03</v>
      </c>
      <c r="J278" s="73"/>
      <c r="K278" s="73">
        <v>0</v>
      </c>
      <c r="L278" s="73">
        <v>6.7500000000000002E-8</v>
      </c>
      <c r="M278" s="73">
        <v>6.7500000000000002E-8</v>
      </c>
      <c r="N278" s="73">
        <v>0</v>
      </c>
      <c r="O278" s="79" t="s">
        <v>1919</v>
      </c>
      <c r="P278" s="79" t="s">
        <v>3383</v>
      </c>
      <c r="BG278" s="78">
        <v>46323.633946759262</v>
      </c>
      <c r="BH278" s="73">
        <v>1</v>
      </c>
      <c r="BI278" s="73" t="s">
        <v>84</v>
      </c>
      <c r="BJ278" s="73" t="s">
        <v>2785</v>
      </c>
      <c r="BK278" s="73" t="s">
        <v>3382</v>
      </c>
      <c r="BL278" s="73" t="s">
        <v>31</v>
      </c>
      <c r="BM278" s="83">
        <v>-1.4542698480914434E-3</v>
      </c>
      <c r="BN278" s="73">
        <v>-13.52576973770962</v>
      </c>
      <c r="BO278" s="80" t="s">
        <v>88</v>
      </c>
      <c r="BR278" s="78">
        <v>46323.633946759262</v>
      </c>
      <c r="BS278" s="73" t="s">
        <v>2335</v>
      </c>
      <c r="BT278" s="73" t="s">
        <v>2337</v>
      </c>
      <c r="BU278" s="73">
        <v>122</v>
      </c>
      <c r="BV278" s="73" t="s">
        <v>2176</v>
      </c>
      <c r="BW278" s="73" t="s">
        <v>2177</v>
      </c>
      <c r="BX278" s="73">
        <v>0.33</v>
      </c>
      <c r="BY278" s="73">
        <v>0.03</v>
      </c>
      <c r="BZ278" s="73">
        <v>0.33</v>
      </c>
      <c r="CA278" s="73">
        <v>0.06</v>
      </c>
      <c r="CB278" s="73"/>
      <c r="CC278" s="73"/>
      <c r="CD278" s="73"/>
      <c r="CE278" s="73"/>
      <c r="CF278" s="73" t="s">
        <v>1979</v>
      </c>
      <c r="CG278" s="80"/>
      <c r="CH278" s="73" t="s">
        <v>66</v>
      </c>
      <c r="CI278" s="73" t="s">
        <v>1979</v>
      </c>
    </row>
    <row r="279" spans="1:87" ht="15" customHeight="1" x14ac:dyDescent="0.25">
      <c r="A279" s="78">
        <v>46323.633946759262</v>
      </c>
      <c r="B279" s="73" t="s">
        <v>3384</v>
      </c>
      <c r="C279" s="73" t="s">
        <v>31</v>
      </c>
      <c r="D279" s="73">
        <v>7.4999999999999997E-2</v>
      </c>
      <c r="E279" s="73">
        <v>0.19500000000000001</v>
      </c>
      <c r="F279" s="73">
        <v>8.9999999999999998E-4</v>
      </c>
      <c r="G279" s="73" t="s">
        <v>15</v>
      </c>
      <c r="H279" s="73">
        <v>0.03</v>
      </c>
      <c r="I279" s="73">
        <v>0.03</v>
      </c>
      <c r="J279" s="73"/>
      <c r="K279" s="73">
        <v>0</v>
      </c>
      <c r="L279" s="73">
        <v>6.7500000000000002E-8</v>
      </c>
      <c r="M279" s="73">
        <v>6.7500000000000002E-8</v>
      </c>
      <c r="N279" s="73">
        <v>0</v>
      </c>
      <c r="O279" s="79" t="s">
        <v>1919</v>
      </c>
      <c r="P279" s="79" t="s">
        <v>3385</v>
      </c>
      <c r="BG279" s="78">
        <v>46323.633946759262</v>
      </c>
      <c r="BH279" s="73">
        <v>1</v>
      </c>
      <c r="BI279" s="73" t="s">
        <v>84</v>
      </c>
      <c r="BJ279" s="73" t="s">
        <v>2785</v>
      </c>
      <c r="BK279" s="73" t="s">
        <v>3384</v>
      </c>
      <c r="BL279" s="73" t="s">
        <v>31</v>
      </c>
      <c r="BM279" s="83">
        <v>-1.3342647032562559E-3</v>
      </c>
      <c r="BN279" s="73">
        <v>-13.091639815190943</v>
      </c>
      <c r="BO279" s="80" t="s">
        <v>88</v>
      </c>
      <c r="BR279" s="78">
        <v>46323.633946759262</v>
      </c>
      <c r="BS279" s="73" t="s">
        <v>2335</v>
      </c>
      <c r="BT279" s="73" t="s">
        <v>2338</v>
      </c>
      <c r="BU279" s="73">
        <v>123</v>
      </c>
      <c r="BV279" s="73" t="s">
        <v>2176</v>
      </c>
      <c r="BW279" s="73" t="s">
        <v>2177</v>
      </c>
      <c r="BX279" s="73">
        <v>0.33</v>
      </c>
      <c r="BY279" s="73">
        <v>0.06</v>
      </c>
      <c r="BZ279" s="73">
        <v>0.3</v>
      </c>
      <c r="CA279" s="73">
        <v>0.06</v>
      </c>
      <c r="CB279" s="73"/>
      <c r="CC279" s="73"/>
      <c r="CD279" s="73"/>
      <c r="CE279" s="73"/>
      <c r="CF279" s="73" t="s">
        <v>1979</v>
      </c>
      <c r="CG279" s="80"/>
      <c r="CH279" s="73" t="s">
        <v>66</v>
      </c>
      <c r="CI279" s="73" t="s">
        <v>1979</v>
      </c>
    </row>
    <row r="280" spans="1:87" ht="15" customHeight="1" x14ac:dyDescent="0.25">
      <c r="A280" s="78">
        <v>46323.633946759262</v>
      </c>
      <c r="B280" s="73" t="s">
        <v>3386</v>
      </c>
      <c r="C280" s="73" t="s">
        <v>31</v>
      </c>
      <c r="D280" s="73">
        <v>0.105</v>
      </c>
      <c r="E280" s="73">
        <v>0.19500000000000001</v>
      </c>
      <c r="F280" s="73">
        <v>8.9999999999999998E-4</v>
      </c>
      <c r="G280" s="73" t="s">
        <v>15</v>
      </c>
      <c r="H280" s="73">
        <v>0.03</v>
      </c>
      <c r="I280" s="73">
        <v>0.03</v>
      </c>
      <c r="J280" s="73"/>
      <c r="K280" s="73">
        <v>0</v>
      </c>
      <c r="L280" s="73">
        <v>6.7500000000000002E-8</v>
      </c>
      <c r="M280" s="73">
        <v>6.7500000000000002E-8</v>
      </c>
      <c r="N280" s="73">
        <v>0</v>
      </c>
      <c r="O280" s="79" t="s">
        <v>1919</v>
      </c>
      <c r="P280" s="79" t="s">
        <v>3387</v>
      </c>
      <c r="BG280" s="78">
        <v>46323.633946759262</v>
      </c>
      <c r="BH280" s="73">
        <v>1</v>
      </c>
      <c r="BI280" s="73" t="s">
        <v>84</v>
      </c>
      <c r="BJ280" s="73" t="s">
        <v>2785</v>
      </c>
      <c r="BK280" s="73" t="s">
        <v>3386</v>
      </c>
      <c r="BL280" s="73" t="s">
        <v>31</v>
      </c>
      <c r="BM280" s="83">
        <v>-1.2142595584210684E-3</v>
      </c>
      <c r="BN280" s="73">
        <v>-12.657509892672266</v>
      </c>
      <c r="BO280" s="80" t="s">
        <v>88</v>
      </c>
      <c r="BR280" s="78">
        <v>46323.633946759262</v>
      </c>
      <c r="BS280" s="73" t="s">
        <v>2335</v>
      </c>
      <c r="BT280" s="73" t="s">
        <v>2339</v>
      </c>
      <c r="BU280" s="73">
        <v>124</v>
      </c>
      <c r="BV280" s="73" t="s">
        <v>2176</v>
      </c>
      <c r="BW280" s="73" t="s">
        <v>2177</v>
      </c>
      <c r="BX280" s="73">
        <v>0.3</v>
      </c>
      <c r="BY280" s="73">
        <v>0.06</v>
      </c>
      <c r="BZ280" s="73">
        <v>0.3</v>
      </c>
      <c r="CA280" s="73">
        <v>0.03</v>
      </c>
      <c r="CB280" s="73"/>
      <c r="CC280" s="73"/>
      <c r="CD280" s="73"/>
      <c r="CE280" s="73"/>
      <c r="CF280" s="73" t="s">
        <v>1979</v>
      </c>
      <c r="CG280" s="80"/>
      <c r="CH280" s="73" t="s">
        <v>66</v>
      </c>
      <c r="CI280" s="73" t="s">
        <v>1979</v>
      </c>
    </row>
    <row r="281" spans="1:87" ht="15" customHeight="1" x14ac:dyDescent="0.25">
      <c r="A281" s="78">
        <v>46323.633946759262</v>
      </c>
      <c r="B281" s="73" t="s">
        <v>3388</v>
      </c>
      <c r="C281" s="73" t="s">
        <v>31</v>
      </c>
      <c r="D281" s="73">
        <v>0.13500000000000001</v>
      </c>
      <c r="E281" s="73">
        <v>0.19500000000000001</v>
      </c>
      <c r="F281" s="73">
        <v>8.9999999999999998E-4</v>
      </c>
      <c r="G281" s="73" t="s">
        <v>15</v>
      </c>
      <c r="H281" s="73">
        <v>0.03</v>
      </c>
      <c r="I281" s="73">
        <v>0.03</v>
      </c>
      <c r="J281" s="73"/>
      <c r="K281" s="73">
        <v>0</v>
      </c>
      <c r="L281" s="73">
        <v>6.7500000000000002E-8</v>
      </c>
      <c r="M281" s="73">
        <v>6.7500000000000002E-8</v>
      </c>
      <c r="N281" s="73">
        <v>0</v>
      </c>
      <c r="O281" s="79" t="s">
        <v>1919</v>
      </c>
      <c r="P281" s="79" t="s">
        <v>3389</v>
      </c>
      <c r="BG281" s="78">
        <v>46323.633946759262</v>
      </c>
      <c r="BH281" s="73">
        <v>1</v>
      </c>
      <c r="BI281" s="73" t="s">
        <v>84</v>
      </c>
      <c r="BJ281" s="73" t="s">
        <v>2785</v>
      </c>
      <c r="BK281" s="73" t="s">
        <v>3388</v>
      </c>
      <c r="BL281" s="73" t="s">
        <v>31</v>
      </c>
      <c r="BM281" s="83">
        <v>-1.0942544135858811E-3</v>
      </c>
      <c r="BN281" s="73">
        <v>-12.223379970153591</v>
      </c>
      <c r="BO281" s="80" t="s">
        <v>88</v>
      </c>
      <c r="BR281" s="78">
        <v>46323.633946759262</v>
      </c>
      <c r="BS281" s="73" t="s">
        <v>2340</v>
      </c>
      <c r="BT281" s="73" t="s">
        <v>2341</v>
      </c>
      <c r="BU281" s="73">
        <v>125</v>
      </c>
      <c r="BV281" s="73" t="s">
        <v>2176</v>
      </c>
      <c r="BW281" s="73" t="s">
        <v>2177</v>
      </c>
      <c r="BX281" s="73">
        <v>0.33</v>
      </c>
      <c r="BY281" s="73">
        <v>0.03</v>
      </c>
      <c r="BZ281" s="73">
        <v>0.36</v>
      </c>
      <c r="CA281" s="73">
        <v>0.03</v>
      </c>
      <c r="CB281" s="73"/>
      <c r="CC281" s="73"/>
      <c r="CD281" s="73"/>
      <c r="CE281" s="73"/>
      <c r="CF281" s="73" t="s">
        <v>1981</v>
      </c>
      <c r="CG281" s="80"/>
      <c r="CH281" s="73" t="s">
        <v>66</v>
      </c>
      <c r="CI281" s="73" t="s">
        <v>1981</v>
      </c>
    </row>
    <row r="282" spans="1:87" ht="15" customHeight="1" x14ac:dyDescent="0.25">
      <c r="A282" s="78">
        <v>46323.633946759262</v>
      </c>
      <c r="B282" s="73" t="s">
        <v>3390</v>
      </c>
      <c r="C282" s="73" t="s">
        <v>31</v>
      </c>
      <c r="D282" s="73">
        <v>0.16500000000000001</v>
      </c>
      <c r="E282" s="73">
        <v>0.19500000000000001</v>
      </c>
      <c r="F282" s="73">
        <v>8.9999999999999998E-4</v>
      </c>
      <c r="G282" s="73" t="s">
        <v>15</v>
      </c>
      <c r="H282" s="73">
        <v>0.03</v>
      </c>
      <c r="I282" s="73">
        <v>0.03</v>
      </c>
      <c r="J282" s="73"/>
      <c r="K282" s="73">
        <v>0</v>
      </c>
      <c r="L282" s="73">
        <v>6.7500000000000002E-8</v>
      </c>
      <c r="M282" s="73">
        <v>6.7500000000000002E-8</v>
      </c>
      <c r="N282" s="73">
        <v>0</v>
      </c>
      <c r="O282" s="79" t="s">
        <v>1919</v>
      </c>
      <c r="P282" s="79" t="s">
        <v>3391</v>
      </c>
      <c r="BG282" s="78">
        <v>46323.633946759262</v>
      </c>
      <c r="BH282" s="73">
        <v>1</v>
      </c>
      <c r="BI282" s="73" t="s">
        <v>84</v>
      </c>
      <c r="BJ282" s="73" t="s">
        <v>2785</v>
      </c>
      <c r="BK282" s="73" t="s">
        <v>3390</v>
      </c>
      <c r="BL282" s="73" t="s">
        <v>31</v>
      </c>
      <c r="BM282" s="83">
        <v>-9.7424926875069352E-4</v>
      </c>
      <c r="BN282" s="73">
        <v>-11.789250047634914</v>
      </c>
      <c r="BO282" s="80" t="s">
        <v>88</v>
      </c>
      <c r="BR282" s="78">
        <v>46323.633946759262</v>
      </c>
      <c r="BS282" s="73" t="s">
        <v>2340</v>
      </c>
      <c r="BT282" s="73" t="s">
        <v>2342</v>
      </c>
      <c r="BU282" s="73">
        <v>126</v>
      </c>
      <c r="BV282" s="73" t="s">
        <v>2176</v>
      </c>
      <c r="BW282" s="73" t="s">
        <v>2177</v>
      </c>
      <c r="BX282" s="73">
        <v>0.36</v>
      </c>
      <c r="BY282" s="73">
        <v>0.03</v>
      </c>
      <c r="BZ282" s="73">
        <v>0.36</v>
      </c>
      <c r="CA282" s="73">
        <v>0.06</v>
      </c>
      <c r="CB282" s="73"/>
      <c r="CC282" s="73"/>
      <c r="CD282" s="73"/>
      <c r="CE282" s="73"/>
      <c r="CF282" s="73" t="s">
        <v>1981</v>
      </c>
      <c r="CG282" s="80"/>
      <c r="CH282" s="73" t="s">
        <v>66</v>
      </c>
      <c r="CI282" s="73" t="s">
        <v>1981</v>
      </c>
    </row>
    <row r="283" spans="1:87" ht="15" customHeight="1" x14ac:dyDescent="0.25">
      <c r="A283" s="78">
        <v>46323.633946759262</v>
      </c>
      <c r="B283" s="73" t="s">
        <v>3392</v>
      </c>
      <c r="C283" s="73" t="s">
        <v>31</v>
      </c>
      <c r="D283" s="73">
        <v>0.19500000000000001</v>
      </c>
      <c r="E283" s="73">
        <v>0.19500000000000001</v>
      </c>
      <c r="F283" s="73">
        <v>8.9999999999999998E-4</v>
      </c>
      <c r="G283" s="73" t="s">
        <v>15</v>
      </c>
      <c r="H283" s="73">
        <v>0.03</v>
      </c>
      <c r="I283" s="73">
        <v>0.03</v>
      </c>
      <c r="J283" s="73"/>
      <c r="K283" s="73">
        <v>0</v>
      </c>
      <c r="L283" s="73">
        <v>6.7500000000000002E-8</v>
      </c>
      <c r="M283" s="73">
        <v>6.7500000000000002E-8</v>
      </c>
      <c r="N283" s="73">
        <v>0</v>
      </c>
      <c r="O283" s="79" t="s">
        <v>1919</v>
      </c>
      <c r="P283" s="79" t="s">
        <v>3393</v>
      </c>
      <c r="BG283" s="78">
        <v>46323.633946759262</v>
      </c>
      <c r="BH283" s="73">
        <v>1</v>
      </c>
      <c r="BI283" s="73" t="s">
        <v>84</v>
      </c>
      <c r="BJ283" s="73" t="s">
        <v>2785</v>
      </c>
      <c r="BK283" s="73" t="s">
        <v>3392</v>
      </c>
      <c r="BL283" s="73" t="s">
        <v>31</v>
      </c>
      <c r="BM283" s="83">
        <v>-8.5424412391550599E-4</v>
      </c>
      <c r="BN283" s="73">
        <v>-11.355120125116237</v>
      </c>
      <c r="BO283" s="80" t="s">
        <v>88</v>
      </c>
      <c r="BR283" s="78">
        <v>46323.633946759262</v>
      </c>
      <c r="BS283" s="73" t="s">
        <v>2340</v>
      </c>
      <c r="BT283" s="73" t="s">
        <v>2343</v>
      </c>
      <c r="BU283" s="73">
        <v>127</v>
      </c>
      <c r="BV283" s="73" t="s">
        <v>2176</v>
      </c>
      <c r="BW283" s="73" t="s">
        <v>2177</v>
      </c>
      <c r="BX283" s="73">
        <v>0.36</v>
      </c>
      <c r="BY283" s="73">
        <v>0.06</v>
      </c>
      <c r="BZ283" s="73">
        <v>0.33</v>
      </c>
      <c r="CA283" s="73">
        <v>0.06</v>
      </c>
      <c r="CB283" s="73"/>
      <c r="CC283" s="73"/>
      <c r="CD283" s="73"/>
      <c r="CE283" s="73"/>
      <c r="CF283" s="73" t="s">
        <v>1981</v>
      </c>
      <c r="CG283" s="80"/>
      <c r="CH283" s="73" t="s">
        <v>66</v>
      </c>
      <c r="CI283" s="73" t="s">
        <v>1981</v>
      </c>
    </row>
    <row r="284" spans="1:87" ht="15" customHeight="1" x14ac:dyDescent="0.25">
      <c r="A284" s="78">
        <v>46323.633946759262</v>
      </c>
      <c r="B284" s="73" t="s">
        <v>3394</v>
      </c>
      <c r="C284" s="73" t="s">
        <v>31</v>
      </c>
      <c r="D284" s="73">
        <v>0.22500000000000001</v>
      </c>
      <c r="E284" s="73">
        <v>0.19500000000000001</v>
      </c>
      <c r="F284" s="73">
        <v>8.9999999999999998E-4</v>
      </c>
      <c r="G284" s="73" t="s">
        <v>15</v>
      </c>
      <c r="H284" s="73">
        <v>0.03</v>
      </c>
      <c r="I284" s="73">
        <v>0.03</v>
      </c>
      <c r="J284" s="73"/>
      <c r="K284" s="73">
        <v>0</v>
      </c>
      <c r="L284" s="73">
        <v>6.7500000000000002E-8</v>
      </c>
      <c r="M284" s="73">
        <v>6.7500000000000002E-8</v>
      </c>
      <c r="N284" s="73">
        <v>0</v>
      </c>
      <c r="O284" s="79" t="s">
        <v>1919</v>
      </c>
      <c r="P284" s="79" t="s">
        <v>3395</v>
      </c>
      <c r="BG284" s="78">
        <v>46323.633946759262</v>
      </c>
      <c r="BH284" s="73">
        <v>1</v>
      </c>
      <c r="BI284" s="73" t="s">
        <v>84</v>
      </c>
      <c r="BJ284" s="73" t="s">
        <v>2785</v>
      </c>
      <c r="BK284" s="73" t="s">
        <v>3394</v>
      </c>
      <c r="BL284" s="73" t="s">
        <v>31</v>
      </c>
      <c r="BM284" s="83">
        <v>-7.3423897908031857E-4</v>
      </c>
      <c r="BN284" s="73">
        <v>-10.92099020259756</v>
      </c>
      <c r="BO284" s="80" t="s">
        <v>88</v>
      </c>
      <c r="BR284" s="78">
        <v>46323.633946759262</v>
      </c>
      <c r="BS284" s="73" t="s">
        <v>2340</v>
      </c>
      <c r="BT284" s="73" t="s">
        <v>2344</v>
      </c>
      <c r="BU284" s="73">
        <v>128</v>
      </c>
      <c r="BV284" s="73" t="s">
        <v>2176</v>
      </c>
      <c r="BW284" s="73" t="s">
        <v>2177</v>
      </c>
      <c r="BX284" s="73">
        <v>0.33</v>
      </c>
      <c r="BY284" s="73">
        <v>0.06</v>
      </c>
      <c r="BZ284" s="73">
        <v>0.33</v>
      </c>
      <c r="CA284" s="73">
        <v>0.03</v>
      </c>
      <c r="CB284" s="73"/>
      <c r="CC284" s="73"/>
      <c r="CD284" s="73"/>
      <c r="CE284" s="73"/>
      <c r="CF284" s="73" t="s">
        <v>1981</v>
      </c>
      <c r="CG284" s="80"/>
      <c r="CH284" s="73" t="s">
        <v>66</v>
      </c>
      <c r="CI284" s="73" t="s">
        <v>1981</v>
      </c>
    </row>
    <row r="285" spans="1:87" ht="15" customHeight="1" x14ac:dyDescent="0.25">
      <c r="A285" s="78">
        <v>46323.633946759262</v>
      </c>
      <c r="B285" s="73" t="s">
        <v>3396</v>
      </c>
      <c r="C285" s="73" t="s">
        <v>31</v>
      </c>
      <c r="D285" s="73">
        <v>0.255</v>
      </c>
      <c r="E285" s="73">
        <v>0.19500000000000001</v>
      </c>
      <c r="F285" s="73">
        <v>8.9999999999999998E-4</v>
      </c>
      <c r="G285" s="73" t="s">
        <v>15</v>
      </c>
      <c r="H285" s="73">
        <v>0.03</v>
      </c>
      <c r="I285" s="73">
        <v>0.03</v>
      </c>
      <c r="J285" s="73"/>
      <c r="K285" s="73">
        <v>0</v>
      </c>
      <c r="L285" s="73">
        <v>6.7500000000000002E-8</v>
      </c>
      <c r="M285" s="73">
        <v>6.7500000000000002E-8</v>
      </c>
      <c r="N285" s="73">
        <v>0</v>
      </c>
      <c r="O285" s="79" t="s">
        <v>1919</v>
      </c>
      <c r="P285" s="79" t="s">
        <v>3397</v>
      </c>
      <c r="BG285" s="78">
        <v>46323.633946759262</v>
      </c>
      <c r="BH285" s="73">
        <v>1</v>
      </c>
      <c r="BI285" s="73" t="s">
        <v>84</v>
      </c>
      <c r="BJ285" s="73" t="s">
        <v>2785</v>
      </c>
      <c r="BK285" s="73" t="s">
        <v>3396</v>
      </c>
      <c r="BL285" s="73" t="s">
        <v>31</v>
      </c>
      <c r="BM285" s="83">
        <v>-6.1423383424513104E-4</v>
      </c>
      <c r="BN285" s="73">
        <v>-10.486860280078885</v>
      </c>
      <c r="BO285" s="80" t="s">
        <v>88</v>
      </c>
      <c r="BR285" s="78">
        <v>46323.633946759262</v>
      </c>
      <c r="BS285" s="73" t="s">
        <v>2345</v>
      </c>
      <c r="BT285" s="73" t="s">
        <v>2346</v>
      </c>
      <c r="BU285" s="73">
        <v>129</v>
      </c>
      <c r="BV285" s="73" t="s">
        <v>2176</v>
      </c>
      <c r="BW285" s="73" t="s">
        <v>2177</v>
      </c>
      <c r="BX285" s="73">
        <v>0.36</v>
      </c>
      <c r="BY285" s="73">
        <v>0.03</v>
      </c>
      <c r="BZ285" s="73">
        <v>0.39</v>
      </c>
      <c r="CA285" s="73">
        <v>0.03</v>
      </c>
      <c r="CB285" s="73"/>
      <c r="CC285" s="73"/>
      <c r="CD285" s="73"/>
      <c r="CE285" s="73"/>
      <c r="CF285" s="73" t="s">
        <v>1983</v>
      </c>
      <c r="CG285" s="80"/>
      <c r="CH285" s="73" t="s">
        <v>66</v>
      </c>
      <c r="CI285" s="73" t="s">
        <v>1983</v>
      </c>
    </row>
    <row r="286" spans="1:87" ht="15" customHeight="1" x14ac:dyDescent="0.25">
      <c r="A286" s="78">
        <v>46323.633946759262</v>
      </c>
      <c r="B286" s="73" t="s">
        <v>3398</v>
      </c>
      <c r="C286" s="73" t="s">
        <v>31</v>
      </c>
      <c r="D286" s="73">
        <v>0.28499999999999998</v>
      </c>
      <c r="E286" s="73">
        <v>0.19500000000000001</v>
      </c>
      <c r="F286" s="73">
        <v>8.9999999999999998E-4</v>
      </c>
      <c r="G286" s="73" t="s">
        <v>15</v>
      </c>
      <c r="H286" s="73">
        <v>0.03</v>
      </c>
      <c r="I286" s="73">
        <v>0.03</v>
      </c>
      <c r="J286" s="73"/>
      <c r="K286" s="73">
        <v>0</v>
      </c>
      <c r="L286" s="73">
        <v>6.7500000000000002E-8</v>
      </c>
      <c r="M286" s="73">
        <v>6.7500000000000002E-8</v>
      </c>
      <c r="N286" s="73">
        <v>0</v>
      </c>
      <c r="O286" s="79" t="s">
        <v>1919</v>
      </c>
      <c r="P286" s="79" t="s">
        <v>3399</v>
      </c>
      <c r="BG286" s="78">
        <v>46323.633946759262</v>
      </c>
      <c r="BH286" s="73">
        <v>1</v>
      </c>
      <c r="BI286" s="73" t="s">
        <v>84</v>
      </c>
      <c r="BJ286" s="73" t="s">
        <v>2785</v>
      </c>
      <c r="BK286" s="73" t="s">
        <v>3398</v>
      </c>
      <c r="BL286" s="73" t="s">
        <v>31</v>
      </c>
      <c r="BM286" s="83">
        <v>-4.9422868940994361E-4</v>
      </c>
      <c r="BN286" s="73">
        <v>-10.052730357560208</v>
      </c>
      <c r="BO286" s="80" t="s">
        <v>88</v>
      </c>
      <c r="BR286" s="78">
        <v>46323.633946759262</v>
      </c>
      <c r="BS286" s="73" t="s">
        <v>2345</v>
      </c>
      <c r="BT286" s="73" t="s">
        <v>2347</v>
      </c>
      <c r="BU286" s="73">
        <v>130</v>
      </c>
      <c r="BV286" s="73" t="s">
        <v>2176</v>
      </c>
      <c r="BW286" s="73" t="s">
        <v>2177</v>
      </c>
      <c r="BX286" s="73">
        <v>0.39</v>
      </c>
      <c r="BY286" s="73">
        <v>0.03</v>
      </c>
      <c r="BZ286" s="73">
        <v>0.39</v>
      </c>
      <c r="CA286" s="73">
        <v>0.06</v>
      </c>
      <c r="CB286" s="73"/>
      <c r="CC286" s="73"/>
      <c r="CD286" s="73"/>
      <c r="CE286" s="73"/>
      <c r="CF286" s="73" t="s">
        <v>1983</v>
      </c>
      <c r="CG286" s="80"/>
      <c r="CH286" s="73" t="s">
        <v>66</v>
      </c>
      <c r="CI286" s="73" t="s">
        <v>1983</v>
      </c>
    </row>
    <row r="287" spans="1:87" ht="15" customHeight="1" x14ac:dyDescent="0.25">
      <c r="A287" s="78">
        <v>46323.633946759262</v>
      </c>
      <c r="B287" s="73" t="s">
        <v>3400</v>
      </c>
      <c r="C287" s="73" t="s">
        <v>31</v>
      </c>
      <c r="D287" s="73">
        <v>0.315</v>
      </c>
      <c r="E287" s="73">
        <v>0.19500000000000001</v>
      </c>
      <c r="F287" s="73">
        <v>8.9999999999999998E-4</v>
      </c>
      <c r="G287" s="73" t="s">
        <v>15</v>
      </c>
      <c r="H287" s="73">
        <v>0.03</v>
      </c>
      <c r="I287" s="73">
        <v>0.03</v>
      </c>
      <c r="J287" s="73"/>
      <c r="K287" s="73">
        <v>0</v>
      </c>
      <c r="L287" s="73">
        <v>6.7500000000000002E-8</v>
      </c>
      <c r="M287" s="73">
        <v>6.7500000000000002E-8</v>
      </c>
      <c r="N287" s="73">
        <v>0</v>
      </c>
      <c r="O287" s="79" t="s">
        <v>1919</v>
      </c>
      <c r="P287" s="79" t="s">
        <v>3401</v>
      </c>
      <c r="BG287" s="78">
        <v>46323.633946759262</v>
      </c>
      <c r="BH287" s="73">
        <v>1</v>
      </c>
      <c r="BI287" s="73" t="s">
        <v>84</v>
      </c>
      <c r="BJ287" s="73" t="s">
        <v>2785</v>
      </c>
      <c r="BK287" s="73" t="s">
        <v>3400</v>
      </c>
      <c r="BL287" s="73" t="s">
        <v>31</v>
      </c>
      <c r="BM287" s="83">
        <v>-3.7422354457475614E-4</v>
      </c>
      <c r="BN287" s="73">
        <v>-9.6186004350415306</v>
      </c>
      <c r="BO287" s="80" t="s">
        <v>88</v>
      </c>
      <c r="BR287" s="78">
        <v>46323.633946759262</v>
      </c>
      <c r="BS287" s="73" t="s">
        <v>2345</v>
      </c>
      <c r="BT287" s="73" t="s">
        <v>2348</v>
      </c>
      <c r="BU287" s="73">
        <v>131</v>
      </c>
      <c r="BV287" s="73" t="s">
        <v>2176</v>
      </c>
      <c r="BW287" s="73" t="s">
        <v>2177</v>
      </c>
      <c r="BX287" s="73">
        <v>0.39</v>
      </c>
      <c r="BY287" s="73">
        <v>0.06</v>
      </c>
      <c r="BZ287" s="73">
        <v>0.36</v>
      </c>
      <c r="CA287" s="73">
        <v>0.06</v>
      </c>
      <c r="CB287" s="73"/>
      <c r="CC287" s="73"/>
      <c r="CD287" s="73"/>
      <c r="CE287" s="73"/>
      <c r="CF287" s="73" t="s">
        <v>1983</v>
      </c>
      <c r="CG287" s="80"/>
      <c r="CH287" s="73" t="s">
        <v>66</v>
      </c>
      <c r="CI287" s="73" t="s">
        <v>1983</v>
      </c>
    </row>
    <row r="288" spans="1:87" ht="15" customHeight="1" x14ac:dyDescent="0.25">
      <c r="A288" s="78">
        <v>46323.633946759262</v>
      </c>
      <c r="B288" s="73" t="s">
        <v>3402</v>
      </c>
      <c r="C288" s="73" t="s">
        <v>31</v>
      </c>
      <c r="D288" s="73">
        <v>0.34499999999999997</v>
      </c>
      <c r="E288" s="73">
        <v>0.19500000000000001</v>
      </c>
      <c r="F288" s="73">
        <v>8.9999999999999998E-4</v>
      </c>
      <c r="G288" s="73" t="s">
        <v>15</v>
      </c>
      <c r="H288" s="73">
        <v>0.03</v>
      </c>
      <c r="I288" s="73">
        <v>0.03</v>
      </c>
      <c r="J288" s="73"/>
      <c r="K288" s="73">
        <v>0</v>
      </c>
      <c r="L288" s="73">
        <v>6.7500000000000002E-8</v>
      </c>
      <c r="M288" s="73">
        <v>6.7500000000000002E-8</v>
      </c>
      <c r="N288" s="73">
        <v>0</v>
      </c>
      <c r="O288" s="79" t="s">
        <v>1919</v>
      </c>
      <c r="P288" s="79" t="s">
        <v>3403</v>
      </c>
      <c r="BG288" s="78">
        <v>46323.633946759262</v>
      </c>
      <c r="BH288" s="73">
        <v>1</v>
      </c>
      <c r="BI288" s="73" t="s">
        <v>84</v>
      </c>
      <c r="BJ288" s="73" t="s">
        <v>2785</v>
      </c>
      <c r="BK288" s="73" t="s">
        <v>3402</v>
      </c>
      <c r="BL288" s="73" t="s">
        <v>31</v>
      </c>
      <c r="BM288" s="83">
        <v>-2.5421839973956866E-4</v>
      </c>
      <c r="BN288" s="73">
        <v>-8.2620979915359811</v>
      </c>
      <c r="BO288" s="80" t="s">
        <v>88</v>
      </c>
      <c r="BR288" s="78">
        <v>46323.633946759262</v>
      </c>
      <c r="BS288" s="73" t="s">
        <v>2345</v>
      </c>
      <c r="BT288" s="73" t="s">
        <v>2349</v>
      </c>
      <c r="BU288" s="73">
        <v>132</v>
      </c>
      <c r="BV288" s="73" t="s">
        <v>2176</v>
      </c>
      <c r="BW288" s="73" t="s">
        <v>2177</v>
      </c>
      <c r="BX288" s="73">
        <v>0.36</v>
      </c>
      <c r="BY288" s="73">
        <v>0.06</v>
      </c>
      <c r="BZ288" s="73">
        <v>0.36</v>
      </c>
      <c r="CA288" s="73">
        <v>0.03</v>
      </c>
      <c r="CB288" s="73"/>
      <c r="CC288" s="73"/>
      <c r="CD288" s="73"/>
      <c r="CE288" s="73"/>
      <c r="CF288" s="73" t="s">
        <v>1983</v>
      </c>
      <c r="CG288" s="80"/>
      <c r="CH288" s="73" t="s">
        <v>66</v>
      </c>
      <c r="CI288" s="73" t="s">
        <v>1983</v>
      </c>
    </row>
    <row r="289" spans="1:87" ht="15" customHeight="1" x14ac:dyDescent="0.25">
      <c r="A289" s="78">
        <v>46323.633946759262</v>
      </c>
      <c r="B289" s="73" t="s">
        <v>3404</v>
      </c>
      <c r="C289" s="73" t="s">
        <v>31</v>
      </c>
      <c r="D289" s="73">
        <v>0.375</v>
      </c>
      <c r="E289" s="73">
        <v>0.19500000000000001</v>
      </c>
      <c r="F289" s="73">
        <v>8.9999999999999998E-4</v>
      </c>
      <c r="G289" s="73" t="s">
        <v>15</v>
      </c>
      <c r="H289" s="73">
        <v>0.03</v>
      </c>
      <c r="I289" s="73">
        <v>0.03</v>
      </c>
      <c r="J289" s="73"/>
      <c r="K289" s="73">
        <v>0</v>
      </c>
      <c r="L289" s="73">
        <v>6.7500000000000002E-8</v>
      </c>
      <c r="M289" s="73">
        <v>6.7500000000000002E-8</v>
      </c>
      <c r="N289" s="73">
        <v>0</v>
      </c>
      <c r="O289" s="79" t="s">
        <v>1919</v>
      </c>
      <c r="P289" s="79" t="s">
        <v>3405</v>
      </c>
      <c r="BG289" s="78">
        <v>46323.633946759262</v>
      </c>
      <c r="BH289" s="73">
        <v>1</v>
      </c>
      <c r="BI289" s="73" t="s">
        <v>84</v>
      </c>
      <c r="BJ289" s="73" t="s">
        <v>2785</v>
      </c>
      <c r="BK289" s="73" t="s">
        <v>3404</v>
      </c>
      <c r="BL289" s="73" t="s">
        <v>31</v>
      </c>
      <c r="BM289" s="83">
        <v>-1.3421325490438118E-4</v>
      </c>
      <c r="BN289" s="73">
        <v>-4.3619307843923885</v>
      </c>
      <c r="BO289" s="80" t="s">
        <v>88</v>
      </c>
      <c r="BR289" s="78">
        <v>46323.633946759262</v>
      </c>
      <c r="BS289" s="73" t="s">
        <v>2350</v>
      </c>
      <c r="BT289" s="73" t="s">
        <v>2351</v>
      </c>
      <c r="BU289" s="73">
        <v>133</v>
      </c>
      <c r="BV289" s="73" t="s">
        <v>2176</v>
      </c>
      <c r="BW289" s="73" t="s">
        <v>2177</v>
      </c>
      <c r="BX289" s="73">
        <v>0.39</v>
      </c>
      <c r="BY289" s="73">
        <v>0.03</v>
      </c>
      <c r="BZ289" s="73">
        <v>0.42</v>
      </c>
      <c r="CA289" s="73">
        <v>0.03</v>
      </c>
      <c r="CB289" s="73"/>
      <c r="CC289" s="73"/>
      <c r="CD289" s="73"/>
      <c r="CE289" s="73"/>
      <c r="CF289" s="73" t="s">
        <v>1985</v>
      </c>
      <c r="CG289" s="80"/>
      <c r="CH289" s="73" t="s">
        <v>66</v>
      </c>
      <c r="CI289" s="73" t="s">
        <v>1985</v>
      </c>
    </row>
    <row r="290" spans="1:87" ht="15" customHeight="1" x14ac:dyDescent="0.25">
      <c r="A290" s="78">
        <v>46323.633946759262</v>
      </c>
      <c r="B290" s="73" t="s">
        <v>3406</v>
      </c>
      <c r="C290" s="73" t="s">
        <v>31</v>
      </c>
      <c r="D290" s="73">
        <v>0.40500000000000003</v>
      </c>
      <c r="E290" s="73">
        <v>0.19500000000000001</v>
      </c>
      <c r="F290" s="73">
        <v>8.9999999999999998E-4</v>
      </c>
      <c r="G290" s="73" t="s">
        <v>15</v>
      </c>
      <c r="H290" s="73">
        <v>0.03</v>
      </c>
      <c r="I290" s="73">
        <v>0.03</v>
      </c>
      <c r="J290" s="73"/>
      <c r="K290" s="73">
        <v>0</v>
      </c>
      <c r="L290" s="73">
        <v>6.7500000000000002E-8</v>
      </c>
      <c r="M290" s="73">
        <v>6.7500000000000002E-8</v>
      </c>
      <c r="N290" s="73">
        <v>0</v>
      </c>
      <c r="O290" s="79" t="s">
        <v>1919</v>
      </c>
      <c r="P290" s="79" t="s">
        <v>3407</v>
      </c>
      <c r="BG290" s="78">
        <v>46323.633946759262</v>
      </c>
      <c r="BH290" s="73">
        <v>1</v>
      </c>
      <c r="BI290" s="73" t="s">
        <v>84</v>
      </c>
      <c r="BJ290" s="73" t="s">
        <v>2785</v>
      </c>
      <c r="BK290" s="73" t="s">
        <v>3406</v>
      </c>
      <c r="BL290" s="73" t="s">
        <v>31</v>
      </c>
      <c r="BM290" s="83">
        <v>-1.4208110069193699E-5</v>
      </c>
      <c r="BN290" s="73">
        <v>-0.46176357724879569</v>
      </c>
      <c r="BO290" s="80" t="s">
        <v>88</v>
      </c>
      <c r="BR290" s="78">
        <v>46323.633946759262</v>
      </c>
      <c r="BS290" s="73" t="s">
        <v>2350</v>
      </c>
      <c r="BT290" s="73" t="s">
        <v>2352</v>
      </c>
      <c r="BU290" s="73">
        <v>134</v>
      </c>
      <c r="BV290" s="73" t="s">
        <v>2176</v>
      </c>
      <c r="BW290" s="73" t="s">
        <v>2177</v>
      </c>
      <c r="BX290" s="73">
        <v>0.42</v>
      </c>
      <c r="BY290" s="73">
        <v>0.03</v>
      </c>
      <c r="BZ290" s="73">
        <v>0.42</v>
      </c>
      <c r="CA290" s="73">
        <v>0.06</v>
      </c>
      <c r="CB290" s="73"/>
      <c r="CC290" s="73"/>
      <c r="CD290" s="73"/>
      <c r="CE290" s="73"/>
      <c r="CF290" s="73" t="s">
        <v>1985</v>
      </c>
      <c r="CG290" s="80"/>
      <c r="CH290" s="73" t="s">
        <v>66</v>
      </c>
      <c r="CI290" s="73" t="s">
        <v>1985</v>
      </c>
    </row>
    <row r="291" spans="1:87" ht="15" customHeight="1" x14ac:dyDescent="0.25">
      <c r="A291" s="78">
        <v>46323.633946759262</v>
      </c>
      <c r="B291" s="73" t="s">
        <v>3408</v>
      </c>
      <c r="C291" s="73" t="s">
        <v>31</v>
      </c>
      <c r="D291" s="73">
        <v>0.435</v>
      </c>
      <c r="E291" s="73">
        <v>0.19500000000000001</v>
      </c>
      <c r="F291" s="73">
        <v>8.9999999999999998E-4</v>
      </c>
      <c r="G291" s="73" t="s">
        <v>15</v>
      </c>
      <c r="H291" s="73">
        <v>0.03</v>
      </c>
      <c r="I291" s="73">
        <v>0.03</v>
      </c>
      <c r="J291" s="73"/>
      <c r="K291" s="73">
        <v>0</v>
      </c>
      <c r="L291" s="73">
        <v>6.7500000000000002E-8</v>
      </c>
      <c r="M291" s="73">
        <v>6.7500000000000002E-8</v>
      </c>
      <c r="N291" s="73">
        <v>0</v>
      </c>
      <c r="O291" s="79" t="s">
        <v>1919</v>
      </c>
      <c r="P291" s="79" t="s">
        <v>3409</v>
      </c>
      <c r="BG291" s="78">
        <v>46323.633946759262</v>
      </c>
      <c r="BH291" s="73">
        <v>1</v>
      </c>
      <c r="BI291" s="73" t="s">
        <v>84</v>
      </c>
      <c r="BJ291" s="73" t="s">
        <v>2785</v>
      </c>
      <c r="BK291" s="73" t="s">
        <v>3408</v>
      </c>
      <c r="BL291" s="73" t="s">
        <v>31</v>
      </c>
      <c r="BM291" s="83">
        <v>1.0579703476599377E-4</v>
      </c>
      <c r="BN291" s="73">
        <v>0</v>
      </c>
      <c r="BO291" s="80" t="s">
        <v>2786</v>
      </c>
      <c r="BR291" s="78">
        <v>46323.633946759262</v>
      </c>
      <c r="BS291" s="73" t="s">
        <v>2350</v>
      </c>
      <c r="BT291" s="73" t="s">
        <v>2353</v>
      </c>
      <c r="BU291" s="73">
        <v>135</v>
      </c>
      <c r="BV291" s="73" t="s">
        <v>2176</v>
      </c>
      <c r="BW291" s="73" t="s">
        <v>2177</v>
      </c>
      <c r="BX291" s="73">
        <v>0.42</v>
      </c>
      <c r="BY291" s="73">
        <v>0.06</v>
      </c>
      <c r="BZ291" s="73">
        <v>0.39</v>
      </c>
      <c r="CA291" s="73">
        <v>0.06</v>
      </c>
      <c r="CB291" s="73"/>
      <c r="CC291" s="73"/>
      <c r="CD291" s="73"/>
      <c r="CE291" s="73"/>
      <c r="CF291" s="73" t="s">
        <v>1985</v>
      </c>
      <c r="CG291" s="80"/>
      <c r="CH291" s="73" t="s">
        <v>66</v>
      </c>
      <c r="CI291" s="73" t="s">
        <v>1985</v>
      </c>
    </row>
    <row r="292" spans="1:87" ht="15" customHeight="1" x14ac:dyDescent="0.25">
      <c r="A292" s="78">
        <v>46323.633946759262</v>
      </c>
      <c r="B292" s="73" t="s">
        <v>3410</v>
      </c>
      <c r="C292" s="73" t="s">
        <v>31</v>
      </c>
      <c r="D292" s="73">
        <v>0.46500000000000002</v>
      </c>
      <c r="E292" s="73">
        <v>0.19500000000000001</v>
      </c>
      <c r="F292" s="73">
        <v>8.9999999999999998E-4</v>
      </c>
      <c r="G292" s="73" t="s">
        <v>15</v>
      </c>
      <c r="H292" s="73">
        <v>0.03</v>
      </c>
      <c r="I292" s="73">
        <v>0.03</v>
      </c>
      <c r="J292" s="73"/>
      <c r="K292" s="73">
        <v>0</v>
      </c>
      <c r="L292" s="73">
        <v>6.7500000000000002E-8</v>
      </c>
      <c r="M292" s="73">
        <v>6.7500000000000002E-8</v>
      </c>
      <c r="N292" s="73">
        <v>0</v>
      </c>
      <c r="O292" s="79" t="s">
        <v>1919</v>
      </c>
      <c r="P292" s="79" t="s">
        <v>3411</v>
      </c>
      <c r="BG292" s="78">
        <v>46323.633946759262</v>
      </c>
      <c r="BH292" s="73">
        <v>1</v>
      </c>
      <c r="BI292" s="73" t="s">
        <v>84</v>
      </c>
      <c r="BJ292" s="73" t="s">
        <v>2785</v>
      </c>
      <c r="BK292" s="73" t="s">
        <v>3410</v>
      </c>
      <c r="BL292" s="73" t="s">
        <v>31</v>
      </c>
      <c r="BM292" s="83">
        <v>2.2580217960118125E-4</v>
      </c>
      <c r="BN292" s="73">
        <v>0</v>
      </c>
      <c r="BO292" s="80" t="s">
        <v>2786</v>
      </c>
      <c r="BR292" s="78">
        <v>46323.633946759262</v>
      </c>
      <c r="BS292" s="73" t="s">
        <v>2350</v>
      </c>
      <c r="BT292" s="73" t="s">
        <v>2354</v>
      </c>
      <c r="BU292" s="73">
        <v>136</v>
      </c>
      <c r="BV292" s="73" t="s">
        <v>2176</v>
      </c>
      <c r="BW292" s="73" t="s">
        <v>2177</v>
      </c>
      <c r="BX292" s="73">
        <v>0.39</v>
      </c>
      <c r="BY292" s="73">
        <v>0.06</v>
      </c>
      <c r="BZ292" s="73">
        <v>0.39</v>
      </c>
      <c r="CA292" s="73">
        <v>0.03</v>
      </c>
      <c r="CB292" s="73"/>
      <c r="CC292" s="73"/>
      <c r="CD292" s="73"/>
      <c r="CE292" s="73"/>
      <c r="CF292" s="73" t="s">
        <v>1985</v>
      </c>
      <c r="CG292" s="80"/>
      <c r="CH292" s="73" t="s">
        <v>66</v>
      </c>
      <c r="CI292" s="73" t="s">
        <v>1985</v>
      </c>
    </row>
    <row r="293" spans="1:87" ht="15" customHeight="1" x14ac:dyDescent="0.25">
      <c r="A293" s="78">
        <v>46323.633946759262</v>
      </c>
      <c r="B293" s="73" t="s">
        <v>3412</v>
      </c>
      <c r="C293" s="73" t="s">
        <v>31</v>
      </c>
      <c r="D293" s="73">
        <v>0.495</v>
      </c>
      <c r="E293" s="73">
        <v>0.19500000000000001</v>
      </c>
      <c r="F293" s="73">
        <v>8.9999999999999998E-4</v>
      </c>
      <c r="G293" s="73" t="s">
        <v>15</v>
      </c>
      <c r="H293" s="73">
        <v>0.03</v>
      </c>
      <c r="I293" s="73">
        <v>0.03</v>
      </c>
      <c r="J293" s="73"/>
      <c r="K293" s="73">
        <v>0</v>
      </c>
      <c r="L293" s="73">
        <v>6.7500000000000002E-8</v>
      </c>
      <c r="M293" s="73">
        <v>6.7500000000000002E-8</v>
      </c>
      <c r="N293" s="73">
        <v>0</v>
      </c>
      <c r="O293" s="79" t="s">
        <v>1919</v>
      </c>
      <c r="P293" s="79" t="s">
        <v>3413</v>
      </c>
      <c r="BG293" s="78">
        <v>46323.633946759262</v>
      </c>
      <c r="BH293" s="73">
        <v>1</v>
      </c>
      <c r="BI293" s="73" t="s">
        <v>84</v>
      </c>
      <c r="BJ293" s="73" t="s">
        <v>2785</v>
      </c>
      <c r="BK293" s="73" t="s">
        <v>3412</v>
      </c>
      <c r="BL293" s="73" t="s">
        <v>31</v>
      </c>
      <c r="BM293" s="83">
        <v>3.4580732443636873E-4</v>
      </c>
      <c r="BN293" s="73">
        <v>0</v>
      </c>
      <c r="BO293" s="80" t="s">
        <v>2786</v>
      </c>
      <c r="BR293" s="78">
        <v>46323.633946759262</v>
      </c>
      <c r="BS293" s="73" t="s">
        <v>2355</v>
      </c>
      <c r="BT293" s="73" t="s">
        <v>2356</v>
      </c>
      <c r="BU293" s="73">
        <v>137</v>
      </c>
      <c r="BV293" s="73" t="s">
        <v>2176</v>
      </c>
      <c r="BW293" s="73" t="s">
        <v>2177</v>
      </c>
      <c r="BX293" s="73">
        <v>0.42</v>
      </c>
      <c r="BY293" s="73">
        <v>0.03</v>
      </c>
      <c r="BZ293" s="73">
        <v>0.45</v>
      </c>
      <c r="CA293" s="73">
        <v>0.03</v>
      </c>
      <c r="CB293" s="73"/>
      <c r="CC293" s="73"/>
      <c r="CD293" s="73"/>
      <c r="CE293" s="73"/>
      <c r="CF293" s="73" t="s">
        <v>1987</v>
      </c>
      <c r="CG293" s="80"/>
      <c r="CH293" s="73" t="s">
        <v>66</v>
      </c>
      <c r="CI293" s="73" t="s">
        <v>1987</v>
      </c>
    </row>
    <row r="294" spans="1:87" ht="15" customHeight="1" x14ac:dyDescent="0.25">
      <c r="A294" s="78">
        <v>46323.633946759262</v>
      </c>
      <c r="B294" s="73" t="s">
        <v>3414</v>
      </c>
      <c r="C294" s="73" t="s">
        <v>31</v>
      </c>
      <c r="D294" s="73">
        <v>0.52500000000000002</v>
      </c>
      <c r="E294" s="73">
        <v>0.19500000000000001</v>
      </c>
      <c r="F294" s="73">
        <v>8.9999999999999998E-4</v>
      </c>
      <c r="G294" s="73" t="s">
        <v>15</v>
      </c>
      <c r="H294" s="73">
        <v>0.03</v>
      </c>
      <c r="I294" s="73">
        <v>0.03</v>
      </c>
      <c r="J294" s="73"/>
      <c r="K294" s="73">
        <v>0</v>
      </c>
      <c r="L294" s="73">
        <v>6.7500000000000002E-8</v>
      </c>
      <c r="M294" s="73">
        <v>6.7500000000000002E-8</v>
      </c>
      <c r="N294" s="73">
        <v>0</v>
      </c>
      <c r="O294" s="79" t="s">
        <v>1919</v>
      </c>
      <c r="P294" s="79" t="s">
        <v>3415</v>
      </c>
      <c r="BG294" s="78">
        <v>46323.633946759262</v>
      </c>
      <c r="BH294" s="73">
        <v>1</v>
      </c>
      <c r="BI294" s="73" t="s">
        <v>84</v>
      </c>
      <c r="BJ294" s="73" t="s">
        <v>2785</v>
      </c>
      <c r="BK294" s="73" t="s">
        <v>3414</v>
      </c>
      <c r="BL294" s="73" t="s">
        <v>31</v>
      </c>
      <c r="BM294" s="83">
        <v>4.658124692715562E-4</v>
      </c>
      <c r="BN294" s="73">
        <v>0</v>
      </c>
      <c r="BO294" s="80" t="s">
        <v>2786</v>
      </c>
      <c r="BR294" s="78">
        <v>46323.633946759262</v>
      </c>
      <c r="BS294" s="73" t="s">
        <v>2355</v>
      </c>
      <c r="BT294" s="73" t="s">
        <v>2357</v>
      </c>
      <c r="BU294" s="73">
        <v>138</v>
      </c>
      <c r="BV294" s="73" t="s">
        <v>2176</v>
      </c>
      <c r="BW294" s="73" t="s">
        <v>2177</v>
      </c>
      <c r="BX294" s="73">
        <v>0.45</v>
      </c>
      <c r="BY294" s="73">
        <v>0.03</v>
      </c>
      <c r="BZ294" s="73">
        <v>0.45</v>
      </c>
      <c r="CA294" s="73">
        <v>0.06</v>
      </c>
      <c r="CB294" s="73"/>
      <c r="CC294" s="73"/>
      <c r="CD294" s="73"/>
      <c r="CE294" s="73"/>
      <c r="CF294" s="73" t="s">
        <v>1987</v>
      </c>
      <c r="CG294" s="80"/>
      <c r="CH294" s="73" t="s">
        <v>66</v>
      </c>
      <c r="CI294" s="73" t="s">
        <v>1987</v>
      </c>
    </row>
    <row r="295" spans="1:87" ht="15" customHeight="1" x14ac:dyDescent="0.25">
      <c r="A295" s="78">
        <v>46323.633946759262</v>
      </c>
      <c r="B295" s="73" t="s">
        <v>3416</v>
      </c>
      <c r="C295" s="73" t="s">
        <v>31</v>
      </c>
      <c r="D295" s="73">
        <v>0.55500000000000005</v>
      </c>
      <c r="E295" s="73">
        <v>0.19500000000000001</v>
      </c>
      <c r="F295" s="73">
        <v>8.9999999999999998E-4</v>
      </c>
      <c r="G295" s="73" t="s">
        <v>15</v>
      </c>
      <c r="H295" s="73">
        <v>0.03</v>
      </c>
      <c r="I295" s="73">
        <v>0.03</v>
      </c>
      <c r="J295" s="73"/>
      <c r="K295" s="73">
        <v>0</v>
      </c>
      <c r="L295" s="73">
        <v>6.7500000000000002E-8</v>
      </c>
      <c r="M295" s="73">
        <v>6.7500000000000002E-8</v>
      </c>
      <c r="N295" s="73">
        <v>0</v>
      </c>
      <c r="O295" s="79" t="s">
        <v>1919</v>
      </c>
      <c r="P295" s="79" t="s">
        <v>3417</v>
      </c>
      <c r="BG295" s="78">
        <v>46323.633946759262</v>
      </c>
      <c r="BH295" s="73">
        <v>1</v>
      </c>
      <c r="BI295" s="73" t="s">
        <v>84</v>
      </c>
      <c r="BJ295" s="73" t="s">
        <v>2785</v>
      </c>
      <c r="BK295" s="73" t="s">
        <v>3416</v>
      </c>
      <c r="BL295" s="73" t="s">
        <v>31</v>
      </c>
      <c r="BM295" s="83">
        <v>5.8581761410674363E-4</v>
      </c>
      <c r="BN295" s="73">
        <v>0</v>
      </c>
      <c r="BO295" s="80" t="s">
        <v>2786</v>
      </c>
      <c r="BR295" s="78">
        <v>46323.633946759262</v>
      </c>
      <c r="BS295" s="73" t="s">
        <v>2355</v>
      </c>
      <c r="BT295" s="73" t="s">
        <v>2358</v>
      </c>
      <c r="BU295" s="73">
        <v>139</v>
      </c>
      <c r="BV295" s="73" t="s">
        <v>2176</v>
      </c>
      <c r="BW295" s="73" t="s">
        <v>2177</v>
      </c>
      <c r="BX295" s="73">
        <v>0.45</v>
      </c>
      <c r="BY295" s="73">
        <v>0.06</v>
      </c>
      <c r="BZ295" s="73">
        <v>0.42</v>
      </c>
      <c r="CA295" s="73">
        <v>0.06</v>
      </c>
      <c r="CB295" s="73"/>
      <c r="CC295" s="73"/>
      <c r="CD295" s="73"/>
      <c r="CE295" s="73"/>
      <c r="CF295" s="73" t="s">
        <v>1987</v>
      </c>
      <c r="CG295" s="80"/>
      <c r="CH295" s="73" t="s">
        <v>66</v>
      </c>
      <c r="CI295" s="73" t="s">
        <v>1987</v>
      </c>
    </row>
    <row r="296" spans="1:87" ht="15" customHeight="1" x14ac:dyDescent="0.25">
      <c r="A296" s="78">
        <v>46323.633946759262</v>
      </c>
      <c r="B296" s="73" t="s">
        <v>3418</v>
      </c>
      <c r="C296" s="73" t="s">
        <v>31</v>
      </c>
      <c r="D296" s="73">
        <v>0.58499999999999996</v>
      </c>
      <c r="E296" s="73">
        <v>0.19500000000000001</v>
      </c>
      <c r="F296" s="73">
        <v>8.9999999999999998E-4</v>
      </c>
      <c r="G296" s="73" t="s">
        <v>15</v>
      </c>
      <c r="H296" s="73">
        <v>0.03</v>
      </c>
      <c r="I296" s="73">
        <v>0.03</v>
      </c>
      <c r="J296" s="73"/>
      <c r="K296" s="73">
        <v>0</v>
      </c>
      <c r="L296" s="73">
        <v>6.7500000000000002E-8</v>
      </c>
      <c r="M296" s="73">
        <v>6.7500000000000002E-8</v>
      </c>
      <c r="N296" s="73">
        <v>0</v>
      </c>
      <c r="O296" s="79" t="s">
        <v>1919</v>
      </c>
      <c r="P296" s="79" t="s">
        <v>3419</v>
      </c>
      <c r="BG296" s="78">
        <v>46323.633946759262</v>
      </c>
      <c r="BH296" s="73">
        <v>1</v>
      </c>
      <c r="BI296" s="73" t="s">
        <v>84</v>
      </c>
      <c r="BJ296" s="73" t="s">
        <v>2785</v>
      </c>
      <c r="BK296" s="73" t="s">
        <v>3418</v>
      </c>
      <c r="BL296" s="73" t="s">
        <v>31</v>
      </c>
      <c r="BM296" s="83">
        <v>7.0582275894193116E-4</v>
      </c>
      <c r="BN296" s="73">
        <v>0</v>
      </c>
      <c r="BO296" s="80" t="s">
        <v>2786</v>
      </c>
      <c r="BR296" s="78">
        <v>46323.633946759262</v>
      </c>
      <c r="BS296" s="73" t="s">
        <v>2355</v>
      </c>
      <c r="BT296" s="73" t="s">
        <v>2359</v>
      </c>
      <c r="BU296" s="73">
        <v>140</v>
      </c>
      <c r="BV296" s="73" t="s">
        <v>2176</v>
      </c>
      <c r="BW296" s="73" t="s">
        <v>2177</v>
      </c>
      <c r="BX296" s="73">
        <v>0.42</v>
      </c>
      <c r="BY296" s="73">
        <v>0.06</v>
      </c>
      <c r="BZ296" s="73">
        <v>0.42</v>
      </c>
      <c r="CA296" s="73">
        <v>0.03</v>
      </c>
      <c r="CB296" s="73"/>
      <c r="CC296" s="73"/>
      <c r="CD296" s="73"/>
      <c r="CE296" s="73"/>
      <c r="CF296" s="73" t="s">
        <v>1987</v>
      </c>
      <c r="CG296" s="80"/>
      <c r="CH296" s="73" t="s">
        <v>66</v>
      </c>
      <c r="CI296" s="73" t="s">
        <v>1987</v>
      </c>
    </row>
    <row r="297" spans="1:87" ht="15" customHeight="1" x14ac:dyDescent="0.25">
      <c r="A297" s="78">
        <v>46323.633946759262</v>
      </c>
      <c r="B297" s="73" t="s">
        <v>3420</v>
      </c>
      <c r="C297" s="73" t="s">
        <v>31</v>
      </c>
      <c r="D297" s="73">
        <v>1.4999999999999999E-2</v>
      </c>
      <c r="E297" s="73">
        <v>0.22500000000000001</v>
      </c>
      <c r="F297" s="73">
        <v>8.9999999999999998E-4</v>
      </c>
      <c r="G297" s="73" t="s">
        <v>15</v>
      </c>
      <c r="H297" s="73">
        <v>0.03</v>
      </c>
      <c r="I297" s="73">
        <v>0.03</v>
      </c>
      <c r="J297" s="73"/>
      <c r="K297" s="73">
        <v>0</v>
      </c>
      <c r="L297" s="73">
        <v>6.7500000000000002E-8</v>
      </c>
      <c r="M297" s="73">
        <v>6.7500000000000002E-8</v>
      </c>
      <c r="N297" s="73">
        <v>0</v>
      </c>
      <c r="O297" s="79" t="s">
        <v>1919</v>
      </c>
      <c r="P297" s="79" t="s">
        <v>3421</v>
      </c>
      <c r="BG297" s="78">
        <v>46323.633946759262</v>
      </c>
      <c r="BH297" s="73">
        <v>1</v>
      </c>
      <c r="BI297" s="73" t="s">
        <v>84</v>
      </c>
      <c r="BJ297" s="73" t="s">
        <v>2785</v>
      </c>
      <c r="BK297" s="73" t="s">
        <v>3420</v>
      </c>
      <c r="BL297" s="73" t="s">
        <v>31</v>
      </c>
      <c r="BM297" s="83">
        <v>-1.2533208250809721E-3</v>
      </c>
      <c r="BN297" s="73">
        <v>-12.798817706531702</v>
      </c>
      <c r="BO297" s="80" t="s">
        <v>88</v>
      </c>
      <c r="BR297" s="78">
        <v>46323.633946759262</v>
      </c>
      <c r="BS297" s="73" t="s">
        <v>2360</v>
      </c>
      <c r="BT297" s="73" t="s">
        <v>2361</v>
      </c>
      <c r="BU297" s="73">
        <v>141</v>
      </c>
      <c r="BV297" s="73" t="s">
        <v>2176</v>
      </c>
      <c r="BW297" s="73" t="s">
        <v>2177</v>
      </c>
      <c r="BX297" s="73">
        <v>0.45</v>
      </c>
      <c r="BY297" s="73">
        <v>0.03</v>
      </c>
      <c r="BZ297" s="73">
        <v>0.48</v>
      </c>
      <c r="CA297" s="73">
        <v>0.03</v>
      </c>
      <c r="CB297" s="73"/>
      <c r="CC297" s="73"/>
      <c r="CD297" s="73"/>
      <c r="CE297" s="73"/>
      <c r="CF297" s="73" t="s">
        <v>1989</v>
      </c>
      <c r="CG297" s="80"/>
      <c r="CH297" s="73" t="s">
        <v>66</v>
      </c>
      <c r="CI297" s="73" t="s">
        <v>1989</v>
      </c>
    </row>
    <row r="298" spans="1:87" ht="15" customHeight="1" x14ac:dyDescent="0.25">
      <c r="A298" s="78">
        <v>46323.633946759262</v>
      </c>
      <c r="B298" s="73" t="s">
        <v>3422</v>
      </c>
      <c r="C298" s="73" t="s">
        <v>31</v>
      </c>
      <c r="D298" s="73">
        <v>4.4999999999999998E-2</v>
      </c>
      <c r="E298" s="73">
        <v>0.22500000000000001</v>
      </c>
      <c r="F298" s="73">
        <v>8.9999999999999998E-4</v>
      </c>
      <c r="G298" s="73" t="s">
        <v>15</v>
      </c>
      <c r="H298" s="73">
        <v>0.03</v>
      </c>
      <c r="I298" s="73">
        <v>0.03</v>
      </c>
      <c r="J298" s="73"/>
      <c r="K298" s="73">
        <v>0</v>
      </c>
      <c r="L298" s="73">
        <v>6.7500000000000002E-8</v>
      </c>
      <c r="M298" s="73">
        <v>6.7500000000000002E-8</v>
      </c>
      <c r="N298" s="73">
        <v>0</v>
      </c>
      <c r="O298" s="79" t="s">
        <v>1919</v>
      </c>
      <c r="P298" s="79" t="s">
        <v>3423</v>
      </c>
      <c r="BG298" s="78">
        <v>46323.633946759262</v>
      </c>
      <c r="BH298" s="73">
        <v>1</v>
      </c>
      <c r="BI298" s="73" t="s">
        <v>84</v>
      </c>
      <c r="BJ298" s="73" t="s">
        <v>2785</v>
      </c>
      <c r="BK298" s="73" t="s">
        <v>3422</v>
      </c>
      <c r="BL298" s="73" t="s">
        <v>31</v>
      </c>
      <c r="BM298" s="83">
        <v>-1.1333156802457848E-3</v>
      </c>
      <c r="BN298" s="73">
        <v>-12.364687784013027</v>
      </c>
      <c r="BO298" s="80" t="s">
        <v>88</v>
      </c>
      <c r="BR298" s="78">
        <v>46323.633946759262</v>
      </c>
      <c r="BS298" s="73" t="s">
        <v>2360</v>
      </c>
      <c r="BT298" s="73" t="s">
        <v>2362</v>
      </c>
      <c r="BU298" s="73">
        <v>142</v>
      </c>
      <c r="BV298" s="73" t="s">
        <v>2176</v>
      </c>
      <c r="BW298" s="73" t="s">
        <v>2177</v>
      </c>
      <c r="BX298" s="73">
        <v>0.48</v>
      </c>
      <c r="BY298" s="73">
        <v>0.03</v>
      </c>
      <c r="BZ298" s="73">
        <v>0.48</v>
      </c>
      <c r="CA298" s="73">
        <v>0.06</v>
      </c>
      <c r="CB298" s="73"/>
      <c r="CC298" s="73"/>
      <c r="CD298" s="73"/>
      <c r="CE298" s="73"/>
      <c r="CF298" s="73" t="s">
        <v>1989</v>
      </c>
      <c r="CG298" s="80"/>
      <c r="CH298" s="73" t="s">
        <v>66</v>
      </c>
      <c r="CI298" s="73" t="s">
        <v>1989</v>
      </c>
    </row>
    <row r="299" spans="1:87" ht="15" customHeight="1" x14ac:dyDescent="0.25">
      <c r="A299" s="78">
        <v>46323.633946759262</v>
      </c>
      <c r="B299" s="73" t="s">
        <v>3424</v>
      </c>
      <c r="C299" s="73" t="s">
        <v>31</v>
      </c>
      <c r="D299" s="73">
        <v>7.4999999999999997E-2</v>
      </c>
      <c r="E299" s="73">
        <v>0.22500000000000001</v>
      </c>
      <c r="F299" s="73">
        <v>8.9999999999999998E-4</v>
      </c>
      <c r="G299" s="73" t="s">
        <v>15</v>
      </c>
      <c r="H299" s="73">
        <v>0.03</v>
      </c>
      <c r="I299" s="73">
        <v>0.03</v>
      </c>
      <c r="J299" s="73"/>
      <c r="K299" s="73">
        <v>0</v>
      </c>
      <c r="L299" s="73">
        <v>6.7500000000000002E-8</v>
      </c>
      <c r="M299" s="73">
        <v>6.7500000000000002E-8</v>
      </c>
      <c r="N299" s="73">
        <v>0</v>
      </c>
      <c r="O299" s="79" t="s">
        <v>1919</v>
      </c>
      <c r="P299" s="79" t="s">
        <v>3425</v>
      </c>
      <c r="BG299" s="78">
        <v>46323.633946759262</v>
      </c>
      <c r="BH299" s="73">
        <v>1</v>
      </c>
      <c r="BI299" s="73" t="s">
        <v>84</v>
      </c>
      <c r="BJ299" s="73" t="s">
        <v>2785</v>
      </c>
      <c r="BK299" s="73" t="s">
        <v>3424</v>
      </c>
      <c r="BL299" s="73" t="s">
        <v>31</v>
      </c>
      <c r="BM299" s="83">
        <v>-1.0133105354105973E-3</v>
      </c>
      <c r="BN299" s="73">
        <v>-11.93055786149435</v>
      </c>
      <c r="BO299" s="80" t="s">
        <v>88</v>
      </c>
      <c r="BR299" s="78">
        <v>46323.633946759262</v>
      </c>
      <c r="BS299" s="73" t="s">
        <v>2360</v>
      </c>
      <c r="BT299" s="73" t="s">
        <v>2363</v>
      </c>
      <c r="BU299" s="73">
        <v>143</v>
      </c>
      <c r="BV299" s="73" t="s">
        <v>2176</v>
      </c>
      <c r="BW299" s="73" t="s">
        <v>2177</v>
      </c>
      <c r="BX299" s="73">
        <v>0.48</v>
      </c>
      <c r="BY299" s="73">
        <v>0.06</v>
      </c>
      <c r="BZ299" s="73">
        <v>0.45</v>
      </c>
      <c r="CA299" s="73">
        <v>0.06</v>
      </c>
      <c r="CB299" s="73"/>
      <c r="CC299" s="73"/>
      <c r="CD299" s="73"/>
      <c r="CE299" s="73"/>
      <c r="CF299" s="73" t="s">
        <v>1989</v>
      </c>
      <c r="CG299" s="80"/>
      <c r="CH299" s="73" t="s">
        <v>66</v>
      </c>
      <c r="CI299" s="73" t="s">
        <v>1989</v>
      </c>
    </row>
    <row r="300" spans="1:87" ht="15" customHeight="1" x14ac:dyDescent="0.25">
      <c r="A300" s="78">
        <v>46323.633946759262</v>
      </c>
      <c r="B300" s="73" t="s">
        <v>3426</v>
      </c>
      <c r="C300" s="73" t="s">
        <v>31</v>
      </c>
      <c r="D300" s="73">
        <v>0.105</v>
      </c>
      <c r="E300" s="73">
        <v>0.22500000000000001</v>
      </c>
      <c r="F300" s="73">
        <v>8.9999999999999998E-4</v>
      </c>
      <c r="G300" s="73" t="s">
        <v>15</v>
      </c>
      <c r="H300" s="73">
        <v>0.03</v>
      </c>
      <c r="I300" s="73">
        <v>0.03</v>
      </c>
      <c r="J300" s="73"/>
      <c r="K300" s="73">
        <v>0</v>
      </c>
      <c r="L300" s="73">
        <v>6.7500000000000002E-8</v>
      </c>
      <c r="M300" s="73">
        <v>6.7500000000000002E-8</v>
      </c>
      <c r="N300" s="73">
        <v>0</v>
      </c>
      <c r="O300" s="79" t="s">
        <v>1919</v>
      </c>
      <c r="P300" s="79" t="s">
        <v>3427</v>
      </c>
      <c r="BG300" s="78">
        <v>46323.633946759262</v>
      </c>
      <c r="BH300" s="73">
        <v>1</v>
      </c>
      <c r="BI300" s="73" t="s">
        <v>84</v>
      </c>
      <c r="BJ300" s="73" t="s">
        <v>2785</v>
      </c>
      <c r="BK300" s="73" t="s">
        <v>3426</v>
      </c>
      <c r="BL300" s="73" t="s">
        <v>31</v>
      </c>
      <c r="BM300" s="83">
        <v>-8.9330539057540974E-4</v>
      </c>
      <c r="BN300" s="73">
        <v>-11.496427938975673</v>
      </c>
      <c r="BO300" s="80" t="s">
        <v>88</v>
      </c>
      <c r="BR300" s="78">
        <v>46323.633946759262</v>
      </c>
      <c r="BS300" s="73" t="s">
        <v>2360</v>
      </c>
      <c r="BT300" s="73" t="s">
        <v>2364</v>
      </c>
      <c r="BU300" s="73">
        <v>144</v>
      </c>
      <c r="BV300" s="73" t="s">
        <v>2176</v>
      </c>
      <c r="BW300" s="73" t="s">
        <v>2177</v>
      </c>
      <c r="BX300" s="73">
        <v>0.45</v>
      </c>
      <c r="BY300" s="73">
        <v>0.06</v>
      </c>
      <c r="BZ300" s="73">
        <v>0.45</v>
      </c>
      <c r="CA300" s="73">
        <v>0.03</v>
      </c>
      <c r="CB300" s="73"/>
      <c r="CC300" s="73"/>
      <c r="CD300" s="73"/>
      <c r="CE300" s="73"/>
      <c r="CF300" s="73" t="s">
        <v>1989</v>
      </c>
      <c r="CG300" s="80"/>
      <c r="CH300" s="73" t="s">
        <v>66</v>
      </c>
      <c r="CI300" s="73" t="s">
        <v>1989</v>
      </c>
    </row>
    <row r="301" spans="1:87" ht="15" customHeight="1" x14ac:dyDescent="0.25">
      <c r="A301" s="78">
        <v>46323.633946759262</v>
      </c>
      <c r="B301" s="73" t="s">
        <v>3428</v>
      </c>
      <c r="C301" s="73" t="s">
        <v>31</v>
      </c>
      <c r="D301" s="73">
        <v>0.13500000000000001</v>
      </c>
      <c r="E301" s="73">
        <v>0.22500000000000001</v>
      </c>
      <c r="F301" s="73">
        <v>8.9999999999999998E-4</v>
      </c>
      <c r="G301" s="73" t="s">
        <v>15</v>
      </c>
      <c r="H301" s="73">
        <v>0.03</v>
      </c>
      <c r="I301" s="73">
        <v>0.03</v>
      </c>
      <c r="J301" s="73"/>
      <c r="K301" s="73">
        <v>0</v>
      </c>
      <c r="L301" s="73">
        <v>6.7500000000000002E-8</v>
      </c>
      <c r="M301" s="73">
        <v>6.7500000000000002E-8</v>
      </c>
      <c r="N301" s="73">
        <v>0</v>
      </c>
      <c r="O301" s="79" t="s">
        <v>1919</v>
      </c>
      <c r="P301" s="79" t="s">
        <v>3429</v>
      </c>
      <c r="BG301" s="78">
        <v>46323.633946759262</v>
      </c>
      <c r="BH301" s="73">
        <v>1</v>
      </c>
      <c r="BI301" s="73" t="s">
        <v>84</v>
      </c>
      <c r="BJ301" s="73" t="s">
        <v>2785</v>
      </c>
      <c r="BK301" s="73" t="s">
        <v>3428</v>
      </c>
      <c r="BL301" s="73" t="s">
        <v>31</v>
      </c>
      <c r="BM301" s="83">
        <v>-7.7330024574022232E-4</v>
      </c>
      <c r="BN301" s="73">
        <v>-11.062298016456996</v>
      </c>
      <c r="BO301" s="80" t="s">
        <v>88</v>
      </c>
      <c r="BR301" s="78">
        <v>46323.633946759262</v>
      </c>
      <c r="BS301" s="73" t="s">
        <v>2365</v>
      </c>
      <c r="BT301" s="73" t="s">
        <v>2366</v>
      </c>
      <c r="BU301" s="73">
        <v>145</v>
      </c>
      <c r="BV301" s="73" t="s">
        <v>2176</v>
      </c>
      <c r="BW301" s="73" t="s">
        <v>2177</v>
      </c>
      <c r="BX301" s="73">
        <v>0.48</v>
      </c>
      <c r="BY301" s="73">
        <v>0.03</v>
      </c>
      <c r="BZ301" s="73">
        <v>0.51</v>
      </c>
      <c r="CA301" s="73">
        <v>0.03</v>
      </c>
      <c r="CB301" s="73"/>
      <c r="CC301" s="73"/>
      <c r="CD301" s="73"/>
      <c r="CE301" s="73"/>
      <c r="CF301" s="73" t="s">
        <v>1991</v>
      </c>
      <c r="CG301" s="80"/>
      <c r="CH301" s="73" t="s">
        <v>66</v>
      </c>
      <c r="CI301" s="73" t="s">
        <v>1991</v>
      </c>
    </row>
    <row r="302" spans="1:87" ht="15" customHeight="1" x14ac:dyDescent="0.25">
      <c r="A302" s="78">
        <v>46323.633946759262</v>
      </c>
      <c r="B302" s="73" t="s">
        <v>3430</v>
      </c>
      <c r="C302" s="73" t="s">
        <v>31</v>
      </c>
      <c r="D302" s="73">
        <v>0.16500000000000001</v>
      </c>
      <c r="E302" s="73">
        <v>0.22500000000000001</v>
      </c>
      <c r="F302" s="73">
        <v>8.9999999999999998E-4</v>
      </c>
      <c r="G302" s="73" t="s">
        <v>15</v>
      </c>
      <c r="H302" s="73">
        <v>0.03</v>
      </c>
      <c r="I302" s="73">
        <v>0.03</v>
      </c>
      <c r="J302" s="73"/>
      <c r="K302" s="73">
        <v>0</v>
      </c>
      <c r="L302" s="73">
        <v>6.7500000000000002E-8</v>
      </c>
      <c r="M302" s="73">
        <v>6.7500000000000002E-8</v>
      </c>
      <c r="N302" s="73">
        <v>0</v>
      </c>
      <c r="O302" s="79" t="s">
        <v>1919</v>
      </c>
      <c r="P302" s="79" t="s">
        <v>3431</v>
      </c>
      <c r="BG302" s="78">
        <v>46323.633946759262</v>
      </c>
      <c r="BH302" s="73">
        <v>1</v>
      </c>
      <c r="BI302" s="73" t="s">
        <v>84</v>
      </c>
      <c r="BJ302" s="73" t="s">
        <v>2785</v>
      </c>
      <c r="BK302" s="73" t="s">
        <v>3430</v>
      </c>
      <c r="BL302" s="73" t="s">
        <v>31</v>
      </c>
      <c r="BM302" s="83">
        <v>-6.5329510090503479E-4</v>
      </c>
      <c r="BN302" s="73">
        <v>-10.628168093938321</v>
      </c>
      <c r="BO302" s="80" t="s">
        <v>88</v>
      </c>
      <c r="BR302" s="78">
        <v>46323.633946759262</v>
      </c>
      <c r="BS302" s="73" t="s">
        <v>2365</v>
      </c>
      <c r="BT302" s="73" t="s">
        <v>2367</v>
      </c>
      <c r="BU302" s="73">
        <v>146</v>
      </c>
      <c r="BV302" s="73" t="s">
        <v>2176</v>
      </c>
      <c r="BW302" s="73" t="s">
        <v>2177</v>
      </c>
      <c r="BX302" s="73">
        <v>0.51</v>
      </c>
      <c r="BY302" s="73">
        <v>0.03</v>
      </c>
      <c r="BZ302" s="73">
        <v>0.51</v>
      </c>
      <c r="CA302" s="73">
        <v>0.06</v>
      </c>
      <c r="CB302" s="73"/>
      <c r="CC302" s="73"/>
      <c r="CD302" s="73"/>
      <c r="CE302" s="73"/>
      <c r="CF302" s="73" t="s">
        <v>1991</v>
      </c>
      <c r="CG302" s="80"/>
      <c r="CH302" s="73" t="s">
        <v>66</v>
      </c>
      <c r="CI302" s="73" t="s">
        <v>1991</v>
      </c>
    </row>
    <row r="303" spans="1:87" ht="15" customHeight="1" x14ac:dyDescent="0.25">
      <c r="A303" s="78">
        <v>46323.633946759262</v>
      </c>
      <c r="B303" s="73" t="s">
        <v>3432</v>
      </c>
      <c r="C303" s="73" t="s">
        <v>31</v>
      </c>
      <c r="D303" s="73">
        <v>0.19500000000000001</v>
      </c>
      <c r="E303" s="73">
        <v>0.22500000000000001</v>
      </c>
      <c r="F303" s="73">
        <v>8.9999999999999998E-4</v>
      </c>
      <c r="G303" s="73" t="s">
        <v>15</v>
      </c>
      <c r="H303" s="73">
        <v>0.03</v>
      </c>
      <c r="I303" s="73">
        <v>0.03</v>
      </c>
      <c r="J303" s="73"/>
      <c r="K303" s="73">
        <v>0</v>
      </c>
      <c r="L303" s="73">
        <v>6.7500000000000002E-8</v>
      </c>
      <c r="M303" s="73">
        <v>6.7500000000000002E-8</v>
      </c>
      <c r="N303" s="73">
        <v>0</v>
      </c>
      <c r="O303" s="79" t="s">
        <v>1919</v>
      </c>
      <c r="P303" s="79" t="s">
        <v>3433</v>
      </c>
      <c r="BG303" s="78">
        <v>46323.633946759262</v>
      </c>
      <c r="BH303" s="73">
        <v>1</v>
      </c>
      <c r="BI303" s="73" t="s">
        <v>84</v>
      </c>
      <c r="BJ303" s="73" t="s">
        <v>2785</v>
      </c>
      <c r="BK303" s="73" t="s">
        <v>3432</v>
      </c>
      <c r="BL303" s="73" t="s">
        <v>31</v>
      </c>
      <c r="BM303" s="83">
        <v>-5.3328995606984736E-4</v>
      </c>
      <c r="BN303" s="73">
        <v>-10.194038171419644</v>
      </c>
      <c r="BO303" s="80" t="s">
        <v>88</v>
      </c>
      <c r="BR303" s="78">
        <v>46323.633946759262</v>
      </c>
      <c r="BS303" s="73" t="s">
        <v>2365</v>
      </c>
      <c r="BT303" s="73" t="s">
        <v>2368</v>
      </c>
      <c r="BU303" s="73">
        <v>147</v>
      </c>
      <c r="BV303" s="73" t="s">
        <v>2176</v>
      </c>
      <c r="BW303" s="73" t="s">
        <v>2177</v>
      </c>
      <c r="BX303" s="73">
        <v>0.51</v>
      </c>
      <c r="BY303" s="73">
        <v>0.06</v>
      </c>
      <c r="BZ303" s="73">
        <v>0.48</v>
      </c>
      <c r="CA303" s="73">
        <v>0.06</v>
      </c>
      <c r="CB303" s="73"/>
      <c r="CC303" s="73"/>
      <c r="CD303" s="73"/>
      <c r="CE303" s="73"/>
      <c r="CF303" s="73" t="s">
        <v>1991</v>
      </c>
      <c r="CG303" s="80"/>
      <c r="CH303" s="73" t="s">
        <v>66</v>
      </c>
      <c r="CI303" s="73" t="s">
        <v>1991</v>
      </c>
    </row>
    <row r="304" spans="1:87" ht="15" customHeight="1" x14ac:dyDescent="0.25">
      <c r="A304" s="78">
        <v>46323.633946759262</v>
      </c>
      <c r="B304" s="73" t="s">
        <v>3434</v>
      </c>
      <c r="C304" s="73" t="s">
        <v>31</v>
      </c>
      <c r="D304" s="73">
        <v>0.22500000000000001</v>
      </c>
      <c r="E304" s="73">
        <v>0.22500000000000001</v>
      </c>
      <c r="F304" s="73">
        <v>8.9999999999999998E-4</v>
      </c>
      <c r="G304" s="73" t="s">
        <v>15</v>
      </c>
      <c r="H304" s="73">
        <v>0.03</v>
      </c>
      <c r="I304" s="73">
        <v>0.03</v>
      </c>
      <c r="J304" s="73"/>
      <c r="K304" s="73">
        <v>0</v>
      </c>
      <c r="L304" s="73">
        <v>6.7500000000000002E-8</v>
      </c>
      <c r="M304" s="73">
        <v>6.7500000000000002E-8</v>
      </c>
      <c r="N304" s="73">
        <v>0</v>
      </c>
      <c r="O304" s="79" t="s">
        <v>1919</v>
      </c>
      <c r="P304" s="79" t="s">
        <v>3435</v>
      </c>
      <c r="BG304" s="78">
        <v>46323.633946759262</v>
      </c>
      <c r="BH304" s="73">
        <v>1</v>
      </c>
      <c r="BI304" s="73" t="s">
        <v>84</v>
      </c>
      <c r="BJ304" s="73" t="s">
        <v>2785</v>
      </c>
      <c r="BK304" s="73" t="s">
        <v>3434</v>
      </c>
      <c r="BL304" s="73" t="s">
        <v>31</v>
      </c>
      <c r="BM304" s="83">
        <v>-4.1328481123465989E-4</v>
      </c>
      <c r="BN304" s="73">
        <v>-9.7599082489009668</v>
      </c>
      <c r="BO304" s="80" t="s">
        <v>88</v>
      </c>
      <c r="BR304" s="78">
        <v>46323.633946759262</v>
      </c>
      <c r="BS304" s="73" t="s">
        <v>2365</v>
      </c>
      <c r="BT304" s="73" t="s">
        <v>2369</v>
      </c>
      <c r="BU304" s="73">
        <v>148</v>
      </c>
      <c r="BV304" s="73" t="s">
        <v>2176</v>
      </c>
      <c r="BW304" s="73" t="s">
        <v>2177</v>
      </c>
      <c r="BX304" s="73">
        <v>0.48</v>
      </c>
      <c r="BY304" s="73">
        <v>0.06</v>
      </c>
      <c r="BZ304" s="73">
        <v>0.48</v>
      </c>
      <c r="CA304" s="73">
        <v>0.03</v>
      </c>
      <c r="CB304" s="73"/>
      <c r="CC304" s="73"/>
      <c r="CD304" s="73"/>
      <c r="CE304" s="73"/>
      <c r="CF304" s="73" t="s">
        <v>1991</v>
      </c>
      <c r="CG304" s="80"/>
      <c r="CH304" s="73" t="s">
        <v>66</v>
      </c>
      <c r="CI304" s="73" t="s">
        <v>1991</v>
      </c>
    </row>
    <row r="305" spans="1:87" ht="15" customHeight="1" x14ac:dyDescent="0.25">
      <c r="A305" s="78">
        <v>46323.633946759262</v>
      </c>
      <c r="B305" s="73" t="s">
        <v>3436</v>
      </c>
      <c r="C305" s="73" t="s">
        <v>31</v>
      </c>
      <c r="D305" s="73">
        <v>0.255</v>
      </c>
      <c r="E305" s="73">
        <v>0.22500000000000001</v>
      </c>
      <c r="F305" s="73">
        <v>8.9999999999999998E-4</v>
      </c>
      <c r="G305" s="73" t="s">
        <v>15</v>
      </c>
      <c r="H305" s="73">
        <v>0.03</v>
      </c>
      <c r="I305" s="73">
        <v>0.03</v>
      </c>
      <c r="J305" s="73"/>
      <c r="K305" s="73">
        <v>0</v>
      </c>
      <c r="L305" s="73">
        <v>6.7500000000000002E-8</v>
      </c>
      <c r="M305" s="73">
        <v>6.7500000000000002E-8</v>
      </c>
      <c r="N305" s="73">
        <v>0</v>
      </c>
      <c r="O305" s="79" t="s">
        <v>1919</v>
      </c>
      <c r="P305" s="79" t="s">
        <v>3437</v>
      </c>
      <c r="BG305" s="78">
        <v>46323.633946759262</v>
      </c>
      <c r="BH305" s="73">
        <v>1</v>
      </c>
      <c r="BI305" s="73" t="s">
        <v>84</v>
      </c>
      <c r="BJ305" s="73" t="s">
        <v>2785</v>
      </c>
      <c r="BK305" s="73" t="s">
        <v>3436</v>
      </c>
      <c r="BL305" s="73" t="s">
        <v>31</v>
      </c>
      <c r="BM305" s="83">
        <v>-2.9327966639947241E-4</v>
      </c>
      <c r="BN305" s="73">
        <v>-9.3257783263822915</v>
      </c>
      <c r="BO305" s="80" t="s">
        <v>88</v>
      </c>
      <c r="BR305" s="78">
        <v>46323.633946759262</v>
      </c>
      <c r="BS305" s="73" t="s">
        <v>2370</v>
      </c>
      <c r="BT305" s="73" t="s">
        <v>2371</v>
      </c>
      <c r="BU305" s="73">
        <v>149</v>
      </c>
      <c r="BV305" s="73" t="s">
        <v>2176</v>
      </c>
      <c r="BW305" s="73" t="s">
        <v>2177</v>
      </c>
      <c r="BX305" s="73">
        <v>0.51</v>
      </c>
      <c r="BY305" s="73">
        <v>0.03</v>
      </c>
      <c r="BZ305" s="73">
        <v>0.54</v>
      </c>
      <c r="CA305" s="73">
        <v>0.03</v>
      </c>
      <c r="CB305" s="73"/>
      <c r="CC305" s="73"/>
      <c r="CD305" s="73"/>
      <c r="CE305" s="73"/>
      <c r="CF305" s="73" t="s">
        <v>1993</v>
      </c>
      <c r="CG305" s="80"/>
      <c r="CH305" s="73" t="s">
        <v>66</v>
      </c>
      <c r="CI305" s="73" t="s">
        <v>1993</v>
      </c>
    </row>
    <row r="306" spans="1:87" ht="15" customHeight="1" x14ac:dyDescent="0.25">
      <c r="A306" s="78">
        <v>46323.633946759262</v>
      </c>
      <c r="B306" s="73" t="s">
        <v>3438</v>
      </c>
      <c r="C306" s="73" t="s">
        <v>31</v>
      </c>
      <c r="D306" s="73">
        <v>0.28499999999999998</v>
      </c>
      <c r="E306" s="73">
        <v>0.22500000000000001</v>
      </c>
      <c r="F306" s="73">
        <v>8.9999999999999998E-4</v>
      </c>
      <c r="G306" s="73" t="s">
        <v>15</v>
      </c>
      <c r="H306" s="73">
        <v>0.03</v>
      </c>
      <c r="I306" s="73">
        <v>0.03</v>
      </c>
      <c r="J306" s="73"/>
      <c r="K306" s="73">
        <v>0</v>
      </c>
      <c r="L306" s="73">
        <v>6.7500000000000002E-8</v>
      </c>
      <c r="M306" s="73">
        <v>6.7500000000000002E-8</v>
      </c>
      <c r="N306" s="73">
        <v>0</v>
      </c>
      <c r="O306" s="79" t="s">
        <v>1919</v>
      </c>
      <c r="P306" s="79" t="s">
        <v>3439</v>
      </c>
      <c r="BG306" s="78">
        <v>46323.633946759262</v>
      </c>
      <c r="BH306" s="73">
        <v>1</v>
      </c>
      <c r="BI306" s="73" t="s">
        <v>84</v>
      </c>
      <c r="BJ306" s="73" t="s">
        <v>2785</v>
      </c>
      <c r="BK306" s="73" t="s">
        <v>3438</v>
      </c>
      <c r="BL306" s="73" t="s">
        <v>31</v>
      </c>
      <c r="BM306" s="83">
        <v>-1.7327452156428493E-4</v>
      </c>
      <c r="BN306" s="73">
        <v>-5.6314219508392602</v>
      </c>
      <c r="BO306" s="80" t="s">
        <v>88</v>
      </c>
      <c r="BR306" s="78">
        <v>46323.633946759262</v>
      </c>
      <c r="BS306" s="73" t="s">
        <v>2370</v>
      </c>
      <c r="BT306" s="73" t="s">
        <v>2372</v>
      </c>
      <c r="BU306" s="73">
        <v>150</v>
      </c>
      <c r="BV306" s="73" t="s">
        <v>2176</v>
      </c>
      <c r="BW306" s="73" t="s">
        <v>2177</v>
      </c>
      <c r="BX306" s="73">
        <v>0.54</v>
      </c>
      <c r="BY306" s="73">
        <v>0.03</v>
      </c>
      <c r="BZ306" s="73">
        <v>0.54</v>
      </c>
      <c r="CA306" s="73">
        <v>0.06</v>
      </c>
      <c r="CB306" s="73"/>
      <c r="CC306" s="73"/>
      <c r="CD306" s="73"/>
      <c r="CE306" s="73"/>
      <c r="CF306" s="73" t="s">
        <v>1993</v>
      </c>
      <c r="CG306" s="80"/>
      <c r="CH306" s="73" t="s">
        <v>66</v>
      </c>
      <c r="CI306" s="73" t="s">
        <v>1993</v>
      </c>
    </row>
    <row r="307" spans="1:87" ht="15" customHeight="1" x14ac:dyDescent="0.25">
      <c r="A307" s="78">
        <v>46323.633946759262</v>
      </c>
      <c r="B307" s="73" t="s">
        <v>3440</v>
      </c>
      <c r="C307" s="73" t="s">
        <v>31</v>
      </c>
      <c r="D307" s="73">
        <v>0.315</v>
      </c>
      <c r="E307" s="73">
        <v>0.22500000000000001</v>
      </c>
      <c r="F307" s="73">
        <v>8.9999999999999998E-4</v>
      </c>
      <c r="G307" s="73" t="s">
        <v>15</v>
      </c>
      <c r="H307" s="73">
        <v>0.03</v>
      </c>
      <c r="I307" s="73">
        <v>0.03</v>
      </c>
      <c r="J307" s="73"/>
      <c r="K307" s="73">
        <v>0</v>
      </c>
      <c r="L307" s="73">
        <v>6.7500000000000002E-8</v>
      </c>
      <c r="M307" s="73">
        <v>6.7500000000000002E-8</v>
      </c>
      <c r="N307" s="73">
        <v>0</v>
      </c>
      <c r="O307" s="79" t="s">
        <v>1919</v>
      </c>
      <c r="P307" s="79" t="s">
        <v>3441</v>
      </c>
      <c r="BG307" s="78">
        <v>46323.633946759262</v>
      </c>
      <c r="BH307" s="73">
        <v>1</v>
      </c>
      <c r="BI307" s="73" t="s">
        <v>84</v>
      </c>
      <c r="BJ307" s="73" t="s">
        <v>2785</v>
      </c>
      <c r="BK307" s="73" t="s">
        <v>3440</v>
      </c>
      <c r="BL307" s="73" t="s">
        <v>31</v>
      </c>
      <c r="BM307" s="83">
        <v>-5.3269376729097456E-5</v>
      </c>
      <c r="BN307" s="73">
        <v>-1.7312547436956676</v>
      </c>
      <c r="BO307" s="80" t="s">
        <v>88</v>
      </c>
      <c r="BR307" s="78">
        <v>46323.633946759262</v>
      </c>
      <c r="BS307" s="73" t="s">
        <v>2370</v>
      </c>
      <c r="BT307" s="73" t="s">
        <v>2373</v>
      </c>
      <c r="BU307" s="73">
        <v>151</v>
      </c>
      <c r="BV307" s="73" t="s">
        <v>2176</v>
      </c>
      <c r="BW307" s="73" t="s">
        <v>2177</v>
      </c>
      <c r="BX307" s="73">
        <v>0.54</v>
      </c>
      <c r="BY307" s="73">
        <v>0.06</v>
      </c>
      <c r="BZ307" s="73">
        <v>0.51</v>
      </c>
      <c r="CA307" s="73">
        <v>0.06</v>
      </c>
      <c r="CB307" s="73"/>
      <c r="CC307" s="73"/>
      <c r="CD307" s="73"/>
      <c r="CE307" s="73"/>
      <c r="CF307" s="73" t="s">
        <v>1993</v>
      </c>
      <c r="CG307" s="80"/>
      <c r="CH307" s="73" t="s">
        <v>66</v>
      </c>
      <c r="CI307" s="73" t="s">
        <v>1993</v>
      </c>
    </row>
    <row r="308" spans="1:87" ht="15" customHeight="1" x14ac:dyDescent="0.25">
      <c r="A308" s="78">
        <v>46323.633946759262</v>
      </c>
      <c r="B308" s="73" t="s">
        <v>3442</v>
      </c>
      <c r="C308" s="73" t="s">
        <v>31</v>
      </c>
      <c r="D308" s="73">
        <v>0.34499999999999997</v>
      </c>
      <c r="E308" s="73">
        <v>0.22500000000000001</v>
      </c>
      <c r="F308" s="73">
        <v>8.9999999999999998E-4</v>
      </c>
      <c r="G308" s="73" t="s">
        <v>15</v>
      </c>
      <c r="H308" s="73">
        <v>0.03</v>
      </c>
      <c r="I308" s="73">
        <v>0.03</v>
      </c>
      <c r="J308" s="73"/>
      <c r="K308" s="73">
        <v>0</v>
      </c>
      <c r="L308" s="73">
        <v>6.7500000000000002E-8</v>
      </c>
      <c r="M308" s="73">
        <v>6.7500000000000002E-8</v>
      </c>
      <c r="N308" s="73">
        <v>0</v>
      </c>
      <c r="O308" s="79" t="s">
        <v>1919</v>
      </c>
      <c r="P308" s="79" t="s">
        <v>3443</v>
      </c>
      <c r="BG308" s="78">
        <v>46323.633946759262</v>
      </c>
      <c r="BH308" s="73">
        <v>1</v>
      </c>
      <c r="BI308" s="73" t="s">
        <v>84</v>
      </c>
      <c r="BJ308" s="73" t="s">
        <v>2785</v>
      </c>
      <c r="BK308" s="73" t="s">
        <v>3442</v>
      </c>
      <c r="BL308" s="73" t="s">
        <v>31</v>
      </c>
      <c r="BM308" s="83">
        <v>6.6735768106090021E-5</v>
      </c>
      <c r="BN308" s="73">
        <v>0</v>
      </c>
      <c r="BO308" s="80" t="s">
        <v>2786</v>
      </c>
      <c r="BR308" s="78">
        <v>46323.633946759262</v>
      </c>
      <c r="BS308" s="73" t="s">
        <v>2370</v>
      </c>
      <c r="BT308" s="73" t="s">
        <v>2374</v>
      </c>
      <c r="BU308" s="73">
        <v>152</v>
      </c>
      <c r="BV308" s="73" t="s">
        <v>2176</v>
      </c>
      <c r="BW308" s="73" t="s">
        <v>2177</v>
      </c>
      <c r="BX308" s="73">
        <v>0.51</v>
      </c>
      <c r="BY308" s="73">
        <v>0.06</v>
      </c>
      <c r="BZ308" s="73">
        <v>0.51</v>
      </c>
      <c r="CA308" s="73">
        <v>0.03</v>
      </c>
      <c r="CB308" s="73"/>
      <c r="CC308" s="73"/>
      <c r="CD308" s="73"/>
      <c r="CE308" s="73"/>
      <c r="CF308" s="73" t="s">
        <v>1993</v>
      </c>
      <c r="CG308" s="80"/>
      <c r="CH308" s="73" t="s">
        <v>66</v>
      </c>
      <c r="CI308" s="73" t="s">
        <v>1993</v>
      </c>
    </row>
    <row r="309" spans="1:87" ht="15" customHeight="1" x14ac:dyDescent="0.25">
      <c r="A309" s="78">
        <v>46323.633946759262</v>
      </c>
      <c r="B309" s="73" t="s">
        <v>3444</v>
      </c>
      <c r="C309" s="73" t="s">
        <v>31</v>
      </c>
      <c r="D309" s="73">
        <v>0.375</v>
      </c>
      <c r="E309" s="73">
        <v>0.22500000000000001</v>
      </c>
      <c r="F309" s="73">
        <v>8.9999999999999998E-4</v>
      </c>
      <c r="G309" s="73" t="s">
        <v>15</v>
      </c>
      <c r="H309" s="73">
        <v>0.03</v>
      </c>
      <c r="I309" s="73">
        <v>0.03</v>
      </c>
      <c r="J309" s="73"/>
      <c r="K309" s="73">
        <v>0</v>
      </c>
      <c r="L309" s="73">
        <v>6.7500000000000002E-8</v>
      </c>
      <c r="M309" s="73">
        <v>6.7500000000000002E-8</v>
      </c>
      <c r="N309" s="73">
        <v>0</v>
      </c>
      <c r="O309" s="79" t="s">
        <v>1919</v>
      </c>
      <c r="P309" s="79" t="s">
        <v>3445</v>
      </c>
      <c r="BG309" s="78">
        <v>46323.633946759262</v>
      </c>
      <c r="BH309" s="73">
        <v>1</v>
      </c>
      <c r="BI309" s="73" t="s">
        <v>84</v>
      </c>
      <c r="BJ309" s="73" t="s">
        <v>2785</v>
      </c>
      <c r="BK309" s="73" t="s">
        <v>3444</v>
      </c>
      <c r="BL309" s="73" t="s">
        <v>31</v>
      </c>
      <c r="BM309" s="83">
        <v>1.867409129412775E-4</v>
      </c>
      <c r="BN309" s="73">
        <v>0</v>
      </c>
      <c r="BO309" s="80" t="s">
        <v>2786</v>
      </c>
      <c r="BR309" s="78">
        <v>46323.633946759262</v>
      </c>
      <c r="BS309" s="73" t="s">
        <v>2375</v>
      </c>
      <c r="BT309" s="73" t="s">
        <v>2376</v>
      </c>
      <c r="BU309" s="73">
        <v>153</v>
      </c>
      <c r="BV309" s="73" t="s">
        <v>2176</v>
      </c>
      <c r="BW309" s="73" t="s">
        <v>2177</v>
      </c>
      <c r="BX309" s="73">
        <v>0.54</v>
      </c>
      <c r="BY309" s="73">
        <v>0.03</v>
      </c>
      <c r="BZ309" s="73">
        <v>0.56999999999999995</v>
      </c>
      <c r="CA309" s="73">
        <v>0.03</v>
      </c>
      <c r="CB309" s="73"/>
      <c r="CC309" s="73"/>
      <c r="CD309" s="73"/>
      <c r="CE309" s="73"/>
      <c r="CF309" s="73" t="s">
        <v>1995</v>
      </c>
      <c r="CG309" s="80"/>
      <c r="CH309" s="73" t="s">
        <v>66</v>
      </c>
      <c r="CI309" s="73" t="s">
        <v>1995</v>
      </c>
    </row>
    <row r="310" spans="1:87" ht="15" customHeight="1" x14ac:dyDescent="0.25">
      <c r="A310" s="78">
        <v>46323.633946759262</v>
      </c>
      <c r="B310" s="73" t="s">
        <v>3446</v>
      </c>
      <c r="C310" s="73" t="s">
        <v>31</v>
      </c>
      <c r="D310" s="73">
        <v>0.40500000000000003</v>
      </c>
      <c r="E310" s="73">
        <v>0.22500000000000001</v>
      </c>
      <c r="F310" s="73">
        <v>8.9999999999999998E-4</v>
      </c>
      <c r="G310" s="73" t="s">
        <v>15</v>
      </c>
      <c r="H310" s="73">
        <v>0.03</v>
      </c>
      <c r="I310" s="73">
        <v>0.03</v>
      </c>
      <c r="J310" s="73"/>
      <c r="K310" s="73">
        <v>0</v>
      </c>
      <c r="L310" s="73">
        <v>6.7500000000000002E-8</v>
      </c>
      <c r="M310" s="73">
        <v>6.7500000000000002E-8</v>
      </c>
      <c r="N310" s="73">
        <v>0</v>
      </c>
      <c r="O310" s="79" t="s">
        <v>1919</v>
      </c>
      <c r="P310" s="79" t="s">
        <v>3447</v>
      </c>
      <c r="BG310" s="78">
        <v>46323.633946759262</v>
      </c>
      <c r="BH310" s="73">
        <v>1</v>
      </c>
      <c r="BI310" s="73" t="s">
        <v>84</v>
      </c>
      <c r="BJ310" s="73" t="s">
        <v>2785</v>
      </c>
      <c r="BK310" s="73" t="s">
        <v>3446</v>
      </c>
      <c r="BL310" s="73" t="s">
        <v>31</v>
      </c>
      <c r="BM310" s="83">
        <v>3.0674605777646498E-4</v>
      </c>
      <c r="BN310" s="73">
        <v>0</v>
      </c>
      <c r="BO310" s="80" t="s">
        <v>2786</v>
      </c>
      <c r="BR310" s="78">
        <v>46323.633946759262</v>
      </c>
      <c r="BS310" s="73" t="s">
        <v>2375</v>
      </c>
      <c r="BT310" s="73" t="s">
        <v>2377</v>
      </c>
      <c r="BU310" s="73">
        <v>154</v>
      </c>
      <c r="BV310" s="73" t="s">
        <v>2176</v>
      </c>
      <c r="BW310" s="73" t="s">
        <v>2177</v>
      </c>
      <c r="BX310" s="73">
        <v>0.56999999999999995</v>
      </c>
      <c r="BY310" s="73">
        <v>0.03</v>
      </c>
      <c r="BZ310" s="73">
        <v>0.56999999999999995</v>
      </c>
      <c r="CA310" s="73">
        <v>0.06</v>
      </c>
      <c r="CB310" s="73"/>
      <c r="CC310" s="73"/>
      <c r="CD310" s="73"/>
      <c r="CE310" s="73"/>
      <c r="CF310" s="73" t="s">
        <v>1995</v>
      </c>
      <c r="CG310" s="80"/>
      <c r="CH310" s="73" t="s">
        <v>66</v>
      </c>
      <c r="CI310" s="73" t="s">
        <v>1995</v>
      </c>
    </row>
    <row r="311" spans="1:87" ht="15" customHeight="1" x14ac:dyDescent="0.25">
      <c r="A311" s="78">
        <v>46323.633946759262</v>
      </c>
      <c r="B311" s="73" t="s">
        <v>3448</v>
      </c>
      <c r="C311" s="73" t="s">
        <v>31</v>
      </c>
      <c r="D311" s="73">
        <v>0.435</v>
      </c>
      <c r="E311" s="73">
        <v>0.22500000000000001</v>
      </c>
      <c r="F311" s="73">
        <v>8.9999999999999998E-4</v>
      </c>
      <c r="G311" s="73" t="s">
        <v>15</v>
      </c>
      <c r="H311" s="73">
        <v>0.03</v>
      </c>
      <c r="I311" s="73">
        <v>0.03</v>
      </c>
      <c r="J311" s="73"/>
      <c r="K311" s="73">
        <v>0</v>
      </c>
      <c r="L311" s="73">
        <v>6.7500000000000002E-8</v>
      </c>
      <c r="M311" s="73">
        <v>6.7500000000000002E-8</v>
      </c>
      <c r="N311" s="73">
        <v>0</v>
      </c>
      <c r="O311" s="79" t="s">
        <v>1919</v>
      </c>
      <c r="P311" s="79" t="s">
        <v>3449</v>
      </c>
      <c r="BG311" s="78">
        <v>46323.633946759262</v>
      </c>
      <c r="BH311" s="73">
        <v>1</v>
      </c>
      <c r="BI311" s="73" t="s">
        <v>84</v>
      </c>
      <c r="BJ311" s="73" t="s">
        <v>2785</v>
      </c>
      <c r="BK311" s="73" t="s">
        <v>3448</v>
      </c>
      <c r="BL311" s="73" t="s">
        <v>31</v>
      </c>
      <c r="BM311" s="83">
        <v>4.2675120261165245E-4</v>
      </c>
      <c r="BN311" s="73">
        <v>0</v>
      </c>
      <c r="BO311" s="80" t="s">
        <v>2786</v>
      </c>
      <c r="BR311" s="78">
        <v>46323.633946759262</v>
      </c>
      <c r="BS311" s="73" t="s">
        <v>2375</v>
      </c>
      <c r="BT311" s="73" t="s">
        <v>2378</v>
      </c>
      <c r="BU311" s="73">
        <v>155</v>
      </c>
      <c r="BV311" s="73" t="s">
        <v>2176</v>
      </c>
      <c r="BW311" s="73" t="s">
        <v>2177</v>
      </c>
      <c r="BX311" s="73">
        <v>0.56999999999999995</v>
      </c>
      <c r="BY311" s="73">
        <v>0.06</v>
      </c>
      <c r="BZ311" s="73">
        <v>0.54</v>
      </c>
      <c r="CA311" s="73">
        <v>0.06</v>
      </c>
      <c r="CB311" s="73"/>
      <c r="CC311" s="73"/>
      <c r="CD311" s="73"/>
      <c r="CE311" s="73"/>
      <c r="CF311" s="73" t="s">
        <v>1995</v>
      </c>
      <c r="CG311" s="80"/>
      <c r="CH311" s="73" t="s">
        <v>66</v>
      </c>
      <c r="CI311" s="73" t="s">
        <v>1995</v>
      </c>
    </row>
    <row r="312" spans="1:87" ht="15" customHeight="1" x14ac:dyDescent="0.25">
      <c r="A312" s="78">
        <v>46323.633946759262</v>
      </c>
      <c r="B312" s="73" t="s">
        <v>3450</v>
      </c>
      <c r="C312" s="73" t="s">
        <v>31</v>
      </c>
      <c r="D312" s="73">
        <v>0.46500000000000002</v>
      </c>
      <c r="E312" s="73">
        <v>0.22500000000000001</v>
      </c>
      <c r="F312" s="73">
        <v>8.9999999999999998E-4</v>
      </c>
      <c r="G312" s="73" t="s">
        <v>15</v>
      </c>
      <c r="H312" s="73">
        <v>0.03</v>
      </c>
      <c r="I312" s="73">
        <v>0.03</v>
      </c>
      <c r="J312" s="73"/>
      <c r="K312" s="73">
        <v>0</v>
      </c>
      <c r="L312" s="73">
        <v>6.7500000000000002E-8</v>
      </c>
      <c r="M312" s="73">
        <v>6.7500000000000002E-8</v>
      </c>
      <c r="N312" s="73">
        <v>0</v>
      </c>
      <c r="O312" s="79" t="s">
        <v>1919</v>
      </c>
      <c r="P312" s="79" t="s">
        <v>3451</v>
      </c>
      <c r="BG312" s="78">
        <v>46323.633946759262</v>
      </c>
      <c r="BH312" s="73">
        <v>1</v>
      </c>
      <c r="BI312" s="73" t="s">
        <v>84</v>
      </c>
      <c r="BJ312" s="73" t="s">
        <v>2785</v>
      </c>
      <c r="BK312" s="73" t="s">
        <v>3450</v>
      </c>
      <c r="BL312" s="73" t="s">
        <v>31</v>
      </c>
      <c r="BM312" s="83">
        <v>5.4675634744683988E-4</v>
      </c>
      <c r="BN312" s="73">
        <v>0</v>
      </c>
      <c r="BO312" s="80" t="s">
        <v>2786</v>
      </c>
      <c r="BR312" s="78">
        <v>46323.633946759262</v>
      </c>
      <c r="BS312" s="73" t="s">
        <v>2375</v>
      </c>
      <c r="BT312" s="73" t="s">
        <v>2379</v>
      </c>
      <c r="BU312" s="73">
        <v>156</v>
      </c>
      <c r="BV312" s="73" t="s">
        <v>2176</v>
      </c>
      <c r="BW312" s="73" t="s">
        <v>2177</v>
      </c>
      <c r="BX312" s="73">
        <v>0.54</v>
      </c>
      <c r="BY312" s="73">
        <v>0.06</v>
      </c>
      <c r="BZ312" s="73">
        <v>0.54</v>
      </c>
      <c r="CA312" s="73">
        <v>0.03</v>
      </c>
      <c r="CB312" s="73"/>
      <c r="CC312" s="73"/>
      <c r="CD312" s="73"/>
      <c r="CE312" s="73"/>
      <c r="CF312" s="73" t="s">
        <v>1995</v>
      </c>
      <c r="CG312" s="80"/>
      <c r="CH312" s="73" t="s">
        <v>66</v>
      </c>
      <c r="CI312" s="73" t="s">
        <v>1995</v>
      </c>
    </row>
    <row r="313" spans="1:87" ht="15" customHeight="1" x14ac:dyDescent="0.25">
      <c r="A313" s="78">
        <v>46323.633946759262</v>
      </c>
      <c r="B313" s="73" t="s">
        <v>3452</v>
      </c>
      <c r="C313" s="73" t="s">
        <v>31</v>
      </c>
      <c r="D313" s="73">
        <v>0.495</v>
      </c>
      <c r="E313" s="73">
        <v>0.22500000000000001</v>
      </c>
      <c r="F313" s="73">
        <v>8.9999999999999998E-4</v>
      </c>
      <c r="G313" s="73" t="s">
        <v>15</v>
      </c>
      <c r="H313" s="73">
        <v>0.03</v>
      </c>
      <c r="I313" s="73">
        <v>0.03</v>
      </c>
      <c r="J313" s="73"/>
      <c r="K313" s="73">
        <v>0</v>
      </c>
      <c r="L313" s="73">
        <v>6.7500000000000002E-8</v>
      </c>
      <c r="M313" s="73">
        <v>6.7500000000000002E-8</v>
      </c>
      <c r="N313" s="73">
        <v>0</v>
      </c>
      <c r="O313" s="79" t="s">
        <v>1919</v>
      </c>
      <c r="P313" s="79" t="s">
        <v>3453</v>
      </c>
      <c r="BG313" s="78">
        <v>46323.633946759262</v>
      </c>
      <c r="BH313" s="73">
        <v>1</v>
      </c>
      <c r="BI313" s="73" t="s">
        <v>84</v>
      </c>
      <c r="BJ313" s="73" t="s">
        <v>2785</v>
      </c>
      <c r="BK313" s="73" t="s">
        <v>3452</v>
      </c>
      <c r="BL313" s="73" t="s">
        <v>31</v>
      </c>
      <c r="BM313" s="83">
        <v>6.6676149228202741E-4</v>
      </c>
      <c r="BN313" s="73">
        <v>0</v>
      </c>
      <c r="BO313" s="80" t="s">
        <v>2786</v>
      </c>
      <c r="BR313" s="78">
        <v>46323.633946759262</v>
      </c>
      <c r="BS313" s="73" t="s">
        <v>2380</v>
      </c>
      <c r="BT313" s="73" t="s">
        <v>2381</v>
      </c>
      <c r="BU313" s="73">
        <v>157</v>
      </c>
      <c r="BV313" s="73" t="s">
        <v>2176</v>
      </c>
      <c r="BW313" s="73" t="s">
        <v>2177</v>
      </c>
      <c r="BX313" s="73">
        <v>0.56999999999999995</v>
      </c>
      <c r="BY313" s="73">
        <v>0.03</v>
      </c>
      <c r="BZ313" s="73">
        <v>0.6</v>
      </c>
      <c r="CA313" s="73">
        <v>0.03</v>
      </c>
      <c r="CB313" s="73"/>
      <c r="CC313" s="73"/>
      <c r="CD313" s="73"/>
      <c r="CE313" s="73"/>
      <c r="CF313" s="73" t="s">
        <v>1997</v>
      </c>
      <c r="CG313" s="80"/>
      <c r="CH313" s="73" t="s">
        <v>66</v>
      </c>
      <c r="CI313" s="73" t="s">
        <v>1997</v>
      </c>
    </row>
    <row r="314" spans="1:87" ht="15" customHeight="1" x14ac:dyDescent="0.25">
      <c r="A314" s="78">
        <v>46323.633946759262</v>
      </c>
      <c r="B314" s="73" t="s">
        <v>3454</v>
      </c>
      <c r="C314" s="73" t="s">
        <v>31</v>
      </c>
      <c r="D314" s="73">
        <v>0.52500000000000002</v>
      </c>
      <c r="E314" s="73">
        <v>0.22500000000000001</v>
      </c>
      <c r="F314" s="73">
        <v>8.9999999999999998E-4</v>
      </c>
      <c r="G314" s="73" t="s">
        <v>15</v>
      </c>
      <c r="H314" s="73">
        <v>0.03</v>
      </c>
      <c r="I314" s="73">
        <v>0.03</v>
      </c>
      <c r="J314" s="73"/>
      <c r="K314" s="73">
        <v>0</v>
      </c>
      <c r="L314" s="73">
        <v>6.7500000000000002E-8</v>
      </c>
      <c r="M314" s="73">
        <v>6.7500000000000002E-8</v>
      </c>
      <c r="N314" s="73">
        <v>0</v>
      </c>
      <c r="O314" s="79" t="s">
        <v>1919</v>
      </c>
      <c r="P314" s="79" t="s">
        <v>3455</v>
      </c>
      <c r="BG314" s="78">
        <v>46323.633946759262</v>
      </c>
      <c r="BH314" s="73">
        <v>1</v>
      </c>
      <c r="BI314" s="73" t="s">
        <v>84</v>
      </c>
      <c r="BJ314" s="73" t="s">
        <v>2785</v>
      </c>
      <c r="BK314" s="73" t="s">
        <v>3454</v>
      </c>
      <c r="BL314" s="73" t="s">
        <v>31</v>
      </c>
      <c r="BM314" s="83">
        <v>7.8676663711721483E-4</v>
      </c>
      <c r="BN314" s="73">
        <v>0</v>
      </c>
      <c r="BO314" s="80" t="s">
        <v>2786</v>
      </c>
      <c r="BR314" s="78">
        <v>46323.633946759262</v>
      </c>
      <c r="BS314" s="73" t="s">
        <v>2380</v>
      </c>
      <c r="BT314" s="73" t="s">
        <v>2382</v>
      </c>
      <c r="BU314" s="73">
        <v>158</v>
      </c>
      <c r="BV314" s="73" t="s">
        <v>2176</v>
      </c>
      <c r="BW314" s="73" t="s">
        <v>2177</v>
      </c>
      <c r="BX314" s="73">
        <v>0.6</v>
      </c>
      <c r="BY314" s="73">
        <v>0.03</v>
      </c>
      <c r="BZ314" s="73">
        <v>0.6</v>
      </c>
      <c r="CA314" s="73">
        <v>0.06</v>
      </c>
      <c r="CB314" s="73"/>
      <c r="CC314" s="73"/>
      <c r="CD314" s="73"/>
      <c r="CE314" s="73"/>
      <c r="CF314" s="73" t="s">
        <v>1997</v>
      </c>
      <c r="CG314" s="80"/>
      <c r="CH314" s="73" t="s">
        <v>66</v>
      </c>
      <c r="CI314" s="73" t="s">
        <v>1997</v>
      </c>
    </row>
    <row r="315" spans="1:87" ht="15" customHeight="1" x14ac:dyDescent="0.25">
      <c r="A315" s="78">
        <v>46323.633946759262</v>
      </c>
      <c r="B315" s="73" t="s">
        <v>3456</v>
      </c>
      <c r="C315" s="73" t="s">
        <v>31</v>
      </c>
      <c r="D315" s="73">
        <v>0.55500000000000005</v>
      </c>
      <c r="E315" s="73">
        <v>0.22500000000000001</v>
      </c>
      <c r="F315" s="73">
        <v>8.9999999999999998E-4</v>
      </c>
      <c r="G315" s="73" t="s">
        <v>15</v>
      </c>
      <c r="H315" s="73">
        <v>0.03</v>
      </c>
      <c r="I315" s="73">
        <v>0.03</v>
      </c>
      <c r="J315" s="73"/>
      <c r="K315" s="73">
        <v>0</v>
      </c>
      <c r="L315" s="73">
        <v>6.7500000000000002E-8</v>
      </c>
      <c r="M315" s="73">
        <v>6.7500000000000002E-8</v>
      </c>
      <c r="N315" s="73">
        <v>0</v>
      </c>
      <c r="O315" s="79" t="s">
        <v>1919</v>
      </c>
      <c r="P315" s="79" t="s">
        <v>3457</v>
      </c>
      <c r="BG315" s="78">
        <v>46323.633946759262</v>
      </c>
      <c r="BH315" s="73">
        <v>1</v>
      </c>
      <c r="BI315" s="73" t="s">
        <v>84</v>
      </c>
      <c r="BJ315" s="73" t="s">
        <v>2785</v>
      </c>
      <c r="BK315" s="73" t="s">
        <v>3456</v>
      </c>
      <c r="BL315" s="73" t="s">
        <v>31</v>
      </c>
      <c r="BM315" s="83">
        <v>9.0677178195240236E-4</v>
      </c>
      <c r="BN315" s="73">
        <v>0</v>
      </c>
      <c r="BO315" s="80" t="s">
        <v>2786</v>
      </c>
      <c r="BR315" s="78">
        <v>46323.633946759262</v>
      </c>
      <c r="BS315" s="73" t="s">
        <v>2380</v>
      </c>
      <c r="BT315" s="73" t="s">
        <v>2383</v>
      </c>
      <c r="BU315" s="73">
        <v>159</v>
      </c>
      <c r="BV315" s="73" t="s">
        <v>2176</v>
      </c>
      <c r="BW315" s="73" t="s">
        <v>2177</v>
      </c>
      <c r="BX315" s="73">
        <v>0.6</v>
      </c>
      <c r="BY315" s="73">
        <v>0.06</v>
      </c>
      <c r="BZ315" s="73">
        <v>0.56999999999999995</v>
      </c>
      <c r="CA315" s="73">
        <v>0.06</v>
      </c>
      <c r="CB315" s="73"/>
      <c r="CC315" s="73"/>
      <c r="CD315" s="73"/>
      <c r="CE315" s="73"/>
      <c r="CF315" s="73" t="s">
        <v>1997</v>
      </c>
      <c r="CG315" s="80"/>
      <c r="CH315" s="73" t="s">
        <v>66</v>
      </c>
      <c r="CI315" s="73" t="s">
        <v>1997</v>
      </c>
    </row>
    <row r="316" spans="1:87" ht="15" customHeight="1" x14ac:dyDescent="0.25">
      <c r="A316" s="78">
        <v>46323.633946759262</v>
      </c>
      <c r="B316" s="73" t="s">
        <v>3458</v>
      </c>
      <c r="C316" s="73" t="s">
        <v>31</v>
      </c>
      <c r="D316" s="73">
        <v>0.58499999999999996</v>
      </c>
      <c r="E316" s="73">
        <v>0.22500000000000001</v>
      </c>
      <c r="F316" s="73">
        <v>8.9999999999999998E-4</v>
      </c>
      <c r="G316" s="73" t="s">
        <v>15</v>
      </c>
      <c r="H316" s="73">
        <v>0.03</v>
      </c>
      <c r="I316" s="73">
        <v>0.03</v>
      </c>
      <c r="J316" s="73"/>
      <c r="K316" s="73">
        <v>0</v>
      </c>
      <c r="L316" s="73">
        <v>6.7500000000000002E-8</v>
      </c>
      <c r="M316" s="73">
        <v>6.7500000000000002E-8</v>
      </c>
      <c r="N316" s="73">
        <v>0</v>
      </c>
      <c r="O316" s="79" t="s">
        <v>1919</v>
      </c>
      <c r="P316" s="79" t="s">
        <v>3459</v>
      </c>
      <c r="BG316" s="78">
        <v>46323.633946759262</v>
      </c>
      <c r="BH316" s="73">
        <v>1</v>
      </c>
      <c r="BI316" s="73" t="s">
        <v>84</v>
      </c>
      <c r="BJ316" s="73" t="s">
        <v>2785</v>
      </c>
      <c r="BK316" s="73" t="s">
        <v>3458</v>
      </c>
      <c r="BL316" s="73" t="s">
        <v>31</v>
      </c>
      <c r="BM316" s="83">
        <v>1.0267769267875899E-3</v>
      </c>
      <c r="BN316" s="73">
        <v>0</v>
      </c>
      <c r="BO316" s="80" t="s">
        <v>2786</v>
      </c>
      <c r="BR316" s="78">
        <v>46323.633946759262</v>
      </c>
      <c r="BS316" s="73" t="s">
        <v>2380</v>
      </c>
      <c r="BT316" s="73" t="s">
        <v>2384</v>
      </c>
      <c r="BU316" s="73">
        <v>160</v>
      </c>
      <c r="BV316" s="73" t="s">
        <v>2176</v>
      </c>
      <c r="BW316" s="73" t="s">
        <v>2177</v>
      </c>
      <c r="BX316" s="73">
        <v>0.56999999999999995</v>
      </c>
      <c r="BY316" s="73">
        <v>0.06</v>
      </c>
      <c r="BZ316" s="73">
        <v>0.56999999999999995</v>
      </c>
      <c r="CA316" s="73">
        <v>0.03</v>
      </c>
      <c r="CB316" s="73"/>
      <c r="CC316" s="73"/>
      <c r="CD316" s="73"/>
      <c r="CE316" s="73"/>
      <c r="CF316" s="73" t="s">
        <v>1997</v>
      </c>
      <c r="CG316" s="80"/>
      <c r="CH316" s="73" t="s">
        <v>66</v>
      </c>
      <c r="CI316" s="73" t="s">
        <v>1997</v>
      </c>
    </row>
    <row r="317" spans="1:87" ht="15" customHeight="1" x14ac:dyDescent="0.25">
      <c r="A317" s="78">
        <v>46323.633946759262</v>
      </c>
      <c r="B317" s="73" t="s">
        <v>3460</v>
      </c>
      <c r="C317" s="73" t="s">
        <v>31</v>
      </c>
      <c r="D317" s="73">
        <v>1.4999999999999999E-2</v>
      </c>
      <c r="E317" s="73">
        <v>0.255</v>
      </c>
      <c r="F317" s="73">
        <v>8.9999999999999998E-4</v>
      </c>
      <c r="G317" s="73" t="s">
        <v>15</v>
      </c>
      <c r="H317" s="73">
        <v>0.03</v>
      </c>
      <c r="I317" s="73">
        <v>0.03</v>
      </c>
      <c r="J317" s="73"/>
      <c r="K317" s="73">
        <v>0</v>
      </c>
      <c r="L317" s="73">
        <v>6.7500000000000002E-8</v>
      </c>
      <c r="M317" s="73">
        <v>6.7500000000000002E-8</v>
      </c>
      <c r="N317" s="73">
        <v>0</v>
      </c>
      <c r="O317" s="79" t="s">
        <v>1919</v>
      </c>
      <c r="P317" s="79" t="s">
        <v>3461</v>
      </c>
      <c r="BG317" s="78">
        <v>46323.633946759262</v>
      </c>
      <c r="BH317" s="73">
        <v>1</v>
      </c>
      <c r="BI317" s="73" t="s">
        <v>84</v>
      </c>
      <c r="BJ317" s="73" t="s">
        <v>2785</v>
      </c>
      <c r="BK317" s="73" t="s">
        <v>3460</v>
      </c>
      <c r="BL317" s="73" t="s">
        <v>31</v>
      </c>
      <c r="BM317" s="83">
        <v>-9.3236665723531349E-4</v>
      </c>
      <c r="BN317" s="73">
        <v>-11.637735752835109</v>
      </c>
      <c r="BO317" s="80" t="s">
        <v>88</v>
      </c>
      <c r="BR317" s="78">
        <v>46323.633946759262</v>
      </c>
      <c r="BS317" s="73" t="s">
        <v>2385</v>
      </c>
      <c r="BT317" s="73" t="s">
        <v>2386</v>
      </c>
      <c r="BU317" s="73">
        <v>161</v>
      </c>
      <c r="BV317" s="73" t="s">
        <v>2176</v>
      </c>
      <c r="BW317" s="73" t="s">
        <v>2177</v>
      </c>
      <c r="BX317" s="73">
        <v>0</v>
      </c>
      <c r="BY317" s="73">
        <v>0.06</v>
      </c>
      <c r="BZ317" s="73">
        <v>0.03</v>
      </c>
      <c r="CA317" s="73">
        <v>0.06</v>
      </c>
      <c r="CB317" s="73"/>
      <c r="CC317" s="73"/>
      <c r="CD317" s="73"/>
      <c r="CE317" s="73"/>
      <c r="CF317" s="73" t="s">
        <v>1999</v>
      </c>
      <c r="CG317" s="80"/>
      <c r="CH317" s="73" t="s">
        <v>66</v>
      </c>
      <c r="CI317" s="73" t="s">
        <v>1999</v>
      </c>
    </row>
    <row r="318" spans="1:87" ht="15" customHeight="1" x14ac:dyDescent="0.25">
      <c r="A318" s="78">
        <v>46323.633946759262</v>
      </c>
      <c r="B318" s="73" t="s">
        <v>3462</v>
      </c>
      <c r="C318" s="73" t="s">
        <v>31</v>
      </c>
      <c r="D318" s="73">
        <v>4.4999999999999998E-2</v>
      </c>
      <c r="E318" s="73">
        <v>0.255</v>
      </c>
      <c r="F318" s="73">
        <v>8.9999999999999998E-4</v>
      </c>
      <c r="G318" s="73" t="s">
        <v>15</v>
      </c>
      <c r="H318" s="73">
        <v>0.03</v>
      </c>
      <c r="I318" s="73">
        <v>0.03</v>
      </c>
      <c r="J318" s="73"/>
      <c r="K318" s="73">
        <v>0</v>
      </c>
      <c r="L318" s="73">
        <v>6.7500000000000002E-8</v>
      </c>
      <c r="M318" s="73">
        <v>6.7500000000000002E-8</v>
      </c>
      <c r="N318" s="73">
        <v>0</v>
      </c>
      <c r="O318" s="79" t="s">
        <v>1919</v>
      </c>
      <c r="P318" s="79" t="s">
        <v>3463</v>
      </c>
      <c r="BG318" s="78">
        <v>46323.633946759262</v>
      </c>
      <c r="BH318" s="73">
        <v>1</v>
      </c>
      <c r="BI318" s="73" t="s">
        <v>84</v>
      </c>
      <c r="BJ318" s="73" t="s">
        <v>2785</v>
      </c>
      <c r="BK318" s="73" t="s">
        <v>3462</v>
      </c>
      <c r="BL318" s="73" t="s">
        <v>31</v>
      </c>
      <c r="BM318" s="83">
        <v>-8.1236151240012607E-4</v>
      </c>
      <c r="BN318" s="73">
        <v>-11.203605830316434</v>
      </c>
      <c r="BO318" s="80" t="s">
        <v>88</v>
      </c>
      <c r="BR318" s="78">
        <v>46323.633946759262</v>
      </c>
      <c r="BS318" s="73" t="s">
        <v>2385</v>
      </c>
      <c r="BT318" s="73" t="s">
        <v>2387</v>
      </c>
      <c r="BU318" s="73">
        <v>162</v>
      </c>
      <c r="BV318" s="73" t="s">
        <v>2176</v>
      </c>
      <c r="BW318" s="73" t="s">
        <v>2177</v>
      </c>
      <c r="BX318" s="73">
        <v>0.03</v>
      </c>
      <c r="BY318" s="73">
        <v>0.06</v>
      </c>
      <c r="BZ318" s="73">
        <v>0.03</v>
      </c>
      <c r="CA318" s="73">
        <v>0.09</v>
      </c>
      <c r="CB318" s="73"/>
      <c r="CC318" s="73"/>
      <c r="CD318" s="73"/>
      <c r="CE318" s="73"/>
      <c r="CF318" s="73" t="s">
        <v>1999</v>
      </c>
      <c r="CG318" s="80"/>
      <c r="CH318" s="73" t="s">
        <v>66</v>
      </c>
      <c r="CI318" s="73" t="s">
        <v>1999</v>
      </c>
    </row>
    <row r="319" spans="1:87" ht="15" customHeight="1" x14ac:dyDescent="0.25">
      <c r="A319" s="78">
        <v>46323.633946759262</v>
      </c>
      <c r="B319" s="73" t="s">
        <v>3464</v>
      </c>
      <c r="C319" s="73" t="s">
        <v>31</v>
      </c>
      <c r="D319" s="73">
        <v>7.4999999999999997E-2</v>
      </c>
      <c r="E319" s="73">
        <v>0.255</v>
      </c>
      <c r="F319" s="73">
        <v>8.9999999999999998E-4</v>
      </c>
      <c r="G319" s="73" t="s">
        <v>15</v>
      </c>
      <c r="H319" s="73">
        <v>0.03</v>
      </c>
      <c r="I319" s="73">
        <v>0.03</v>
      </c>
      <c r="J319" s="73"/>
      <c r="K319" s="73">
        <v>0</v>
      </c>
      <c r="L319" s="73">
        <v>6.7500000000000002E-8</v>
      </c>
      <c r="M319" s="73">
        <v>6.7500000000000002E-8</v>
      </c>
      <c r="N319" s="73">
        <v>0</v>
      </c>
      <c r="O319" s="79" t="s">
        <v>1919</v>
      </c>
      <c r="P319" s="79" t="s">
        <v>3465</v>
      </c>
      <c r="BG319" s="78">
        <v>46323.633946759262</v>
      </c>
      <c r="BH319" s="73">
        <v>1</v>
      </c>
      <c r="BI319" s="73" t="s">
        <v>84</v>
      </c>
      <c r="BJ319" s="73" t="s">
        <v>2785</v>
      </c>
      <c r="BK319" s="73" t="s">
        <v>3464</v>
      </c>
      <c r="BL319" s="73" t="s">
        <v>31</v>
      </c>
      <c r="BM319" s="83">
        <v>-6.9235636756493854E-4</v>
      </c>
      <c r="BN319" s="73">
        <v>-10.769475907797757</v>
      </c>
      <c r="BO319" s="80" t="s">
        <v>88</v>
      </c>
      <c r="BR319" s="78">
        <v>46323.633946759262</v>
      </c>
      <c r="BS319" s="73" t="s">
        <v>2385</v>
      </c>
      <c r="BT319" s="73" t="s">
        <v>2388</v>
      </c>
      <c r="BU319" s="73">
        <v>163</v>
      </c>
      <c r="BV319" s="73" t="s">
        <v>2176</v>
      </c>
      <c r="BW319" s="73" t="s">
        <v>2177</v>
      </c>
      <c r="BX319" s="73">
        <v>0.03</v>
      </c>
      <c r="BY319" s="73">
        <v>0.09</v>
      </c>
      <c r="BZ319" s="73">
        <v>0</v>
      </c>
      <c r="CA319" s="73">
        <v>0.09</v>
      </c>
      <c r="CB319" s="73"/>
      <c r="CC319" s="73"/>
      <c r="CD319" s="73"/>
      <c r="CE319" s="73"/>
      <c r="CF319" s="73" t="s">
        <v>1999</v>
      </c>
      <c r="CG319" s="80"/>
      <c r="CH319" s="73" t="s">
        <v>66</v>
      </c>
      <c r="CI319" s="73" t="s">
        <v>1999</v>
      </c>
    </row>
    <row r="320" spans="1:87" ht="15" customHeight="1" x14ac:dyDescent="0.25">
      <c r="A320" s="78">
        <v>46323.633946759262</v>
      </c>
      <c r="B320" s="73" t="s">
        <v>3466</v>
      </c>
      <c r="C320" s="73" t="s">
        <v>31</v>
      </c>
      <c r="D320" s="73">
        <v>0.105</v>
      </c>
      <c r="E320" s="73">
        <v>0.255</v>
      </c>
      <c r="F320" s="73">
        <v>8.9999999999999998E-4</v>
      </c>
      <c r="G320" s="73" t="s">
        <v>15</v>
      </c>
      <c r="H320" s="73">
        <v>0.03</v>
      </c>
      <c r="I320" s="73">
        <v>0.03</v>
      </c>
      <c r="J320" s="73"/>
      <c r="K320" s="73">
        <v>0</v>
      </c>
      <c r="L320" s="73">
        <v>6.7500000000000002E-8</v>
      </c>
      <c r="M320" s="73">
        <v>6.7500000000000002E-8</v>
      </c>
      <c r="N320" s="73">
        <v>0</v>
      </c>
      <c r="O320" s="79" t="s">
        <v>1919</v>
      </c>
      <c r="P320" s="79" t="s">
        <v>3467</v>
      </c>
      <c r="BG320" s="78">
        <v>46323.633946759262</v>
      </c>
      <c r="BH320" s="73">
        <v>1</v>
      </c>
      <c r="BI320" s="73" t="s">
        <v>84</v>
      </c>
      <c r="BJ320" s="73" t="s">
        <v>2785</v>
      </c>
      <c r="BK320" s="73" t="s">
        <v>3466</v>
      </c>
      <c r="BL320" s="73" t="s">
        <v>31</v>
      </c>
      <c r="BM320" s="83">
        <v>-5.7235122272975112E-4</v>
      </c>
      <c r="BN320" s="73">
        <v>-10.33534598527908</v>
      </c>
      <c r="BO320" s="80" t="s">
        <v>88</v>
      </c>
      <c r="BR320" s="78">
        <v>46323.633946759262</v>
      </c>
      <c r="BS320" s="73" t="s">
        <v>2385</v>
      </c>
      <c r="BT320" s="73" t="s">
        <v>2389</v>
      </c>
      <c r="BU320" s="73">
        <v>164</v>
      </c>
      <c r="BV320" s="73" t="s">
        <v>2176</v>
      </c>
      <c r="BW320" s="73" t="s">
        <v>2177</v>
      </c>
      <c r="BX320" s="73">
        <v>0</v>
      </c>
      <c r="BY320" s="73">
        <v>0.09</v>
      </c>
      <c r="BZ320" s="73">
        <v>0</v>
      </c>
      <c r="CA320" s="73">
        <v>0.06</v>
      </c>
      <c r="CB320" s="73"/>
      <c r="CC320" s="73"/>
      <c r="CD320" s="73"/>
      <c r="CE320" s="73"/>
      <c r="CF320" s="73" t="s">
        <v>1999</v>
      </c>
      <c r="CG320" s="80"/>
      <c r="CH320" s="73" t="s">
        <v>66</v>
      </c>
      <c r="CI320" s="73" t="s">
        <v>1999</v>
      </c>
    </row>
    <row r="321" spans="1:87" ht="15" customHeight="1" x14ac:dyDescent="0.25">
      <c r="A321" s="78">
        <v>46323.633946759262</v>
      </c>
      <c r="B321" s="73" t="s">
        <v>3468</v>
      </c>
      <c r="C321" s="73" t="s">
        <v>31</v>
      </c>
      <c r="D321" s="73">
        <v>0.13500000000000001</v>
      </c>
      <c r="E321" s="73">
        <v>0.255</v>
      </c>
      <c r="F321" s="73">
        <v>8.9999999999999998E-4</v>
      </c>
      <c r="G321" s="73" t="s">
        <v>15</v>
      </c>
      <c r="H321" s="73">
        <v>0.03</v>
      </c>
      <c r="I321" s="73">
        <v>0.03</v>
      </c>
      <c r="J321" s="73"/>
      <c r="K321" s="73">
        <v>0</v>
      </c>
      <c r="L321" s="73">
        <v>6.7500000000000002E-8</v>
      </c>
      <c r="M321" s="73">
        <v>6.7500000000000002E-8</v>
      </c>
      <c r="N321" s="73">
        <v>0</v>
      </c>
      <c r="O321" s="79" t="s">
        <v>1919</v>
      </c>
      <c r="P321" s="79" t="s">
        <v>3469</v>
      </c>
      <c r="BG321" s="78">
        <v>46323.633946759262</v>
      </c>
      <c r="BH321" s="73">
        <v>1</v>
      </c>
      <c r="BI321" s="73" t="s">
        <v>84</v>
      </c>
      <c r="BJ321" s="73" t="s">
        <v>2785</v>
      </c>
      <c r="BK321" s="73" t="s">
        <v>3468</v>
      </c>
      <c r="BL321" s="73" t="s">
        <v>31</v>
      </c>
      <c r="BM321" s="83">
        <v>-4.5234607789456364E-4</v>
      </c>
      <c r="BN321" s="73">
        <v>-9.9012160627604029</v>
      </c>
      <c r="BO321" s="80" t="s">
        <v>88</v>
      </c>
      <c r="BR321" s="78">
        <v>46323.633946759262</v>
      </c>
      <c r="BS321" s="73" t="s">
        <v>2390</v>
      </c>
      <c r="BT321" s="73" t="s">
        <v>2391</v>
      </c>
      <c r="BU321" s="73">
        <v>165</v>
      </c>
      <c r="BV321" s="73" t="s">
        <v>2176</v>
      </c>
      <c r="BW321" s="73" t="s">
        <v>2177</v>
      </c>
      <c r="BX321" s="73">
        <v>0.03</v>
      </c>
      <c r="BY321" s="73">
        <v>0.06</v>
      </c>
      <c r="BZ321" s="73">
        <v>0.06</v>
      </c>
      <c r="CA321" s="73">
        <v>0.06</v>
      </c>
      <c r="CB321" s="73"/>
      <c r="CC321" s="73"/>
      <c r="CD321" s="73"/>
      <c r="CE321" s="73"/>
      <c r="CF321" s="73" t="s">
        <v>2001</v>
      </c>
      <c r="CG321" s="80"/>
      <c r="CH321" s="73" t="s">
        <v>66</v>
      </c>
      <c r="CI321" s="73" t="s">
        <v>2001</v>
      </c>
    </row>
    <row r="322" spans="1:87" ht="15" customHeight="1" x14ac:dyDescent="0.25">
      <c r="A322" s="78">
        <v>46323.633946759262</v>
      </c>
      <c r="B322" s="73" t="s">
        <v>3470</v>
      </c>
      <c r="C322" s="73" t="s">
        <v>31</v>
      </c>
      <c r="D322" s="73">
        <v>0.16500000000000001</v>
      </c>
      <c r="E322" s="73">
        <v>0.255</v>
      </c>
      <c r="F322" s="73">
        <v>8.9999999999999998E-4</v>
      </c>
      <c r="G322" s="73" t="s">
        <v>15</v>
      </c>
      <c r="H322" s="73">
        <v>0.03</v>
      </c>
      <c r="I322" s="73">
        <v>0.03</v>
      </c>
      <c r="J322" s="73"/>
      <c r="K322" s="73">
        <v>0</v>
      </c>
      <c r="L322" s="73">
        <v>6.7500000000000002E-8</v>
      </c>
      <c r="M322" s="73">
        <v>6.7500000000000002E-8</v>
      </c>
      <c r="N322" s="73">
        <v>0</v>
      </c>
      <c r="O322" s="79" t="s">
        <v>1919</v>
      </c>
      <c r="P322" s="79" t="s">
        <v>3471</v>
      </c>
      <c r="BG322" s="78">
        <v>46323.633946759262</v>
      </c>
      <c r="BH322" s="73">
        <v>1</v>
      </c>
      <c r="BI322" s="73" t="s">
        <v>84</v>
      </c>
      <c r="BJ322" s="73" t="s">
        <v>2785</v>
      </c>
      <c r="BK322" s="73" t="s">
        <v>3470</v>
      </c>
      <c r="BL322" s="73" t="s">
        <v>31</v>
      </c>
      <c r="BM322" s="83">
        <v>-3.3234093305937616E-4</v>
      </c>
      <c r="BN322" s="73">
        <v>-9.4670861402417277</v>
      </c>
      <c r="BO322" s="80" t="s">
        <v>88</v>
      </c>
      <c r="BR322" s="78">
        <v>46323.633946759262</v>
      </c>
      <c r="BS322" s="73" t="s">
        <v>2390</v>
      </c>
      <c r="BT322" s="73" t="s">
        <v>2392</v>
      </c>
      <c r="BU322" s="73">
        <v>166</v>
      </c>
      <c r="BV322" s="73" t="s">
        <v>2176</v>
      </c>
      <c r="BW322" s="73" t="s">
        <v>2177</v>
      </c>
      <c r="BX322" s="73">
        <v>0.06</v>
      </c>
      <c r="BY322" s="73">
        <v>0.06</v>
      </c>
      <c r="BZ322" s="73">
        <v>0.06</v>
      </c>
      <c r="CA322" s="73">
        <v>0.09</v>
      </c>
      <c r="CB322" s="73"/>
      <c r="CC322" s="73"/>
      <c r="CD322" s="73"/>
      <c r="CE322" s="73"/>
      <c r="CF322" s="73" t="s">
        <v>2001</v>
      </c>
      <c r="CG322" s="80"/>
      <c r="CH322" s="73" t="s">
        <v>66</v>
      </c>
      <c r="CI322" s="73" t="s">
        <v>2001</v>
      </c>
    </row>
    <row r="323" spans="1:87" ht="15" customHeight="1" x14ac:dyDescent="0.25">
      <c r="A323" s="78">
        <v>46323.633946759262</v>
      </c>
      <c r="B323" s="73" t="s">
        <v>3472</v>
      </c>
      <c r="C323" s="73" t="s">
        <v>31</v>
      </c>
      <c r="D323" s="73">
        <v>0.19500000000000001</v>
      </c>
      <c r="E323" s="73">
        <v>0.255</v>
      </c>
      <c r="F323" s="73">
        <v>8.9999999999999998E-4</v>
      </c>
      <c r="G323" s="73" t="s">
        <v>15</v>
      </c>
      <c r="H323" s="73">
        <v>0.03</v>
      </c>
      <c r="I323" s="73">
        <v>0.03</v>
      </c>
      <c r="J323" s="73"/>
      <c r="K323" s="73">
        <v>0</v>
      </c>
      <c r="L323" s="73">
        <v>6.7500000000000002E-8</v>
      </c>
      <c r="M323" s="73">
        <v>6.7500000000000002E-8</v>
      </c>
      <c r="N323" s="73">
        <v>0</v>
      </c>
      <c r="O323" s="79" t="s">
        <v>1919</v>
      </c>
      <c r="P323" s="79" t="s">
        <v>3473</v>
      </c>
      <c r="BG323" s="78">
        <v>46323.633946759262</v>
      </c>
      <c r="BH323" s="73">
        <v>1</v>
      </c>
      <c r="BI323" s="73" t="s">
        <v>84</v>
      </c>
      <c r="BJ323" s="73" t="s">
        <v>2785</v>
      </c>
      <c r="BK323" s="73" t="s">
        <v>3472</v>
      </c>
      <c r="BL323" s="73" t="s">
        <v>31</v>
      </c>
      <c r="BM323" s="83">
        <v>-2.1233578822418868E-4</v>
      </c>
      <c r="BN323" s="73">
        <v>-6.900913117286132</v>
      </c>
      <c r="BO323" s="80" t="s">
        <v>88</v>
      </c>
      <c r="BR323" s="78">
        <v>46323.633946759262</v>
      </c>
      <c r="BS323" s="73" t="s">
        <v>2390</v>
      </c>
      <c r="BT323" s="73" t="s">
        <v>2393</v>
      </c>
      <c r="BU323" s="73">
        <v>167</v>
      </c>
      <c r="BV323" s="73" t="s">
        <v>2176</v>
      </c>
      <c r="BW323" s="73" t="s">
        <v>2177</v>
      </c>
      <c r="BX323" s="73">
        <v>0.06</v>
      </c>
      <c r="BY323" s="73">
        <v>0.09</v>
      </c>
      <c r="BZ323" s="73">
        <v>0.03</v>
      </c>
      <c r="CA323" s="73">
        <v>0.09</v>
      </c>
      <c r="CB323" s="73"/>
      <c r="CC323" s="73"/>
      <c r="CD323" s="73"/>
      <c r="CE323" s="73"/>
      <c r="CF323" s="73" t="s">
        <v>2001</v>
      </c>
      <c r="CG323" s="80"/>
      <c r="CH323" s="73" t="s">
        <v>66</v>
      </c>
      <c r="CI323" s="73" t="s">
        <v>2001</v>
      </c>
    </row>
    <row r="324" spans="1:87" ht="15" customHeight="1" x14ac:dyDescent="0.25">
      <c r="A324" s="78">
        <v>46323.633946759262</v>
      </c>
      <c r="B324" s="73" t="s">
        <v>3474</v>
      </c>
      <c r="C324" s="73" t="s">
        <v>31</v>
      </c>
      <c r="D324" s="73">
        <v>0.22500000000000001</v>
      </c>
      <c r="E324" s="73">
        <v>0.255</v>
      </c>
      <c r="F324" s="73">
        <v>8.9999999999999998E-4</v>
      </c>
      <c r="G324" s="73" t="s">
        <v>15</v>
      </c>
      <c r="H324" s="73">
        <v>0.03</v>
      </c>
      <c r="I324" s="73">
        <v>0.03</v>
      </c>
      <c r="J324" s="73"/>
      <c r="K324" s="73">
        <v>0</v>
      </c>
      <c r="L324" s="73">
        <v>6.7500000000000002E-8</v>
      </c>
      <c r="M324" s="73">
        <v>6.7500000000000002E-8</v>
      </c>
      <c r="N324" s="73">
        <v>0</v>
      </c>
      <c r="O324" s="79" t="s">
        <v>1919</v>
      </c>
      <c r="P324" s="79" t="s">
        <v>3475</v>
      </c>
      <c r="BG324" s="78">
        <v>46323.633946759262</v>
      </c>
      <c r="BH324" s="73">
        <v>1</v>
      </c>
      <c r="BI324" s="73" t="s">
        <v>84</v>
      </c>
      <c r="BJ324" s="73" t="s">
        <v>2785</v>
      </c>
      <c r="BK324" s="73" t="s">
        <v>3474</v>
      </c>
      <c r="BL324" s="73" t="s">
        <v>31</v>
      </c>
      <c r="BM324" s="83">
        <v>-9.2330643389001207E-5</v>
      </c>
      <c r="BN324" s="73">
        <v>-3.0007459101425393</v>
      </c>
      <c r="BO324" s="80" t="s">
        <v>88</v>
      </c>
      <c r="BR324" s="78">
        <v>46323.633946759262</v>
      </c>
      <c r="BS324" s="73" t="s">
        <v>2390</v>
      </c>
      <c r="BT324" s="73" t="s">
        <v>2394</v>
      </c>
      <c r="BU324" s="73">
        <v>168</v>
      </c>
      <c r="BV324" s="73" t="s">
        <v>2176</v>
      </c>
      <c r="BW324" s="73" t="s">
        <v>2177</v>
      </c>
      <c r="BX324" s="73">
        <v>0.03</v>
      </c>
      <c r="BY324" s="73">
        <v>0.09</v>
      </c>
      <c r="BZ324" s="73">
        <v>0.03</v>
      </c>
      <c r="CA324" s="73">
        <v>0.06</v>
      </c>
      <c r="CB324" s="73"/>
      <c r="CC324" s="73"/>
      <c r="CD324" s="73"/>
      <c r="CE324" s="73"/>
      <c r="CF324" s="73" t="s">
        <v>2001</v>
      </c>
      <c r="CG324" s="80"/>
      <c r="CH324" s="73" t="s">
        <v>66</v>
      </c>
      <c r="CI324" s="73" t="s">
        <v>2001</v>
      </c>
    </row>
    <row r="325" spans="1:87" ht="15" customHeight="1" x14ac:dyDescent="0.25">
      <c r="A325" s="78">
        <v>46323.633946759262</v>
      </c>
      <c r="B325" s="73" t="s">
        <v>3476</v>
      </c>
      <c r="C325" s="73" t="s">
        <v>31</v>
      </c>
      <c r="D325" s="73">
        <v>0.251</v>
      </c>
      <c r="E325" s="73">
        <v>0.251</v>
      </c>
      <c r="F325" s="73">
        <v>4.9999999999999969E-4</v>
      </c>
      <c r="G325" s="73" t="s">
        <v>15</v>
      </c>
      <c r="H325" s="73">
        <v>0.03</v>
      </c>
      <c r="I325" s="73">
        <v>0.03</v>
      </c>
      <c r="J325" s="73"/>
      <c r="K325" s="73">
        <v>0</v>
      </c>
      <c r="L325" s="73">
        <v>3.616666666666666E-8</v>
      </c>
      <c r="M325" s="73">
        <v>3.616666666666666E-8</v>
      </c>
      <c r="N325" s="73">
        <v>-1.8000000000000006E-8</v>
      </c>
      <c r="O325" s="79" t="s">
        <v>1919</v>
      </c>
      <c r="P325" s="79" t="s">
        <v>3477</v>
      </c>
      <c r="BG325" s="78">
        <v>46323.633946759262</v>
      </c>
      <c r="BH325" s="73">
        <v>1</v>
      </c>
      <c r="BI325" s="73" t="s">
        <v>84</v>
      </c>
      <c r="BJ325" s="73" t="s">
        <v>2785</v>
      </c>
      <c r="BK325" s="73" t="s">
        <v>3476</v>
      </c>
      <c r="BL325" s="73" t="s">
        <v>31</v>
      </c>
      <c r="BM325" s="83">
        <v>-3.1120073577926561E-5</v>
      </c>
      <c r="BN325" s="73">
        <v>-1.0114023912826136</v>
      </c>
      <c r="BO325" s="80" t="s">
        <v>88</v>
      </c>
      <c r="BR325" s="78">
        <v>46323.633946759262</v>
      </c>
      <c r="BS325" s="73" t="s">
        <v>2395</v>
      </c>
      <c r="BT325" s="73" t="s">
        <v>2396</v>
      </c>
      <c r="BU325" s="73">
        <v>169</v>
      </c>
      <c r="BV325" s="73" t="s">
        <v>2176</v>
      </c>
      <c r="BW325" s="73" t="s">
        <v>2177</v>
      </c>
      <c r="BX325" s="73">
        <v>0.06</v>
      </c>
      <c r="BY325" s="73">
        <v>0.06</v>
      </c>
      <c r="BZ325" s="73">
        <v>0.09</v>
      </c>
      <c r="CA325" s="73">
        <v>0.06</v>
      </c>
      <c r="CB325" s="73"/>
      <c r="CC325" s="73"/>
      <c r="CD325" s="73"/>
      <c r="CE325" s="73"/>
      <c r="CF325" s="73" t="s">
        <v>2003</v>
      </c>
      <c r="CG325" s="80"/>
      <c r="CH325" s="73" t="s">
        <v>66</v>
      </c>
      <c r="CI325" s="73" t="s">
        <v>2003</v>
      </c>
    </row>
    <row r="326" spans="1:87" ht="15" customHeight="1" x14ac:dyDescent="0.25">
      <c r="A326" s="78">
        <v>46323.633946759262</v>
      </c>
      <c r="B326" s="73" t="s">
        <v>3478</v>
      </c>
      <c r="C326" s="73" t="s">
        <v>31</v>
      </c>
      <c r="D326" s="73">
        <v>0.28499999999999998</v>
      </c>
      <c r="E326" s="73">
        <v>0.245</v>
      </c>
      <c r="F326" s="73">
        <v>2.9999999999999997E-4</v>
      </c>
      <c r="G326" s="73" t="s">
        <v>15</v>
      </c>
      <c r="H326" s="73">
        <v>0.01</v>
      </c>
      <c r="I326" s="73">
        <v>0.03</v>
      </c>
      <c r="J326" s="73"/>
      <c r="K326" s="73">
        <v>1.5707963267948966</v>
      </c>
      <c r="L326" s="73">
        <v>2.5000000000000001E-9</v>
      </c>
      <c r="M326" s="73">
        <v>2.25E-8</v>
      </c>
      <c r="N326" s="73">
        <v>0</v>
      </c>
      <c r="O326" s="79" t="s">
        <v>1919</v>
      </c>
      <c r="P326" s="79" t="s">
        <v>3479</v>
      </c>
      <c r="BG326" s="78">
        <v>46323.633946759262</v>
      </c>
      <c r="BH326" s="73">
        <v>1</v>
      </c>
      <c r="BI326" s="73" t="s">
        <v>84</v>
      </c>
      <c r="BJ326" s="73" t="s">
        <v>2785</v>
      </c>
      <c r="BK326" s="73" t="s">
        <v>3478</v>
      </c>
      <c r="BL326" s="73" t="s">
        <v>31</v>
      </c>
      <c r="BM326" s="83">
        <v>4.0694923666154183E-5</v>
      </c>
      <c r="BN326" s="73">
        <v>0</v>
      </c>
      <c r="BO326" s="80" t="s">
        <v>2786</v>
      </c>
      <c r="BR326" s="78">
        <v>46323.633946759262</v>
      </c>
      <c r="BS326" s="73" t="s">
        <v>2395</v>
      </c>
      <c r="BT326" s="73" t="s">
        <v>2397</v>
      </c>
      <c r="BU326" s="73">
        <v>170</v>
      </c>
      <c r="BV326" s="73" t="s">
        <v>2176</v>
      </c>
      <c r="BW326" s="73" t="s">
        <v>2177</v>
      </c>
      <c r="BX326" s="73">
        <v>0.09</v>
      </c>
      <c r="BY326" s="73">
        <v>0.06</v>
      </c>
      <c r="BZ326" s="73">
        <v>0.09</v>
      </c>
      <c r="CA326" s="73">
        <v>0.09</v>
      </c>
      <c r="CB326" s="73"/>
      <c r="CC326" s="73"/>
      <c r="CD326" s="73"/>
      <c r="CE326" s="73"/>
      <c r="CF326" s="73" t="s">
        <v>2003</v>
      </c>
      <c r="CG326" s="80"/>
      <c r="CH326" s="73" t="s">
        <v>66</v>
      </c>
      <c r="CI326" s="73" t="s">
        <v>2003</v>
      </c>
    </row>
    <row r="327" spans="1:87" ht="15" customHeight="1" x14ac:dyDescent="0.25">
      <c r="A327" s="78">
        <v>46323.633946759262</v>
      </c>
      <c r="B327" s="73" t="s">
        <v>3480</v>
      </c>
      <c r="C327" s="73" t="s">
        <v>31</v>
      </c>
      <c r="D327" s="73">
        <v>0.315</v>
      </c>
      <c r="E327" s="73">
        <v>0.245</v>
      </c>
      <c r="F327" s="73">
        <v>2.9999999999999997E-4</v>
      </c>
      <c r="G327" s="73" t="s">
        <v>15</v>
      </c>
      <c r="H327" s="73">
        <v>0.01</v>
      </c>
      <c r="I327" s="73">
        <v>0.03</v>
      </c>
      <c r="J327" s="73"/>
      <c r="K327" s="73">
        <v>1.5707963267948966</v>
      </c>
      <c r="L327" s="73">
        <v>2.5000000000000001E-9</v>
      </c>
      <c r="M327" s="73">
        <v>2.25E-8</v>
      </c>
      <c r="N327" s="73">
        <v>0</v>
      </c>
      <c r="O327" s="79" t="s">
        <v>1919</v>
      </c>
      <c r="P327" s="79" t="s">
        <v>3481</v>
      </c>
      <c r="BG327" s="78">
        <v>46323.633946759262</v>
      </c>
      <c r="BH327" s="73">
        <v>1</v>
      </c>
      <c r="BI327" s="73" t="s">
        <v>84</v>
      </c>
      <c r="BJ327" s="73" t="s">
        <v>2785</v>
      </c>
      <c r="BK327" s="73" t="s">
        <v>3480</v>
      </c>
      <c r="BL327" s="73" t="s">
        <v>31</v>
      </c>
      <c r="BM327" s="83">
        <v>1.6070006850134165E-4</v>
      </c>
      <c r="BN327" s="73">
        <v>0</v>
      </c>
      <c r="BO327" s="80" t="s">
        <v>2786</v>
      </c>
      <c r="BR327" s="78">
        <v>46323.633946759262</v>
      </c>
      <c r="BS327" s="73" t="s">
        <v>2395</v>
      </c>
      <c r="BT327" s="73" t="s">
        <v>2398</v>
      </c>
      <c r="BU327" s="73">
        <v>171</v>
      </c>
      <c r="BV327" s="73" t="s">
        <v>2176</v>
      </c>
      <c r="BW327" s="73" t="s">
        <v>2177</v>
      </c>
      <c r="BX327" s="73">
        <v>0.09</v>
      </c>
      <c r="BY327" s="73">
        <v>0.09</v>
      </c>
      <c r="BZ327" s="73">
        <v>0.06</v>
      </c>
      <c r="CA327" s="73">
        <v>0.09</v>
      </c>
      <c r="CB327" s="73"/>
      <c r="CC327" s="73"/>
      <c r="CD327" s="73"/>
      <c r="CE327" s="73"/>
      <c r="CF327" s="73" t="s">
        <v>2003</v>
      </c>
      <c r="CG327" s="80"/>
      <c r="CH327" s="73" t="s">
        <v>66</v>
      </c>
      <c r="CI327" s="73" t="s">
        <v>2003</v>
      </c>
    </row>
    <row r="328" spans="1:87" ht="15" customHeight="1" x14ac:dyDescent="0.25">
      <c r="A328" s="78">
        <v>46323.633946759262</v>
      </c>
      <c r="B328" s="73" t="s">
        <v>3482</v>
      </c>
      <c r="C328" s="73" t="s">
        <v>31</v>
      </c>
      <c r="D328" s="73">
        <v>0.34499999999999997</v>
      </c>
      <c r="E328" s="73">
        <v>0.245</v>
      </c>
      <c r="F328" s="73">
        <v>2.9999999999999997E-4</v>
      </c>
      <c r="G328" s="73" t="s">
        <v>15</v>
      </c>
      <c r="H328" s="73">
        <v>0.01</v>
      </c>
      <c r="I328" s="73">
        <v>0.03</v>
      </c>
      <c r="J328" s="73"/>
      <c r="K328" s="73">
        <v>1.5707963267948966</v>
      </c>
      <c r="L328" s="73">
        <v>2.5000000000000001E-9</v>
      </c>
      <c r="M328" s="73">
        <v>2.25E-8</v>
      </c>
      <c r="N328" s="73">
        <v>0</v>
      </c>
      <c r="O328" s="79" t="s">
        <v>1919</v>
      </c>
      <c r="P328" s="79" t="s">
        <v>3483</v>
      </c>
      <c r="BG328" s="78">
        <v>46323.633946759262</v>
      </c>
      <c r="BH328" s="73">
        <v>1</v>
      </c>
      <c r="BI328" s="73" t="s">
        <v>84</v>
      </c>
      <c r="BJ328" s="73" t="s">
        <v>2785</v>
      </c>
      <c r="BK328" s="73" t="s">
        <v>3482</v>
      </c>
      <c r="BL328" s="73" t="s">
        <v>31</v>
      </c>
      <c r="BM328" s="83">
        <v>2.8070521333652912E-4</v>
      </c>
      <c r="BN328" s="73">
        <v>0</v>
      </c>
      <c r="BO328" s="80" t="s">
        <v>2786</v>
      </c>
      <c r="BR328" s="78">
        <v>46323.633946759262</v>
      </c>
      <c r="BS328" s="73" t="s">
        <v>2395</v>
      </c>
      <c r="BT328" s="73" t="s">
        <v>2399</v>
      </c>
      <c r="BU328" s="73">
        <v>172</v>
      </c>
      <c r="BV328" s="73" t="s">
        <v>2176</v>
      </c>
      <c r="BW328" s="73" t="s">
        <v>2177</v>
      </c>
      <c r="BX328" s="73">
        <v>0.06</v>
      </c>
      <c r="BY328" s="73">
        <v>0.09</v>
      </c>
      <c r="BZ328" s="73">
        <v>0.06</v>
      </c>
      <c r="CA328" s="73">
        <v>0.06</v>
      </c>
      <c r="CB328" s="73"/>
      <c r="CC328" s="73"/>
      <c r="CD328" s="73"/>
      <c r="CE328" s="73"/>
      <c r="CF328" s="73" t="s">
        <v>2003</v>
      </c>
      <c r="CG328" s="80"/>
      <c r="CH328" s="73" t="s">
        <v>66</v>
      </c>
      <c r="CI328" s="73" t="s">
        <v>2003</v>
      </c>
    </row>
    <row r="329" spans="1:87" ht="15" customHeight="1" x14ac:dyDescent="0.25">
      <c r="A329" s="78">
        <v>46323.633946759262</v>
      </c>
      <c r="B329" s="73" t="s">
        <v>3484</v>
      </c>
      <c r="C329" s="73" t="s">
        <v>31</v>
      </c>
      <c r="D329" s="73">
        <v>0.375</v>
      </c>
      <c r="E329" s="73">
        <v>0.245</v>
      </c>
      <c r="F329" s="73">
        <v>2.9999999999999997E-4</v>
      </c>
      <c r="G329" s="73" t="s">
        <v>15</v>
      </c>
      <c r="H329" s="73">
        <v>0.01</v>
      </c>
      <c r="I329" s="73">
        <v>0.03</v>
      </c>
      <c r="J329" s="73"/>
      <c r="K329" s="73">
        <v>1.5707963267948966</v>
      </c>
      <c r="L329" s="73">
        <v>2.5000000000000001E-9</v>
      </c>
      <c r="M329" s="73">
        <v>2.25E-8</v>
      </c>
      <c r="N329" s="73">
        <v>0</v>
      </c>
      <c r="O329" s="79" t="s">
        <v>1919</v>
      </c>
      <c r="P329" s="79" t="s">
        <v>3485</v>
      </c>
      <c r="BG329" s="78">
        <v>46323.633946759262</v>
      </c>
      <c r="BH329" s="73">
        <v>1</v>
      </c>
      <c r="BI329" s="73" t="s">
        <v>84</v>
      </c>
      <c r="BJ329" s="73" t="s">
        <v>2785</v>
      </c>
      <c r="BK329" s="73" t="s">
        <v>3484</v>
      </c>
      <c r="BL329" s="73" t="s">
        <v>31</v>
      </c>
      <c r="BM329" s="83">
        <v>4.007103581717166E-4</v>
      </c>
      <c r="BN329" s="73">
        <v>0</v>
      </c>
      <c r="BO329" s="80" t="s">
        <v>2786</v>
      </c>
      <c r="BR329" s="78">
        <v>46323.633946759262</v>
      </c>
      <c r="BS329" s="73" t="s">
        <v>2400</v>
      </c>
      <c r="BT329" s="73" t="s">
        <v>2401</v>
      </c>
      <c r="BU329" s="73">
        <v>173</v>
      </c>
      <c r="BV329" s="73" t="s">
        <v>2176</v>
      </c>
      <c r="BW329" s="73" t="s">
        <v>2177</v>
      </c>
      <c r="BX329" s="73">
        <v>0.09</v>
      </c>
      <c r="BY329" s="73">
        <v>0.06</v>
      </c>
      <c r="BZ329" s="73">
        <v>0.12</v>
      </c>
      <c r="CA329" s="73">
        <v>0.06</v>
      </c>
      <c r="CB329" s="73"/>
      <c r="CC329" s="73"/>
      <c r="CD329" s="73"/>
      <c r="CE329" s="73"/>
      <c r="CF329" s="73" t="s">
        <v>2005</v>
      </c>
      <c r="CG329" s="80"/>
      <c r="CH329" s="73" t="s">
        <v>66</v>
      </c>
      <c r="CI329" s="73" t="s">
        <v>2005</v>
      </c>
    </row>
    <row r="330" spans="1:87" ht="15" customHeight="1" x14ac:dyDescent="0.25">
      <c r="A330" s="78">
        <v>46323.633946759262</v>
      </c>
      <c r="B330" s="73" t="s">
        <v>3486</v>
      </c>
      <c r="C330" s="73" t="s">
        <v>31</v>
      </c>
      <c r="D330" s="73">
        <v>0.40500000000000003</v>
      </c>
      <c r="E330" s="73">
        <v>0.245</v>
      </c>
      <c r="F330" s="73">
        <v>2.9999999999999997E-4</v>
      </c>
      <c r="G330" s="73" t="s">
        <v>15</v>
      </c>
      <c r="H330" s="73">
        <v>0.01</v>
      </c>
      <c r="I330" s="73">
        <v>0.03</v>
      </c>
      <c r="J330" s="73"/>
      <c r="K330" s="73">
        <v>1.5707963267948966</v>
      </c>
      <c r="L330" s="73">
        <v>2.5000000000000001E-9</v>
      </c>
      <c r="M330" s="73">
        <v>2.25E-8</v>
      </c>
      <c r="N330" s="73">
        <v>0</v>
      </c>
      <c r="O330" s="79" t="s">
        <v>1919</v>
      </c>
      <c r="P330" s="79" t="s">
        <v>3487</v>
      </c>
      <c r="BG330" s="78">
        <v>46323.633946759262</v>
      </c>
      <c r="BH330" s="73">
        <v>1</v>
      </c>
      <c r="BI330" s="73" t="s">
        <v>84</v>
      </c>
      <c r="BJ330" s="73" t="s">
        <v>2785</v>
      </c>
      <c r="BK330" s="73" t="s">
        <v>3486</v>
      </c>
      <c r="BL330" s="73" t="s">
        <v>31</v>
      </c>
      <c r="BM330" s="83">
        <v>5.2071550300690408E-4</v>
      </c>
      <c r="BN330" s="73">
        <v>0</v>
      </c>
      <c r="BO330" s="80" t="s">
        <v>2786</v>
      </c>
      <c r="BR330" s="78">
        <v>46323.633946759262</v>
      </c>
      <c r="BS330" s="73" t="s">
        <v>2400</v>
      </c>
      <c r="BT330" s="73" t="s">
        <v>2402</v>
      </c>
      <c r="BU330" s="73">
        <v>174</v>
      </c>
      <c r="BV330" s="73" t="s">
        <v>2176</v>
      </c>
      <c r="BW330" s="73" t="s">
        <v>2177</v>
      </c>
      <c r="BX330" s="73">
        <v>0.12</v>
      </c>
      <c r="BY330" s="73">
        <v>0.06</v>
      </c>
      <c r="BZ330" s="73">
        <v>0.12</v>
      </c>
      <c r="CA330" s="73">
        <v>0.09</v>
      </c>
      <c r="CB330" s="73"/>
      <c r="CC330" s="73"/>
      <c r="CD330" s="73"/>
      <c r="CE330" s="73"/>
      <c r="CF330" s="73" t="s">
        <v>2005</v>
      </c>
      <c r="CG330" s="80"/>
      <c r="CH330" s="73" t="s">
        <v>66</v>
      </c>
      <c r="CI330" s="73" t="s">
        <v>2005</v>
      </c>
    </row>
    <row r="331" spans="1:87" ht="15" customHeight="1" x14ac:dyDescent="0.25">
      <c r="A331" s="78">
        <v>46323.633946759262</v>
      </c>
      <c r="B331" s="73" t="s">
        <v>3488</v>
      </c>
      <c r="C331" s="73" t="s">
        <v>31</v>
      </c>
      <c r="D331" s="73">
        <v>0.435</v>
      </c>
      <c r="E331" s="73">
        <v>0.245</v>
      </c>
      <c r="F331" s="73">
        <v>2.9999999999999997E-4</v>
      </c>
      <c r="G331" s="73" t="s">
        <v>15</v>
      </c>
      <c r="H331" s="73">
        <v>0.01</v>
      </c>
      <c r="I331" s="73">
        <v>0.03</v>
      </c>
      <c r="J331" s="73"/>
      <c r="K331" s="73">
        <v>1.5707963267948966</v>
      </c>
      <c r="L331" s="73">
        <v>2.5000000000000001E-9</v>
      </c>
      <c r="M331" s="73">
        <v>2.25E-8</v>
      </c>
      <c r="N331" s="73">
        <v>0</v>
      </c>
      <c r="O331" s="79" t="s">
        <v>1919</v>
      </c>
      <c r="P331" s="79" t="s">
        <v>3489</v>
      </c>
      <c r="BG331" s="78">
        <v>46323.633946759262</v>
      </c>
      <c r="BH331" s="73">
        <v>1</v>
      </c>
      <c r="BI331" s="73" t="s">
        <v>84</v>
      </c>
      <c r="BJ331" s="73" t="s">
        <v>2785</v>
      </c>
      <c r="BK331" s="73" t="s">
        <v>3488</v>
      </c>
      <c r="BL331" s="73" t="s">
        <v>31</v>
      </c>
      <c r="BM331" s="83">
        <v>6.407206478420915E-4</v>
      </c>
      <c r="BN331" s="73">
        <v>0</v>
      </c>
      <c r="BO331" s="80" t="s">
        <v>2786</v>
      </c>
      <c r="BR331" s="78">
        <v>46323.633946759262</v>
      </c>
      <c r="BS331" s="73" t="s">
        <v>2400</v>
      </c>
      <c r="BT331" s="73" t="s">
        <v>2403</v>
      </c>
      <c r="BU331" s="73">
        <v>175</v>
      </c>
      <c r="BV331" s="73" t="s">
        <v>2176</v>
      </c>
      <c r="BW331" s="73" t="s">
        <v>2177</v>
      </c>
      <c r="BX331" s="73">
        <v>0.12</v>
      </c>
      <c r="BY331" s="73">
        <v>0.09</v>
      </c>
      <c r="BZ331" s="73">
        <v>0.09</v>
      </c>
      <c r="CA331" s="73">
        <v>0.09</v>
      </c>
      <c r="CB331" s="73"/>
      <c r="CC331" s="73"/>
      <c r="CD331" s="73"/>
      <c r="CE331" s="73"/>
      <c r="CF331" s="73" t="s">
        <v>2005</v>
      </c>
      <c r="CG331" s="80"/>
      <c r="CH331" s="73" t="s">
        <v>66</v>
      </c>
      <c r="CI331" s="73" t="s">
        <v>2005</v>
      </c>
    </row>
    <row r="332" spans="1:87" ht="15" customHeight="1" x14ac:dyDescent="0.25">
      <c r="A332" s="78">
        <v>46323.633946759262</v>
      </c>
      <c r="B332" s="73" t="s">
        <v>3490</v>
      </c>
      <c r="C332" s="73" t="s">
        <v>31</v>
      </c>
      <c r="D332" s="73">
        <v>0.46500000000000002</v>
      </c>
      <c r="E332" s="73">
        <v>0.245</v>
      </c>
      <c r="F332" s="73">
        <v>2.9999999999999997E-4</v>
      </c>
      <c r="G332" s="73" t="s">
        <v>15</v>
      </c>
      <c r="H332" s="73">
        <v>0.01</v>
      </c>
      <c r="I332" s="73">
        <v>0.03</v>
      </c>
      <c r="J332" s="73"/>
      <c r="K332" s="73">
        <v>1.5707963267948966</v>
      </c>
      <c r="L332" s="73">
        <v>2.5000000000000001E-9</v>
      </c>
      <c r="M332" s="73">
        <v>2.25E-8</v>
      </c>
      <c r="N332" s="73">
        <v>0</v>
      </c>
      <c r="O332" s="79" t="s">
        <v>1919</v>
      </c>
      <c r="P332" s="79" t="s">
        <v>3491</v>
      </c>
      <c r="BG332" s="78">
        <v>46323.633946759262</v>
      </c>
      <c r="BH332" s="73">
        <v>1</v>
      </c>
      <c r="BI332" s="73" t="s">
        <v>84</v>
      </c>
      <c r="BJ332" s="73" t="s">
        <v>2785</v>
      </c>
      <c r="BK332" s="73" t="s">
        <v>3490</v>
      </c>
      <c r="BL332" s="73" t="s">
        <v>31</v>
      </c>
      <c r="BM332" s="83">
        <v>7.6072579267727903E-4</v>
      </c>
      <c r="BN332" s="73">
        <v>0</v>
      </c>
      <c r="BO332" s="80" t="s">
        <v>2786</v>
      </c>
      <c r="BR332" s="78">
        <v>46323.633946759262</v>
      </c>
      <c r="BS332" s="73" t="s">
        <v>2400</v>
      </c>
      <c r="BT332" s="73" t="s">
        <v>2404</v>
      </c>
      <c r="BU332" s="73">
        <v>176</v>
      </c>
      <c r="BV332" s="73" t="s">
        <v>2176</v>
      </c>
      <c r="BW332" s="73" t="s">
        <v>2177</v>
      </c>
      <c r="BX332" s="73">
        <v>0.09</v>
      </c>
      <c r="BY332" s="73">
        <v>0.09</v>
      </c>
      <c r="BZ332" s="73">
        <v>0.09</v>
      </c>
      <c r="CA332" s="73">
        <v>0.06</v>
      </c>
      <c r="CB332" s="73"/>
      <c r="CC332" s="73"/>
      <c r="CD332" s="73"/>
      <c r="CE332" s="73"/>
      <c r="CF332" s="73" t="s">
        <v>2005</v>
      </c>
      <c r="CG332" s="80"/>
      <c r="CH332" s="73" t="s">
        <v>66</v>
      </c>
      <c r="CI332" s="73" t="s">
        <v>2005</v>
      </c>
    </row>
    <row r="333" spans="1:87" ht="15" customHeight="1" x14ac:dyDescent="0.25">
      <c r="A333" s="78">
        <v>46323.633946759262</v>
      </c>
      <c r="B333" s="73" t="s">
        <v>3492</v>
      </c>
      <c r="C333" s="73" t="s">
        <v>31</v>
      </c>
      <c r="D333" s="73">
        <v>0.495</v>
      </c>
      <c r="E333" s="73">
        <v>0.245</v>
      </c>
      <c r="F333" s="73">
        <v>2.9999999999999997E-4</v>
      </c>
      <c r="G333" s="73" t="s">
        <v>15</v>
      </c>
      <c r="H333" s="73">
        <v>0.01</v>
      </c>
      <c r="I333" s="73">
        <v>0.03</v>
      </c>
      <c r="J333" s="73"/>
      <c r="K333" s="73">
        <v>1.5707963267948966</v>
      </c>
      <c r="L333" s="73">
        <v>2.5000000000000001E-9</v>
      </c>
      <c r="M333" s="73">
        <v>2.25E-8</v>
      </c>
      <c r="N333" s="73">
        <v>0</v>
      </c>
      <c r="O333" s="79" t="s">
        <v>1919</v>
      </c>
      <c r="P333" s="79" t="s">
        <v>3493</v>
      </c>
      <c r="BG333" s="78">
        <v>46323.633946759262</v>
      </c>
      <c r="BH333" s="73">
        <v>1</v>
      </c>
      <c r="BI333" s="73" t="s">
        <v>84</v>
      </c>
      <c r="BJ333" s="73" t="s">
        <v>2785</v>
      </c>
      <c r="BK333" s="73" t="s">
        <v>3492</v>
      </c>
      <c r="BL333" s="73" t="s">
        <v>31</v>
      </c>
      <c r="BM333" s="83">
        <v>8.8073093751246645E-4</v>
      </c>
      <c r="BN333" s="73">
        <v>0</v>
      </c>
      <c r="BO333" s="80" t="s">
        <v>2786</v>
      </c>
      <c r="BR333" s="78">
        <v>46323.633946759262</v>
      </c>
      <c r="BS333" s="73" t="s">
        <v>2405</v>
      </c>
      <c r="BT333" s="73" t="s">
        <v>2406</v>
      </c>
      <c r="BU333" s="73">
        <v>177</v>
      </c>
      <c r="BV333" s="73" t="s">
        <v>2176</v>
      </c>
      <c r="BW333" s="73" t="s">
        <v>2177</v>
      </c>
      <c r="BX333" s="73">
        <v>0.12</v>
      </c>
      <c r="BY333" s="73">
        <v>0.06</v>
      </c>
      <c r="BZ333" s="73">
        <v>0.15</v>
      </c>
      <c r="CA333" s="73">
        <v>0.06</v>
      </c>
      <c r="CB333" s="73"/>
      <c r="CC333" s="73"/>
      <c r="CD333" s="73"/>
      <c r="CE333" s="73"/>
      <c r="CF333" s="73" t="s">
        <v>2007</v>
      </c>
      <c r="CG333" s="80"/>
      <c r="CH333" s="73" t="s">
        <v>66</v>
      </c>
      <c r="CI333" s="73" t="s">
        <v>2007</v>
      </c>
    </row>
    <row r="334" spans="1:87" ht="15" customHeight="1" x14ac:dyDescent="0.25">
      <c r="A334" s="78">
        <v>46323.633946759262</v>
      </c>
      <c r="B334" s="73" t="s">
        <v>3494</v>
      </c>
      <c r="C334" s="73" t="s">
        <v>31</v>
      </c>
      <c r="D334" s="73">
        <v>0.52500000000000002</v>
      </c>
      <c r="E334" s="73">
        <v>0.245</v>
      </c>
      <c r="F334" s="73">
        <v>2.9999999999999997E-4</v>
      </c>
      <c r="G334" s="73" t="s">
        <v>15</v>
      </c>
      <c r="H334" s="73">
        <v>0.01</v>
      </c>
      <c r="I334" s="73">
        <v>0.03</v>
      </c>
      <c r="J334" s="73"/>
      <c r="K334" s="73">
        <v>1.5707963267948966</v>
      </c>
      <c r="L334" s="73">
        <v>2.5000000000000001E-9</v>
      </c>
      <c r="M334" s="73">
        <v>2.25E-8</v>
      </c>
      <c r="N334" s="73">
        <v>0</v>
      </c>
      <c r="O334" s="79" t="s">
        <v>1919</v>
      </c>
      <c r="P334" s="79" t="s">
        <v>3495</v>
      </c>
      <c r="BG334" s="78">
        <v>46323.633946759262</v>
      </c>
      <c r="BH334" s="73">
        <v>1</v>
      </c>
      <c r="BI334" s="73" t="s">
        <v>84</v>
      </c>
      <c r="BJ334" s="73" t="s">
        <v>2785</v>
      </c>
      <c r="BK334" s="73" t="s">
        <v>3494</v>
      </c>
      <c r="BL334" s="73" t="s">
        <v>31</v>
      </c>
      <c r="BM334" s="83">
        <v>1.000736082347654E-3</v>
      </c>
      <c r="BN334" s="73">
        <v>0</v>
      </c>
      <c r="BO334" s="80" t="s">
        <v>2786</v>
      </c>
      <c r="BR334" s="78">
        <v>46323.633946759262</v>
      </c>
      <c r="BS334" s="73" t="s">
        <v>2405</v>
      </c>
      <c r="BT334" s="73" t="s">
        <v>2407</v>
      </c>
      <c r="BU334" s="73">
        <v>178</v>
      </c>
      <c r="BV334" s="73" t="s">
        <v>2176</v>
      </c>
      <c r="BW334" s="73" t="s">
        <v>2177</v>
      </c>
      <c r="BX334" s="73">
        <v>0.15</v>
      </c>
      <c r="BY334" s="73">
        <v>0.06</v>
      </c>
      <c r="BZ334" s="73">
        <v>0.15</v>
      </c>
      <c r="CA334" s="73">
        <v>0.09</v>
      </c>
      <c r="CB334" s="73"/>
      <c r="CC334" s="73"/>
      <c r="CD334" s="73"/>
      <c r="CE334" s="73"/>
      <c r="CF334" s="73" t="s">
        <v>2007</v>
      </c>
      <c r="CG334" s="80"/>
      <c r="CH334" s="73" t="s">
        <v>66</v>
      </c>
      <c r="CI334" s="73" t="s">
        <v>2007</v>
      </c>
    </row>
    <row r="335" spans="1:87" ht="15" customHeight="1" x14ac:dyDescent="0.25">
      <c r="A335" s="78">
        <v>46323.633946759262</v>
      </c>
      <c r="B335" s="73" t="s">
        <v>3496</v>
      </c>
      <c r="C335" s="73" t="s">
        <v>31</v>
      </c>
      <c r="D335" s="73">
        <v>0.55500000000000005</v>
      </c>
      <c r="E335" s="73">
        <v>0.245</v>
      </c>
      <c r="F335" s="73">
        <v>2.9999999999999997E-4</v>
      </c>
      <c r="G335" s="73" t="s">
        <v>15</v>
      </c>
      <c r="H335" s="73">
        <v>0.01</v>
      </c>
      <c r="I335" s="73">
        <v>0.03</v>
      </c>
      <c r="J335" s="73"/>
      <c r="K335" s="73">
        <v>1.5707963267948966</v>
      </c>
      <c r="L335" s="73">
        <v>2.5000000000000001E-9</v>
      </c>
      <c r="M335" s="73">
        <v>2.25E-8</v>
      </c>
      <c r="N335" s="73">
        <v>0</v>
      </c>
      <c r="O335" s="79" t="s">
        <v>1919</v>
      </c>
      <c r="P335" s="79" t="s">
        <v>3497</v>
      </c>
      <c r="BG335" s="78">
        <v>46323.633946759262</v>
      </c>
      <c r="BH335" s="73">
        <v>1</v>
      </c>
      <c r="BI335" s="73" t="s">
        <v>84</v>
      </c>
      <c r="BJ335" s="73" t="s">
        <v>2785</v>
      </c>
      <c r="BK335" s="73" t="s">
        <v>3496</v>
      </c>
      <c r="BL335" s="73" t="s">
        <v>31</v>
      </c>
      <c r="BM335" s="83">
        <v>1.1207412271828415E-3</v>
      </c>
      <c r="BN335" s="73">
        <v>0</v>
      </c>
      <c r="BO335" s="80" t="s">
        <v>2786</v>
      </c>
      <c r="BR335" s="78">
        <v>46323.633946759262</v>
      </c>
      <c r="BS335" s="73" t="s">
        <v>2405</v>
      </c>
      <c r="BT335" s="73" t="s">
        <v>2408</v>
      </c>
      <c r="BU335" s="73">
        <v>179</v>
      </c>
      <c r="BV335" s="73" t="s">
        <v>2176</v>
      </c>
      <c r="BW335" s="73" t="s">
        <v>2177</v>
      </c>
      <c r="BX335" s="73">
        <v>0.15</v>
      </c>
      <c r="BY335" s="73">
        <v>0.09</v>
      </c>
      <c r="BZ335" s="73">
        <v>0.12</v>
      </c>
      <c r="CA335" s="73">
        <v>0.09</v>
      </c>
      <c r="CB335" s="73"/>
      <c r="CC335" s="73"/>
      <c r="CD335" s="73"/>
      <c r="CE335" s="73"/>
      <c r="CF335" s="73" t="s">
        <v>2007</v>
      </c>
      <c r="CG335" s="80"/>
      <c r="CH335" s="73" t="s">
        <v>66</v>
      </c>
      <c r="CI335" s="73" t="s">
        <v>2007</v>
      </c>
    </row>
    <row r="336" spans="1:87" ht="15" customHeight="1" x14ac:dyDescent="0.25">
      <c r="A336" s="78">
        <v>46323.633946759262</v>
      </c>
      <c r="B336" s="73" t="s">
        <v>3498</v>
      </c>
      <c r="C336" s="73" t="s">
        <v>31</v>
      </c>
      <c r="D336" s="73">
        <v>0.58499999999999996</v>
      </c>
      <c r="E336" s="73">
        <v>0.245</v>
      </c>
      <c r="F336" s="73">
        <v>2.9999999999999997E-4</v>
      </c>
      <c r="G336" s="73" t="s">
        <v>15</v>
      </c>
      <c r="H336" s="73">
        <v>0.01</v>
      </c>
      <c r="I336" s="73">
        <v>0.03</v>
      </c>
      <c r="J336" s="73"/>
      <c r="K336" s="73">
        <v>1.5707963267948966</v>
      </c>
      <c r="L336" s="73">
        <v>2.5000000000000001E-9</v>
      </c>
      <c r="M336" s="73">
        <v>2.25E-8</v>
      </c>
      <c r="N336" s="73">
        <v>0</v>
      </c>
      <c r="O336" s="79" t="s">
        <v>1919</v>
      </c>
      <c r="P336" s="79" t="s">
        <v>3499</v>
      </c>
      <c r="BG336" s="78">
        <v>46323.633946759262</v>
      </c>
      <c r="BH336" s="73">
        <v>1</v>
      </c>
      <c r="BI336" s="73" t="s">
        <v>84</v>
      </c>
      <c r="BJ336" s="73" t="s">
        <v>2785</v>
      </c>
      <c r="BK336" s="73" t="s">
        <v>3498</v>
      </c>
      <c r="BL336" s="73" t="s">
        <v>31</v>
      </c>
      <c r="BM336" s="83">
        <v>1.2407463720180288E-3</v>
      </c>
      <c r="BN336" s="73">
        <v>0</v>
      </c>
      <c r="BO336" s="80" t="s">
        <v>2786</v>
      </c>
      <c r="BR336" s="78">
        <v>46323.633946759262</v>
      </c>
      <c r="BS336" s="73" t="s">
        <v>2405</v>
      </c>
      <c r="BT336" s="73" t="s">
        <v>2409</v>
      </c>
      <c r="BU336" s="73">
        <v>180</v>
      </c>
      <c r="BV336" s="73" t="s">
        <v>2176</v>
      </c>
      <c r="BW336" s="73" t="s">
        <v>2177</v>
      </c>
      <c r="BX336" s="73">
        <v>0.12</v>
      </c>
      <c r="BY336" s="73">
        <v>0.09</v>
      </c>
      <c r="BZ336" s="73">
        <v>0.12</v>
      </c>
      <c r="CA336" s="73">
        <v>0.06</v>
      </c>
      <c r="CB336" s="73"/>
      <c r="CC336" s="73"/>
      <c r="CD336" s="73"/>
      <c r="CE336" s="73"/>
      <c r="CF336" s="73" t="s">
        <v>2007</v>
      </c>
      <c r="CG336" s="80"/>
      <c r="CH336" s="73" t="s">
        <v>66</v>
      </c>
      <c r="CI336" s="73" t="s">
        <v>2007</v>
      </c>
    </row>
    <row r="337" spans="1:87" ht="15" customHeight="1" x14ac:dyDescent="0.25">
      <c r="A337" s="78">
        <v>46323.633946759262</v>
      </c>
      <c r="B337" s="73" t="s">
        <v>3500</v>
      </c>
      <c r="C337" s="73" t="s">
        <v>31</v>
      </c>
      <c r="D337" s="73">
        <v>1.4999999999999999E-2</v>
      </c>
      <c r="E337" s="73">
        <v>0.28499999999999998</v>
      </c>
      <c r="F337" s="73">
        <v>8.9999999999999998E-4</v>
      </c>
      <c r="G337" s="73" t="s">
        <v>15</v>
      </c>
      <c r="H337" s="73">
        <v>0.03</v>
      </c>
      <c r="I337" s="73">
        <v>0.03</v>
      </c>
      <c r="J337" s="73"/>
      <c r="K337" s="73">
        <v>0</v>
      </c>
      <c r="L337" s="73">
        <v>6.7500000000000002E-8</v>
      </c>
      <c r="M337" s="73">
        <v>6.7500000000000002E-8</v>
      </c>
      <c r="N337" s="73">
        <v>0</v>
      </c>
      <c r="O337" s="79" t="s">
        <v>1919</v>
      </c>
      <c r="P337" s="79" t="s">
        <v>3501</v>
      </c>
      <c r="BG337" s="78">
        <v>46323.633946759262</v>
      </c>
      <c r="BH337" s="73">
        <v>1</v>
      </c>
      <c r="BI337" s="73" t="s">
        <v>84</v>
      </c>
      <c r="BJ337" s="73" t="s">
        <v>2785</v>
      </c>
      <c r="BK337" s="73" t="s">
        <v>3500</v>
      </c>
      <c r="BL337" s="73" t="s">
        <v>31</v>
      </c>
      <c r="BM337" s="83">
        <v>-6.1141248938965487E-4</v>
      </c>
      <c r="BN337" s="73">
        <v>-10.476653799138516</v>
      </c>
      <c r="BO337" s="80" t="s">
        <v>88</v>
      </c>
      <c r="BR337" s="78">
        <v>46323.633946759262</v>
      </c>
      <c r="BS337" s="73" t="s">
        <v>2410</v>
      </c>
      <c r="BT337" s="73" t="s">
        <v>2411</v>
      </c>
      <c r="BU337" s="73">
        <v>181</v>
      </c>
      <c r="BV337" s="73" t="s">
        <v>2176</v>
      </c>
      <c r="BW337" s="73" t="s">
        <v>2177</v>
      </c>
      <c r="BX337" s="73">
        <v>0.15</v>
      </c>
      <c r="BY337" s="73">
        <v>0.06</v>
      </c>
      <c r="BZ337" s="73">
        <v>0.18</v>
      </c>
      <c r="CA337" s="73">
        <v>0.06</v>
      </c>
      <c r="CB337" s="73"/>
      <c r="CC337" s="73"/>
      <c r="CD337" s="73"/>
      <c r="CE337" s="73"/>
      <c r="CF337" s="73" t="s">
        <v>2009</v>
      </c>
      <c r="CG337" s="80"/>
      <c r="CH337" s="73" t="s">
        <v>66</v>
      </c>
      <c r="CI337" s="73" t="s">
        <v>2009</v>
      </c>
    </row>
    <row r="338" spans="1:87" ht="15" customHeight="1" x14ac:dyDescent="0.25">
      <c r="A338" s="78">
        <v>46323.633946759262</v>
      </c>
      <c r="B338" s="73" t="s">
        <v>3502</v>
      </c>
      <c r="C338" s="73" t="s">
        <v>31</v>
      </c>
      <c r="D338" s="73">
        <v>4.4999999999999998E-2</v>
      </c>
      <c r="E338" s="73">
        <v>0.28499999999999998</v>
      </c>
      <c r="F338" s="73">
        <v>8.9999999999999998E-4</v>
      </c>
      <c r="G338" s="73" t="s">
        <v>15</v>
      </c>
      <c r="H338" s="73">
        <v>0.03</v>
      </c>
      <c r="I338" s="73">
        <v>0.03</v>
      </c>
      <c r="J338" s="73"/>
      <c r="K338" s="73">
        <v>0</v>
      </c>
      <c r="L338" s="73">
        <v>6.7500000000000002E-8</v>
      </c>
      <c r="M338" s="73">
        <v>6.7500000000000002E-8</v>
      </c>
      <c r="N338" s="73">
        <v>0</v>
      </c>
      <c r="O338" s="79" t="s">
        <v>1919</v>
      </c>
      <c r="P338" s="79" t="s">
        <v>3503</v>
      </c>
      <c r="BG338" s="78">
        <v>46323.633946759262</v>
      </c>
      <c r="BH338" s="73">
        <v>1</v>
      </c>
      <c r="BI338" s="73" t="s">
        <v>84</v>
      </c>
      <c r="BJ338" s="73" t="s">
        <v>2785</v>
      </c>
      <c r="BK338" s="73" t="s">
        <v>3502</v>
      </c>
      <c r="BL338" s="73" t="s">
        <v>31</v>
      </c>
      <c r="BM338" s="83">
        <v>-4.9140734455446744E-4</v>
      </c>
      <c r="BN338" s="73">
        <v>-10.042523876619841</v>
      </c>
      <c r="BO338" s="80" t="s">
        <v>88</v>
      </c>
      <c r="BR338" s="78">
        <v>46323.633946759262</v>
      </c>
      <c r="BS338" s="73" t="s">
        <v>2410</v>
      </c>
      <c r="BT338" s="73" t="s">
        <v>2412</v>
      </c>
      <c r="BU338" s="73">
        <v>182</v>
      </c>
      <c r="BV338" s="73" t="s">
        <v>2176</v>
      </c>
      <c r="BW338" s="73" t="s">
        <v>2177</v>
      </c>
      <c r="BX338" s="73">
        <v>0.18</v>
      </c>
      <c r="BY338" s="73">
        <v>0.06</v>
      </c>
      <c r="BZ338" s="73">
        <v>0.18</v>
      </c>
      <c r="CA338" s="73">
        <v>0.09</v>
      </c>
      <c r="CB338" s="73"/>
      <c r="CC338" s="73"/>
      <c r="CD338" s="73"/>
      <c r="CE338" s="73"/>
      <c r="CF338" s="73" t="s">
        <v>2009</v>
      </c>
      <c r="CG338" s="80"/>
      <c r="CH338" s="73" t="s">
        <v>66</v>
      </c>
      <c r="CI338" s="73" t="s">
        <v>2009</v>
      </c>
    </row>
    <row r="339" spans="1:87" ht="15" customHeight="1" x14ac:dyDescent="0.25">
      <c r="A339" s="78">
        <v>46323.633946759262</v>
      </c>
      <c r="B339" s="73" t="s">
        <v>3504</v>
      </c>
      <c r="C339" s="73" t="s">
        <v>31</v>
      </c>
      <c r="D339" s="73">
        <v>7.4999999999999997E-2</v>
      </c>
      <c r="E339" s="73">
        <v>0.28499999999999998</v>
      </c>
      <c r="F339" s="73">
        <v>8.9999999999999998E-4</v>
      </c>
      <c r="G339" s="73" t="s">
        <v>15</v>
      </c>
      <c r="H339" s="73">
        <v>0.03</v>
      </c>
      <c r="I339" s="73">
        <v>0.03</v>
      </c>
      <c r="J339" s="73"/>
      <c r="K339" s="73">
        <v>0</v>
      </c>
      <c r="L339" s="73">
        <v>6.7500000000000002E-8</v>
      </c>
      <c r="M339" s="73">
        <v>6.7500000000000002E-8</v>
      </c>
      <c r="N339" s="73">
        <v>0</v>
      </c>
      <c r="O339" s="79" t="s">
        <v>1919</v>
      </c>
      <c r="P339" s="79" t="s">
        <v>3505</v>
      </c>
      <c r="BG339" s="78">
        <v>46323.633946759262</v>
      </c>
      <c r="BH339" s="73">
        <v>1</v>
      </c>
      <c r="BI339" s="73" t="s">
        <v>84</v>
      </c>
      <c r="BJ339" s="73" t="s">
        <v>2785</v>
      </c>
      <c r="BK339" s="73" t="s">
        <v>3504</v>
      </c>
      <c r="BL339" s="73" t="s">
        <v>31</v>
      </c>
      <c r="BM339" s="83">
        <v>-3.7140219971927991E-4</v>
      </c>
      <c r="BN339" s="73">
        <v>-9.6083939541011638</v>
      </c>
      <c r="BO339" s="80" t="s">
        <v>88</v>
      </c>
      <c r="BR339" s="78">
        <v>46323.633946759262</v>
      </c>
      <c r="BS339" s="73" t="s">
        <v>2410</v>
      </c>
      <c r="BT339" s="73" t="s">
        <v>2413</v>
      </c>
      <c r="BU339" s="73">
        <v>183</v>
      </c>
      <c r="BV339" s="73" t="s">
        <v>2176</v>
      </c>
      <c r="BW339" s="73" t="s">
        <v>2177</v>
      </c>
      <c r="BX339" s="73">
        <v>0.18</v>
      </c>
      <c r="BY339" s="73">
        <v>0.09</v>
      </c>
      <c r="BZ339" s="73">
        <v>0.15</v>
      </c>
      <c r="CA339" s="73">
        <v>0.09</v>
      </c>
      <c r="CB339" s="73"/>
      <c r="CC339" s="73"/>
      <c r="CD339" s="73"/>
      <c r="CE339" s="73"/>
      <c r="CF339" s="73" t="s">
        <v>2009</v>
      </c>
      <c r="CG339" s="80"/>
      <c r="CH339" s="73" t="s">
        <v>66</v>
      </c>
      <c r="CI339" s="73" t="s">
        <v>2009</v>
      </c>
    </row>
    <row r="340" spans="1:87" ht="15" customHeight="1" x14ac:dyDescent="0.25">
      <c r="A340" s="78">
        <v>46323.633946759262</v>
      </c>
      <c r="B340" s="73" t="s">
        <v>3506</v>
      </c>
      <c r="C340" s="73" t="s">
        <v>31</v>
      </c>
      <c r="D340" s="73">
        <v>0.105</v>
      </c>
      <c r="E340" s="73">
        <v>0.28499999999999998</v>
      </c>
      <c r="F340" s="73">
        <v>8.9999999999999998E-4</v>
      </c>
      <c r="G340" s="73" t="s">
        <v>15</v>
      </c>
      <c r="H340" s="73">
        <v>0.03</v>
      </c>
      <c r="I340" s="73">
        <v>0.03</v>
      </c>
      <c r="J340" s="73"/>
      <c r="K340" s="73">
        <v>0</v>
      </c>
      <c r="L340" s="73">
        <v>6.7500000000000002E-8</v>
      </c>
      <c r="M340" s="73">
        <v>6.7500000000000002E-8</v>
      </c>
      <c r="N340" s="73">
        <v>0</v>
      </c>
      <c r="O340" s="79" t="s">
        <v>1919</v>
      </c>
      <c r="P340" s="79" t="s">
        <v>3507</v>
      </c>
      <c r="BG340" s="78">
        <v>46323.633946759262</v>
      </c>
      <c r="BH340" s="73">
        <v>1</v>
      </c>
      <c r="BI340" s="73" t="s">
        <v>84</v>
      </c>
      <c r="BJ340" s="73" t="s">
        <v>2785</v>
      </c>
      <c r="BK340" s="73" t="s">
        <v>3506</v>
      </c>
      <c r="BL340" s="73" t="s">
        <v>31</v>
      </c>
      <c r="BM340" s="83">
        <v>-2.5139705488409243E-4</v>
      </c>
      <c r="BN340" s="73">
        <v>-8.1704042837330029</v>
      </c>
      <c r="BO340" s="80" t="s">
        <v>88</v>
      </c>
      <c r="BR340" s="78">
        <v>46323.633946759262</v>
      </c>
      <c r="BS340" s="73" t="s">
        <v>2410</v>
      </c>
      <c r="BT340" s="73" t="s">
        <v>2414</v>
      </c>
      <c r="BU340" s="73">
        <v>184</v>
      </c>
      <c r="BV340" s="73" t="s">
        <v>2176</v>
      </c>
      <c r="BW340" s="73" t="s">
        <v>2177</v>
      </c>
      <c r="BX340" s="73">
        <v>0.15</v>
      </c>
      <c r="BY340" s="73">
        <v>0.09</v>
      </c>
      <c r="BZ340" s="73">
        <v>0.15</v>
      </c>
      <c r="CA340" s="73">
        <v>0.06</v>
      </c>
      <c r="CB340" s="73"/>
      <c r="CC340" s="73"/>
      <c r="CD340" s="73"/>
      <c r="CE340" s="73"/>
      <c r="CF340" s="73" t="s">
        <v>2009</v>
      </c>
      <c r="CG340" s="80"/>
      <c r="CH340" s="73" t="s">
        <v>66</v>
      </c>
      <c r="CI340" s="73" t="s">
        <v>2009</v>
      </c>
    </row>
    <row r="341" spans="1:87" ht="15" customHeight="1" x14ac:dyDescent="0.25">
      <c r="A341" s="78">
        <v>46323.633946759262</v>
      </c>
      <c r="B341" s="73" t="s">
        <v>3508</v>
      </c>
      <c r="C341" s="73" t="s">
        <v>31</v>
      </c>
      <c r="D341" s="73">
        <v>0.13500000000000001</v>
      </c>
      <c r="E341" s="73">
        <v>0.28499999999999998</v>
      </c>
      <c r="F341" s="73">
        <v>8.9999999999999998E-4</v>
      </c>
      <c r="G341" s="73" t="s">
        <v>15</v>
      </c>
      <c r="H341" s="73">
        <v>0.03</v>
      </c>
      <c r="I341" s="73">
        <v>0.03</v>
      </c>
      <c r="J341" s="73"/>
      <c r="K341" s="73">
        <v>0</v>
      </c>
      <c r="L341" s="73">
        <v>6.7500000000000002E-8</v>
      </c>
      <c r="M341" s="73">
        <v>6.7500000000000002E-8</v>
      </c>
      <c r="N341" s="73">
        <v>0</v>
      </c>
      <c r="O341" s="79" t="s">
        <v>1919</v>
      </c>
      <c r="P341" s="79" t="s">
        <v>3509</v>
      </c>
      <c r="BG341" s="78">
        <v>46323.633946759262</v>
      </c>
      <c r="BH341" s="73">
        <v>1</v>
      </c>
      <c r="BI341" s="73" t="s">
        <v>84</v>
      </c>
      <c r="BJ341" s="73" t="s">
        <v>2785</v>
      </c>
      <c r="BK341" s="73" t="s">
        <v>3508</v>
      </c>
      <c r="BL341" s="73" t="s">
        <v>31</v>
      </c>
      <c r="BM341" s="83">
        <v>-1.3139191004890496E-4</v>
      </c>
      <c r="BN341" s="73">
        <v>-4.2702370765894111</v>
      </c>
      <c r="BO341" s="80" t="s">
        <v>88</v>
      </c>
      <c r="BR341" s="78">
        <v>46323.633946759262</v>
      </c>
      <c r="BS341" s="73" t="s">
        <v>2415</v>
      </c>
      <c r="BT341" s="73" t="s">
        <v>2416</v>
      </c>
      <c r="BU341" s="73">
        <v>185</v>
      </c>
      <c r="BV341" s="73" t="s">
        <v>2176</v>
      </c>
      <c r="BW341" s="73" t="s">
        <v>2177</v>
      </c>
      <c r="BX341" s="73">
        <v>0.18</v>
      </c>
      <c r="BY341" s="73">
        <v>0.06</v>
      </c>
      <c r="BZ341" s="73">
        <v>0.21</v>
      </c>
      <c r="CA341" s="73">
        <v>0.06</v>
      </c>
      <c r="CB341" s="73"/>
      <c r="CC341" s="73"/>
      <c r="CD341" s="73"/>
      <c r="CE341" s="73"/>
      <c r="CF341" s="73" t="s">
        <v>2011</v>
      </c>
      <c r="CG341" s="80"/>
      <c r="CH341" s="73" t="s">
        <v>66</v>
      </c>
      <c r="CI341" s="73" t="s">
        <v>2011</v>
      </c>
    </row>
    <row r="342" spans="1:87" ht="15" customHeight="1" x14ac:dyDescent="0.25">
      <c r="A342" s="78">
        <v>46323.633946759262</v>
      </c>
      <c r="B342" s="73" t="s">
        <v>3510</v>
      </c>
      <c r="C342" s="73" t="s">
        <v>31</v>
      </c>
      <c r="D342" s="73">
        <v>0.16500000000000001</v>
      </c>
      <c r="E342" s="73">
        <v>0.28499999999999998</v>
      </c>
      <c r="F342" s="73">
        <v>8.9999999999999998E-4</v>
      </c>
      <c r="G342" s="73" t="s">
        <v>15</v>
      </c>
      <c r="H342" s="73">
        <v>0.03</v>
      </c>
      <c r="I342" s="73">
        <v>0.03</v>
      </c>
      <c r="J342" s="73"/>
      <c r="K342" s="73">
        <v>0</v>
      </c>
      <c r="L342" s="73">
        <v>6.7500000000000002E-8</v>
      </c>
      <c r="M342" s="73">
        <v>6.7500000000000002E-8</v>
      </c>
      <c r="N342" s="73">
        <v>0</v>
      </c>
      <c r="O342" s="79" t="s">
        <v>1919</v>
      </c>
      <c r="P342" s="79" t="s">
        <v>3511</v>
      </c>
      <c r="BG342" s="78">
        <v>46323.633946759262</v>
      </c>
      <c r="BH342" s="73">
        <v>1</v>
      </c>
      <c r="BI342" s="73" t="s">
        <v>84</v>
      </c>
      <c r="BJ342" s="73" t="s">
        <v>2785</v>
      </c>
      <c r="BK342" s="73" t="s">
        <v>3510</v>
      </c>
      <c r="BL342" s="73" t="s">
        <v>31</v>
      </c>
      <c r="BM342" s="83">
        <v>-1.1386765213717497E-5</v>
      </c>
      <c r="BN342" s="73">
        <v>-0.37006986944581916</v>
      </c>
      <c r="BO342" s="80" t="s">
        <v>88</v>
      </c>
      <c r="BR342" s="78">
        <v>46323.633946759262</v>
      </c>
      <c r="BS342" s="73" t="s">
        <v>2415</v>
      </c>
      <c r="BT342" s="73" t="s">
        <v>2417</v>
      </c>
      <c r="BU342" s="73">
        <v>186</v>
      </c>
      <c r="BV342" s="73" t="s">
        <v>2176</v>
      </c>
      <c r="BW342" s="73" t="s">
        <v>2177</v>
      </c>
      <c r="BX342" s="73">
        <v>0.21</v>
      </c>
      <c r="BY342" s="73">
        <v>0.06</v>
      </c>
      <c r="BZ342" s="73">
        <v>0.21</v>
      </c>
      <c r="CA342" s="73">
        <v>0.09</v>
      </c>
      <c r="CB342" s="73"/>
      <c r="CC342" s="73"/>
      <c r="CD342" s="73"/>
      <c r="CE342" s="73"/>
      <c r="CF342" s="73" t="s">
        <v>2011</v>
      </c>
      <c r="CG342" s="80"/>
      <c r="CH342" s="73" t="s">
        <v>66</v>
      </c>
      <c r="CI342" s="73" t="s">
        <v>2011</v>
      </c>
    </row>
    <row r="343" spans="1:87" ht="15" customHeight="1" x14ac:dyDescent="0.25">
      <c r="A343" s="78">
        <v>46323.633946759262</v>
      </c>
      <c r="B343" s="73" t="s">
        <v>3512</v>
      </c>
      <c r="C343" s="73" t="s">
        <v>31</v>
      </c>
      <c r="D343" s="73">
        <v>0.19500000000000001</v>
      </c>
      <c r="E343" s="73">
        <v>0.28499999999999998</v>
      </c>
      <c r="F343" s="73">
        <v>8.9999999999999998E-4</v>
      </c>
      <c r="G343" s="73" t="s">
        <v>15</v>
      </c>
      <c r="H343" s="73">
        <v>0.03</v>
      </c>
      <c r="I343" s="73">
        <v>0.03</v>
      </c>
      <c r="J343" s="73"/>
      <c r="K343" s="73">
        <v>0</v>
      </c>
      <c r="L343" s="73">
        <v>6.7500000000000002E-8</v>
      </c>
      <c r="M343" s="73">
        <v>6.7500000000000002E-8</v>
      </c>
      <c r="N343" s="73">
        <v>0</v>
      </c>
      <c r="O343" s="79" t="s">
        <v>1919</v>
      </c>
      <c r="P343" s="79" t="s">
        <v>3513</v>
      </c>
      <c r="BG343" s="78">
        <v>46323.633946759262</v>
      </c>
      <c r="BH343" s="73">
        <v>1</v>
      </c>
      <c r="BI343" s="73" t="s">
        <v>84</v>
      </c>
      <c r="BJ343" s="73" t="s">
        <v>2785</v>
      </c>
      <c r="BK343" s="73" t="s">
        <v>3512</v>
      </c>
      <c r="BL343" s="73" t="s">
        <v>31</v>
      </c>
      <c r="BM343" s="83">
        <v>1.0861837962146997E-4</v>
      </c>
      <c r="BN343" s="73">
        <v>0</v>
      </c>
      <c r="BO343" s="80" t="s">
        <v>2786</v>
      </c>
      <c r="BR343" s="78">
        <v>46323.633946759262</v>
      </c>
      <c r="BS343" s="73" t="s">
        <v>2415</v>
      </c>
      <c r="BT343" s="73" t="s">
        <v>2418</v>
      </c>
      <c r="BU343" s="73">
        <v>187</v>
      </c>
      <c r="BV343" s="73" t="s">
        <v>2176</v>
      </c>
      <c r="BW343" s="73" t="s">
        <v>2177</v>
      </c>
      <c r="BX343" s="73">
        <v>0.21</v>
      </c>
      <c r="BY343" s="73">
        <v>0.09</v>
      </c>
      <c r="BZ343" s="73">
        <v>0.18</v>
      </c>
      <c r="CA343" s="73">
        <v>0.09</v>
      </c>
      <c r="CB343" s="73"/>
      <c r="CC343" s="73"/>
      <c r="CD343" s="73"/>
      <c r="CE343" s="73"/>
      <c r="CF343" s="73" t="s">
        <v>2011</v>
      </c>
      <c r="CG343" s="80"/>
      <c r="CH343" s="73" t="s">
        <v>66</v>
      </c>
      <c r="CI343" s="73" t="s">
        <v>2011</v>
      </c>
    </row>
    <row r="344" spans="1:87" ht="15" customHeight="1" x14ac:dyDescent="0.25">
      <c r="A344" s="78">
        <v>46323.633946759262</v>
      </c>
      <c r="B344" s="73" t="s">
        <v>3514</v>
      </c>
      <c r="C344" s="73" t="s">
        <v>31</v>
      </c>
      <c r="D344" s="73">
        <v>0.22500000000000001</v>
      </c>
      <c r="E344" s="73">
        <v>0.28499999999999998</v>
      </c>
      <c r="F344" s="73">
        <v>8.9999999999999998E-4</v>
      </c>
      <c r="G344" s="73" t="s">
        <v>15</v>
      </c>
      <c r="H344" s="73">
        <v>0.03</v>
      </c>
      <c r="I344" s="73">
        <v>0.03</v>
      </c>
      <c r="J344" s="73"/>
      <c r="K344" s="73">
        <v>0</v>
      </c>
      <c r="L344" s="73">
        <v>6.7500000000000002E-8</v>
      </c>
      <c r="M344" s="73">
        <v>6.7500000000000002E-8</v>
      </c>
      <c r="N344" s="73">
        <v>0</v>
      </c>
      <c r="O344" s="79" t="s">
        <v>1919</v>
      </c>
      <c r="P344" s="79" t="s">
        <v>3515</v>
      </c>
      <c r="BG344" s="78">
        <v>46323.633946759262</v>
      </c>
      <c r="BH344" s="73">
        <v>1</v>
      </c>
      <c r="BI344" s="73" t="s">
        <v>84</v>
      </c>
      <c r="BJ344" s="73" t="s">
        <v>2785</v>
      </c>
      <c r="BK344" s="73" t="s">
        <v>3514</v>
      </c>
      <c r="BL344" s="73" t="s">
        <v>31</v>
      </c>
      <c r="BM344" s="83">
        <v>2.2862352445665745E-4</v>
      </c>
      <c r="BN344" s="73">
        <v>0</v>
      </c>
      <c r="BO344" s="80" t="s">
        <v>2786</v>
      </c>
      <c r="BR344" s="78">
        <v>46323.633946759262</v>
      </c>
      <c r="BS344" s="73" t="s">
        <v>2415</v>
      </c>
      <c r="BT344" s="73" t="s">
        <v>2419</v>
      </c>
      <c r="BU344" s="73">
        <v>188</v>
      </c>
      <c r="BV344" s="73" t="s">
        <v>2176</v>
      </c>
      <c r="BW344" s="73" t="s">
        <v>2177</v>
      </c>
      <c r="BX344" s="73">
        <v>0.18</v>
      </c>
      <c r="BY344" s="73">
        <v>0.09</v>
      </c>
      <c r="BZ344" s="73">
        <v>0.18</v>
      </c>
      <c r="CA344" s="73">
        <v>0.06</v>
      </c>
      <c r="CB344" s="73"/>
      <c r="CC344" s="73"/>
      <c r="CD344" s="73"/>
      <c r="CE344" s="73"/>
      <c r="CF344" s="73" t="s">
        <v>2011</v>
      </c>
      <c r="CG344" s="80"/>
      <c r="CH344" s="73" t="s">
        <v>66</v>
      </c>
      <c r="CI344" s="73" t="s">
        <v>2011</v>
      </c>
    </row>
    <row r="345" spans="1:87" ht="15" customHeight="1" x14ac:dyDescent="0.25">
      <c r="A345" s="78">
        <v>46323.633946759262</v>
      </c>
      <c r="B345" s="73" t="s">
        <v>3516</v>
      </c>
      <c r="C345" s="73" t="s">
        <v>31</v>
      </c>
      <c r="D345" s="73">
        <v>0.245</v>
      </c>
      <c r="E345" s="73">
        <v>0.28499999999999998</v>
      </c>
      <c r="F345" s="73">
        <v>2.9999999999999997E-4</v>
      </c>
      <c r="G345" s="73" t="s">
        <v>15</v>
      </c>
      <c r="H345" s="73">
        <v>0.03</v>
      </c>
      <c r="I345" s="73">
        <v>0.01</v>
      </c>
      <c r="J345" s="73"/>
      <c r="K345" s="73">
        <v>1.5707963267948966</v>
      </c>
      <c r="L345" s="73">
        <v>2.25E-8</v>
      </c>
      <c r="M345" s="73">
        <v>2.5000000000000001E-9</v>
      </c>
      <c r="N345" s="73">
        <v>0</v>
      </c>
      <c r="O345" s="79" t="s">
        <v>1919</v>
      </c>
      <c r="P345" s="79" t="s">
        <v>3517</v>
      </c>
      <c r="BG345" s="78">
        <v>46323.633946759262</v>
      </c>
      <c r="BH345" s="73">
        <v>1</v>
      </c>
      <c r="BI345" s="73" t="s">
        <v>84</v>
      </c>
      <c r="BJ345" s="73" t="s">
        <v>2785</v>
      </c>
      <c r="BK345" s="73" t="s">
        <v>3516</v>
      </c>
      <c r="BL345" s="73" t="s">
        <v>31</v>
      </c>
      <c r="BM345" s="83">
        <v>3.0862695434678242E-4</v>
      </c>
      <c r="BN345" s="73">
        <v>0</v>
      </c>
      <c r="BO345" s="80" t="s">
        <v>2786</v>
      </c>
      <c r="BR345" s="78">
        <v>46323.633946759262</v>
      </c>
      <c r="BS345" s="73" t="s">
        <v>2420</v>
      </c>
      <c r="BT345" s="73" t="s">
        <v>2421</v>
      </c>
      <c r="BU345" s="73">
        <v>189</v>
      </c>
      <c r="BV345" s="73" t="s">
        <v>2176</v>
      </c>
      <c r="BW345" s="73" t="s">
        <v>2177</v>
      </c>
      <c r="BX345" s="73">
        <v>0.21</v>
      </c>
      <c r="BY345" s="73">
        <v>0.06</v>
      </c>
      <c r="BZ345" s="73">
        <v>0.24</v>
      </c>
      <c r="CA345" s="73">
        <v>0.06</v>
      </c>
      <c r="CB345" s="73"/>
      <c r="CC345" s="73"/>
      <c r="CD345" s="73"/>
      <c r="CE345" s="73"/>
      <c r="CF345" s="73" t="s">
        <v>2013</v>
      </c>
      <c r="CG345" s="80"/>
      <c r="CH345" s="73" t="s">
        <v>66</v>
      </c>
      <c r="CI345" s="73" t="s">
        <v>2013</v>
      </c>
    </row>
    <row r="346" spans="1:87" ht="15" customHeight="1" x14ac:dyDescent="0.25">
      <c r="A346" s="78">
        <v>46323.633946759262</v>
      </c>
      <c r="B346" s="73" t="s">
        <v>3518</v>
      </c>
      <c r="C346" s="73" t="s">
        <v>31</v>
      </c>
      <c r="D346" s="73">
        <v>1.4999999999999999E-2</v>
      </c>
      <c r="E346" s="73">
        <v>0.315</v>
      </c>
      <c r="F346" s="73">
        <v>8.9999999999999998E-4</v>
      </c>
      <c r="G346" s="73" t="s">
        <v>15</v>
      </c>
      <c r="H346" s="73">
        <v>0.03</v>
      </c>
      <c r="I346" s="73">
        <v>0.03</v>
      </c>
      <c r="J346" s="73"/>
      <c r="K346" s="73">
        <v>0</v>
      </c>
      <c r="L346" s="73">
        <v>6.7500000000000002E-8</v>
      </c>
      <c r="M346" s="73">
        <v>6.7500000000000002E-8</v>
      </c>
      <c r="N346" s="73">
        <v>0</v>
      </c>
      <c r="O346" s="79" t="s">
        <v>1919</v>
      </c>
      <c r="P346" s="79" t="s">
        <v>3519</v>
      </c>
      <c r="BG346" s="78">
        <v>46323.633946759262</v>
      </c>
      <c r="BH346" s="73">
        <v>1</v>
      </c>
      <c r="BI346" s="73" t="s">
        <v>84</v>
      </c>
      <c r="BJ346" s="73" t="s">
        <v>2785</v>
      </c>
      <c r="BK346" s="73" t="s">
        <v>3518</v>
      </c>
      <c r="BL346" s="73" t="s">
        <v>31</v>
      </c>
      <c r="BM346" s="83">
        <v>-2.9045832154399618E-4</v>
      </c>
      <c r="BN346" s="73">
        <v>-9.315571845441923</v>
      </c>
      <c r="BO346" s="80" t="s">
        <v>88</v>
      </c>
      <c r="BR346" s="78">
        <v>46323.633946759262</v>
      </c>
      <c r="BS346" s="73" t="s">
        <v>2420</v>
      </c>
      <c r="BT346" s="73" t="s">
        <v>2422</v>
      </c>
      <c r="BU346" s="73">
        <v>190</v>
      </c>
      <c r="BV346" s="73" t="s">
        <v>2176</v>
      </c>
      <c r="BW346" s="73" t="s">
        <v>2177</v>
      </c>
      <c r="BX346" s="73">
        <v>0.24</v>
      </c>
      <c r="BY346" s="73">
        <v>0.06</v>
      </c>
      <c r="BZ346" s="73">
        <v>0.24</v>
      </c>
      <c r="CA346" s="73">
        <v>0.09</v>
      </c>
      <c r="CB346" s="73"/>
      <c r="CC346" s="73"/>
      <c r="CD346" s="73"/>
      <c r="CE346" s="73"/>
      <c r="CF346" s="73" t="s">
        <v>2013</v>
      </c>
      <c r="CG346" s="80"/>
      <c r="CH346" s="73" t="s">
        <v>66</v>
      </c>
      <c r="CI346" s="73" t="s">
        <v>2013</v>
      </c>
    </row>
    <row r="347" spans="1:87" ht="15" customHeight="1" x14ac:dyDescent="0.25">
      <c r="A347" s="78">
        <v>46323.633946759262</v>
      </c>
      <c r="B347" s="73" t="s">
        <v>3520</v>
      </c>
      <c r="C347" s="73" t="s">
        <v>31</v>
      </c>
      <c r="D347" s="73">
        <v>4.4999999999999998E-2</v>
      </c>
      <c r="E347" s="73">
        <v>0.315</v>
      </c>
      <c r="F347" s="73">
        <v>8.9999999999999998E-4</v>
      </c>
      <c r="G347" s="73" t="s">
        <v>15</v>
      </c>
      <c r="H347" s="73">
        <v>0.03</v>
      </c>
      <c r="I347" s="73">
        <v>0.03</v>
      </c>
      <c r="J347" s="73"/>
      <c r="K347" s="73">
        <v>0</v>
      </c>
      <c r="L347" s="73">
        <v>6.7500000000000002E-8</v>
      </c>
      <c r="M347" s="73">
        <v>6.7500000000000002E-8</v>
      </c>
      <c r="N347" s="73">
        <v>0</v>
      </c>
      <c r="O347" s="79" t="s">
        <v>1919</v>
      </c>
      <c r="P347" s="79" t="s">
        <v>3521</v>
      </c>
      <c r="BG347" s="78">
        <v>46323.633946759262</v>
      </c>
      <c r="BH347" s="73">
        <v>1</v>
      </c>
      <c r="BI347" s="73" t="s">
        <v>84</v>
      </c>
      <c r="BJ347" s="73" t="s">
        <v>2785</v>
      </c>
      <c r="BK347" s="73" t="s">
        <v>3520</v>
      </c>
      <c r="BL347" s="73" t="s">
        <v>31</v>
      </c>
      <c r="BM347" s="83">
        <v>-1.7045317670880873E-4</v>
      </c>
      <c r="BN347" s="73">
        <v>-5.5397282430362838</v>
      </c>
      <c r="BO347" s="80" t="s">
        <v>88</v>
      </c>
      <c r="BR347" s="78">
        <v>46323.633946759262</v>
      </c>
      <c r="BS347" s="73" t="s">
        <v>2420</v>
      </c>
      <c r="BT347" s="73" t="s">
        <v>2423</v>
      </c>
      <c r="BU347" s="73">
        <v>191</v>
      </c>
      <c r="BV347" s="73" t="s">
        <v>2176</v>
      </c>
      <c r="BW347" s="73" t="s">
        <v>2177</v>
      </c>
      <c r="BX347" s="73">
        <v>0.24</v>
      </c>
      <c r="BY347" s="73">
        <v>0.09</v>
      </c>
      <c r="BZ347" s="73">
        <v>0.21</v>
      </c>
      <c r="CA347" s="73">
        <v>0.09</v>
      </c>
      <c r="CB347" s="73"/>
      <c r="CC347" s="73"/>
      <c r="CD347" s="73"/>
      <c r="CE347" s="73"/>
      <c r="CF347" s="73" t="s">
        <v>2013</v>
      </c>
      <c r="CG347" s="80"/>
      <c r="CH347" s="73" t="s">
        <v>66</v>
      </c>
      <c r="CI347" s="73" t="s">
        <v>2013</v>
      </c>
    </row>
    <row r="348" spans="1:87" ht="15" customHeight="1" x14ac:dyDescent="0.25">
      <c r="A348" s="78">
        <v>46323.633946759262</v>
      </c>
      <c r="B348" s="73" t="s">
        <v>3522</v>
      </c>
      <c r="C348" s="73" t="s">
        <v>31</v>
      </c>
      <c r="D348" s="73">
        <v>7.4999999999999997E-2</v>
      </c>
      <c r="E348" s="73">
        <v>0.315</v>
      </c>
      <c r="F348" s="73">
        <v>8.9999999999999998E-4</v>
      </c>
      <c r="G348" s="73" t="s">
        <v>15</v>
      </c>
      <c r="H348" s="73">
        <v>0.03</v>
      </c>
      <c r="I348" s="73">
        <v>0.03</v>
      </c>
      <c r="J348" s="73"/>
      <c r="K348" s="73">
        <v>0</v>
      </c>
      <c r="L348" s="73">
        <v>6.7500000000000002E-8</v>
      </c>
      <c r="M348" s="73">
        <v>6.7500000000000002E-8</v>
      </c>
      <c r="N348" s="73">
        <v>0</v>
      </c>
      <c r="O348" s="79" t="s">
        <v>1919</v>
      </c>
      <c r="P348" s="79" t="s">
        <v>3523</v>
      </c>
      <c r="BG348" s="78">
        <v>46323.633946759262</v>
      </c>
      <c r="BH348" s="73">
        <v>1</v>
      </c>
      <c r="BI348" s="73" t="s">
        <v>84</v>
      </c>
      <c r="BJ348" s="73" t="s">
        <v>2785</v>
      </c>
      <c r="BK348" s="73" t="s">
        <v>3522</v>
      </c>
      <c r="BL348" s="73" t="s">
        <v>31</v>
      </c>
      <c r="BM348" s="83">
        <v>-5.0448031873621258E-5</v>
      </c>
      <c r="BN348" s="73">
        <v>-1.6395610358926913</v>
      </c>
      <c r="BO348" s="80" t="s">
        <v>88</v>
      </c>
      <c r="BR348" s="78">
        <v>46323.633946759262</v>
      </c>
      <c r="BS348" s="73" t="s">
        <v>2420</v>
      </c>
      <c r="BT348" s="73" t="s">
        <v>2424</v>
      </c>
      <c r="BU348" s="73">
        <v>192</v>
      </c>
      <c r="BV348" s="73" t="s">
        <v>2176</v>
      </c>
      <c r="BW348" s="73" t="s">
        <v>2177</v>
      </c>
      <c r="BX348" s="73">
        <v>0.21</v>
      </c>
      <c r="BY348" s="73">
        <v>0.09</v>
      </c>
      <c r="BZ348" s="73">
        <v>0.21</v>
      </c>
      <c r="CA348" s="73">
        <v>0.06</v>
      </c>
      <c r="CB348" s="73"/>
      <c r="CC348" s="73"/>
      <c r="CD348" s="73"/>
      <c r="CE348" s="73"/>
      <c r="CF348" s="73" t="s">
        <v>2013</v>
      </c>
      <c r="CG348" s="80"/>
      <c r="CH348" s="73" t="s">
        <v>66</v>
      </c>
      <c r="CI348" s="73" t="s">
        <v>2013</v>
      </c>
    </row>
    <row r="349" spans="1:87" ht="15" customHeight="1" x14ac:dyDescent="0.25">
      <c r="A349" s="78">
        <v>46323.633946759262</v>
      </c>
      <c r="B349" s="73" t="s">
        <v>3524</v>
      </c>
      <c r="C349" s="73" t="s">
        <v>31</v>
      </c>
      <c r="D349" s="73">
        <v>0.105</v>
      </c>
      <c r="E349" s="73">
        <v>0.315</v>
      </c>
      <c r="F349" s="73">
        <v>8.9999999999999998E-4</v>
      </c>
      <c r="G349" s="73" t="s">
        <v>15</v>
      </c>
      <c r="H349" s="73">
        <v>0.03</v>
      </c>
      <c r="I349" s="73">
        <v>0.03</v>
      </c>
      <c r="J349" s="73"/>
      <c r="K349" s="73">
        <v>0</v>
      </c>
      <c r="L349" s="73">
        <v>6.7500000000000002E-8</v>
      </c>
      <c r="M349" s="73">
        <v>6.7500000000000002E-8</v>
      </c>
      <c r="N349" s="73">
        <v>0</v>
      </c>
      <c r="O349" s="79" t="s">
        <v>1919</v>
      </c>
      <c r="P349" s="79" t="s">
        <v>3525</v>
      </c>
      <c r="BG349" s="78">
        <v>46323.633946759262</v>
      </c>
      <c r="BH349" s="73">
        <v>1</v>
      </c>
      <c r="BI349" s="73" t="s">
        <v>84</v>
      </c>
      <c r="BJ349" s="73" t="s">
        <v>2785</v>
      </c>
      <c r="BK349" s="73" t="s">
        <v>3524</v>
      </c>
      <c r="BL349" s="73" t="s">
        <v>31</v>
      </c>
      <c r="BM349" s="83">
        <v>6.955711296156622E-5</v>
      </c>
      <c r="BN349" s="73">
        <v>0</v>
      </c>
      <c r="BO349" s="80" t="s">
        <v>2786</v>
      </c>
      <c r="BR349" s="78">
        <v>46323.633946759262</v>
      </c>
      <c r="BS349" s="73" t="s">
        <v>2425</v>
      </c>
      <c r="BT349" s="73" t="s">
        <v>2426</v>
      </c>
      <c r="BU349" s="73">
        <v>193</v>
      </c>
      <c r="BV349" s="73" t="s">
        <v>2176</v>
      </c>
      <c r="BW349" s="73" t="s">
        <v>2177</v>
      </c>
      <c r="BX349" s="73">
        <v>0.24</v>
      </c>
      <c r="BY349" s="73">
        <v>0.06</v>
      </c>
      <c r="BZ349" s="73">
        <v>0.27</v>
      </c>
      <c r="CA349" s="73">
        <v>0.06</v>
      </c>
      <c r="CB349" s="73"/>
      <c r="CC349" s="73"/>
      <c r="CD349" s="73"/>
      <c r="CE349" s="73"/>
      <c r="CF349" s="73" t="s">
        <v>2015</v>
      </c>
      <c r="CG349" s="80"/>
      <c r="CH349" s="73" t="s">
        <v>66</v>
      </c>
      <c r="CI349" s="73" t="s">
        <v>2015</v>
      </c>
    </row>
    <row r="350" spans="1:87" ht="15" customHeight="1" x14ac:dyDescent="0.25">
      <c r="A350" s="78">
        <v>46323.633946759262</v>
      </c>
      <c r="B350" s="73" t="s">
        <v>3526</v>
      </c>
      <c r="C350" s="73" t="s">
        <v>31</v>
      </c>
      <c r="D350" s="73">
        <v>0.13500000000000001</v>
      </c>
      <c r="E350" s="73">
        <v>0.315</v>
      </c>
      <c r="F350" s="73">
        <v>8.9999999999999998E-4</v>
      </c>
      <c r="G350" s="73" t="s">
        <v>15</v>
      </c>
      <c r="H350" s="73">
        <v>0.03</v>
      </c>
      <c r="I350" s="73">
        <v>0.03</v>
      </c>
      <c r="J350" s="73"/>
      <c r="K350" s="73">
        <v>0</v>
      </c>
      <c r="L350" s="73">
        <v>6.7500000000000002E-8</v>
      </c>
      <c r="M350" s="73">
        <v>6.7500000000000002E-8</v>
      </c>
      <c r="N350" s="73">
        <v>0</v>
      </c>
      <c r="O350" s="79" t="s">
        <v>1919</v>
      </c>
      <c r="P350" s="79" t="s">
        <v>3527</v>
      </c>
      <c r="BG350" s="78">
        <v>46323.633946759262</v>
      </c>
      <c r="BH350" s="73">
        <v>1</v>
      </c>
      <c r="BI350" s="73" t="s">
        <v>84</v>
      </c>
      <c r="BJ350" s="73" t="s">
        <v>2785</v>
      </c>
      <c r="BK350" s="73" t="s">
        <v>3526</v>
      </c>
      <c r="BL350" s="73" t="s">
        <v>31</v>
      </c>
      <c r="BM350" s="83">
        <v>1.895622577967537E-4</v>
      </c>
      <c r="BN350" s="73">
        <v>0</v>
      </c>
      <c r="BO350" s="80" t="s">
        <v>2786</v>
      </c>
      <c r="BR350" s="78">
        <v>46323.633946759262</v>
      </c>
      <c r="BS350" s="73" t="s">
        <v>2425</v>
      </c>
      <c r="BT350" s="73" t="s">
        <v>2427</v>
      </c>
      <c r="BU350" s="73">
        <v>194</v>
      </c>
      <c r="BV350" s="73" t="s">
        <v>2176</v>
      </c>
      <c r="BW350" s="73" t="s">
        <v>2177</v>
      </c>
      <c r="BX350" s="73">
        <v>0.27</v>
      </c>
      <c r="BY350" s="73">
        <v>0.06</v>
      </c>
      <c r="BZ350" s="73">
        <v>0.27</v>
      </c>
      <c r="CA350" s="73">
        <v>0.09</v>
      </c>
      <c r="CB350" s="73"/>
      <c r="CC350" s="73"/>
      <c r="CD350" s="73"/>
      <c r="CE350" s="73"/>
      <c r="CF350" s="73" t="s">
        <v>2015</v>
      </c>
      <c r="CG350" s="80"/>
      <c r="CH350" s="73" t="s">
        <v>66</v>
      </c>
      <c r="CI350" s="73" t="s">
        <v>2015</v>
      </c>
    </row>
    <row r="351" spans="1:87" ht="15" customHeight="1" x14ac:dyDescent="0.25">
      <c r="A351" s="78">
        <v>46323.633946759262</v>
      </c>
      <c r="B351" s="73" t="s">
        <v>3528</v>
      </c>
      <c r="C351" s="73" t="s">
        <v>31</v>
      </c>
      <c r="D351" s="73">
        <v>0.16500000000000001</v>
      </c>
      <c r="E351" s="73">
        <v>0.315</v>
      </c>
      <c r="F351" s="73">
        <v>8.9999999999999998E-4</v>
      </c>
      <c r="G351" s="73" t="s">
        <v>15</v>
      </c>
      <c r="H351" s="73">
        <v>0.03</v>
      </c>
      <c r="I351" s="73">
        <v>0.03</v>
      </c>
      <c r="J351" s="73"/>
      <c r="K351" s="73">
        <v>0</v>
      </c>
      <c r="L351" s="73">
        <v>6.7500000000000002E-8</v>
      </c>
      <c r="M351" s="73">
        <v>6.7500000000000002E-8</v>
      </c>
      <c r="N351" s="73">
        <v>0</v>
      </c>
      <c r="O351" s="79" t="s">
        <v>1919</v>
      </c>
      <c r="P351" s="79" t="s">
        <v>3529</v>
      </c>
      <c r="BG351" s="78">
        <v>46323.633946759262</v>
      </c>
      <c r="BH351" s="73">
        <v>1</v>
      </c>
      <c r="BI351" s="73" t="s">
        <v>84</v>
      </c>
      <c r="BJ351" s="73" t="s">
        <v>2785</v>
      </c>
      <c r="BK351" s="73" t="s">
        <v>3528</v>
      </c>
      <c r="BL351" s="73" t="s">
        <v>31</v>
      </c>
      <c r="BM351" s="83">
        <v>3.0956740263194115E-4</v>
      </c>
      <c r="BN351" s="73">
        <v>0</v>
      </c>
      <c r="BO351" s="80" t="s">
        <v>2786</v>
      </c>
      <c r="BR351" s="78">
        <v>46323.633946759262</v>
      </c>
      <c r="BS351" s="73" t="s">
        <v>2425</v>
      </c>
      <c r="BT351" s="73" t="s">
        <v>2428</v>
      </c>
      <c r="BU351" s="73">
        <v>195</v>
      </c>
      <c r="BV351" s="73" t="s">
        <v>2176</v>
      </c>
      <c r="BW351" s="73" t="s">
        <v>2177</v>
      </c>
      <c r="BX351" s="73">
        <v>0.27</v>
      </c>
      <c r="BY351" s="73">
        <v>0.09</v>
      </c>
      <c r="BZ351" s="73">
        <v>0.24</v>
      </c>
      <c r="CA351" s="73">
        <v>0.09</v>
      </c>
      <c r="CB351" s="73"/>
      <c r="CC351" s="73"/>
      <c r="CD351" s="73"/>
      <c r="CE351" s="73"/>
      <c r="CF351" s="73" t="s">
        <v>2015</v>
      </c>
      <c r="CG351" s="80"/>
      <c r="CH351" s="73" t="s">
        <v>66</v>
      </c>
      <c r="CI351" s="73" t="s">
        <v>2015</v>
      </c>
    </row>
    <row r="352" spans="1:87" ht="15" customHeight="1" x14ac:dyDescent="0.25">
      <c r="A352" s="78">
        <v>46323.633946759262</v>
      </c>
      <c r="B352" s="73" t="s">
        <v>3530</v>
      </c>
      <c r="C352" s="73" t="s">
        <v>31</v>
      </c>
      <c r="D352" s="73">
        <v>0.19500000000000001</v>
      </c>
      <c r="E352" s="73">
        <v>0.315</v>
      </c>
      <c r="F352" s="73">
        <v>8.9999999999999998E-4</v>
      </c>
      <c r="G352" s="73" t="s">
        <v>15</v>
      </c>
      <c r="H352" s="73">
        <v>0.03</v>
      </c>
      <c r="I352" s="73">
        <v>0.03</v>
      </c>
      <c r="J352" s="73"/>
      <c r="K352" s="73">
        <v>0</v>
      </c>
      <c r="L352" s="73">
        <v>6.7500000000000002E-8</v>
      </c>
      <c r="M352" s="73">
        <v>6.7500000000000002E-8</v>
      </c>
      <c r="N352" s="73">
        <v>0</v>
      </c>
      <c r="O352" s="79" t="s">
        <v>1919</v>
      </c>
      <c r="P352" s="79" t="s">
        <v>3531</v>
      </c>
      <c r="BG352" s="78">
        <v>46323.633946759262</v>
      </c>
      <c r="BH352" s="73">
        <v>1</v>
      </c>
      <c r="BI352" s="73" t="s">
        <v>84</v>
      </c>
      <c r="BJ352" s="73" t="s">
        <v>2785</v>
      </c>
      <c r="BK352" s="73" t="s">
        <v>3530</v>
      </c>
      <c r="BL352" s="73" t="s">
        <v>31</v>
      </c>
      <c r="BM352" s="83">
        <v>4.2957254746712862E-4</v>
      </c>
      <c r="BN352" s="73">
        <v>0</v>
      </c>
      <c r="BO352" s="80" t="s">
        <v>2786</v>
      </c>
      <c r="BR352" s="78">
        <v>46323.633946759262</v>
      </c>
      <c r="BS352" s="73" t="s">
        <v>2425</v>
      </c>
      <c r="BT352" s="73" t="s">
        <v>2429</v>
      </c>
      <c r="BU352" s="73">
        <v>196</v>
      </c>
      <c r="BV352" s="73" t="s">
        <v>2176</v>
      </c>
      <c r="BW352" s="73" t="s">
        <v>2177</v>
      </c>
      <c r="BX352" s="73">
        <v>0.24</v>
      </c>
      <c r="BY352" s="73">
        <v>0.09</v>
      </c>
      <c r="BZ352" s="73">
        <v>0.24</v>
      </c>
      <c r="CA352" s="73">
        <v>0.06</v>
      </c>
      <c r="CB352" s="73"/>
      <c r="CC352" s="73"/>
      <c r="CD352" s="73"/>
      <c r="CE352" s="73"/>
      <c r="CF352" s="73" t="s">
        <v>2015</v>
      </c>
      <c r="CG352" s="80"/>
      <c r="CH352" s="73" t="s">
        <v>66</v>
      </c>
      <c r="CI352" s="73" t="s">
        <v>2015</v>
      </c>
    </row>
    <row r="353" spans="1:87" ht="15" customHeight="1" x14ac:dyDescent="0.25">
      <c r="A353" s="78">
        <v>46323.633946759262</v>
      </c>
      <c r="B353" s="73" t="s">
        <v>3532</v>
      </c>
      <c r="C353" s="73" t="s">
        <v>31</v>
      </c>
      <c r="D353" s="73">
        <v>0.22500000000000001</v>
      </c>
      <c r="E353" s="73">
        <v>0.315</v>
      </c>
      <c r="F353" s="73">
        <v>8.9999999999999998E-4</v>
      </c>
      <c r="G353" s="73" t="s">
        <v>15</v>
      </c>
      <c r="H353" s="73">
        <v>0.03</v>
      </c>
      <c r="I353" s="73">
        <v>0.03</v>
      </c>
      <c r="J353" s="73"/>
      <c r="K353" s="73">
        <v>0</v>
      </c>
      <c r="L353" s="73">
        <v>6.7500000000000002E-8</v>
      </c>
      <c r="M353" s="73">
        <v>6.7500000000000002E-8</v>
      </c>
      <c r="N353" s="73">
        <v>0</v>
      </c>
      <c r="O353" s="79" t="s">
        <v>1919</v>
      </c>
      <c r="P353" s="79" t="s">
        <v>3533</v>
      </c>
      <c r="BG353" s="78">
        <v>46323.633946759262</v>
      </c>
      <c r="BH353" s="73">
        <v>1</v>
      </c>
      <c r="BI353" s="73" t="s">
        <v>84</v>
      </c>
      <c r="BJ353" s="73" t="s">
        <v>2785</v>
      </c>
      <c r="BK353" s="73" t="s">
        <v>3532</v>
      </c>
      <c r="BL353" s="73" t="s">
        <v>31</v>
      </c>
      <c r="BM353" s="83">
        <v>5.4957769230231616E-4</v>
      </c>
      <c r="BN353" s="73">
        <v>0</v>
      </c>
      <c r="BO353" s="80" t="s">
        <v>2786</v>
      </c>
      <c r="BR353" s="78">
        <v>46323.633946759262</v>
      </c>
      <c r="BS353" s="73" t="s">
        <v>2430</v>
      </c>
      <c r="BT353" s="73" t="s">
        <v>2431</v>
      </c>
      <c r="BU353" s="73">
        <v>197</v>
      </c>
      <c r="BV353" s="73" t="s">
        <v>2176</v>
      </c>
      <c r="BW353" s="73" t="s">
        <v>2177</v>
      </c>
      <c r="BX353" s="73">
        <v>0.27</v>
      </c>
      <c r="BY353" s="73">
        <v>0.06</v>
      </c>
      <c r="BZ353" s="73">
        <v>0.3</v>
      </c>
      <c r="CA353" s="73">
        <v>0.06</v>
      </c>
      <c r="CB353" s="73"/>
      <c r="CC353" s="73"/>
      <c r="CD353" s="73"/>
      <c r="CE353" s="73"/>
      <c r="CF353" s="73" t="s">
        <v>2017</v>
      </c>
      <c r="CG353" s="80"/>
      <c r="CH353" s="73" t="s">
        <v>66</v>
      </c>
      <c r="CI353" s="73" t="s">
        <v>2017</v>
      </c>
    </row>
    <row r="354" spans="1:87" ht="15" customHeight="1" x14ac:dyDescent="0.25">
      <c r="A354" s="78">
        <v>46323.633946759262</v>
      </c>
      <c r="B354" s="73" t="s">
        <v>3534</v>
      </c>
      <c r="C354" s="73" t="s">
        <v>31</v>
      </c>
      <c r="D354" s="73">
        <v>0.245</v>
      </c>
      <c r="E354" s="73">
        <v>0.315</v>
      </c>
      <c r="F354" s="73">
        <v>2.9999999999999997E-4</v>
      </c>
      <c r="G354" s="73" t="s">
        <v>15</v>
      </c>
      <c r="H354" s="73">
        <v>0.03</v>
      </c>
      <c r="I354" s="73">
        <v>0.01</v>
      </c>
      <c r="J354" s="73"/>
      <c r="K354" s="73">
        <v>1.5707963267948966</v>
      </c>
      <c r="L354" s="73">
        <v>2.25E-8</v>
      </c>
      <c r="M354" s="73">
        <v>2.5000000000000001E-9</v>
      </c>
      <c r="N354" s="73">
        <v>0</v>
      </c>
      <c r="O354" s="79" t="s">
        <v>1919</v>
      </c>
      <c r="P354" s="79" t="s">
        <v>3535</v>
      </c>
      <c r="BG354" s="78">
        <v>46323.633946759262</v>
      </c>
      <c r="BH354" s="73">
        <v>1</v>
      </c>
      <c r="BI354" s="73" t="s">
        <v>84</v>
      </c>
      <c r="BJ354" s="73" t="s">
        <v>2785</v>
      </c>
      <c r="BK354" s="73" t="s">
        <v>3534</v>
      </c>
      <c r="BL354" s="73" t="s">
        <v>31</v>
      </c>
      <c r="BM354" s="83">
        <v>6.295811221924411E-4</v>
      </c>
      <c r="BN354" s="73">
        <v>0</v>
      </c>
      <c r="BO354" s="80" t="s">
        <v>2786</v>
      </c>
      <c r="BR354" s="78">
        <v>46323.633946759262</v>
      </c>
      <c r="BS354" s="73" t="s">
        <v>2430</v>
      </c>
      <c r="BT354" s="73" t="s">
        <v>2432</v>
      </c>
      <c r="BU354" s="73">
        <v>198</v>
      </c>
      <c r="BV354" s="73" t="s">
        <v>2176</v>
      </c>
      <c r="BW354" s="73" t="s">
        <v>2177</v>
      </c>
      <c r="BX354" s="73">
        <v>0.3</v>
      </c>
      <c r="BY354" s="73">
        <v>0.06</v>
      </c>
      <c r="BZ354" s="73">
        <v>0.3</v>
      </c>
      <c r="CA354" s="73">
        <v>0.09</v>
      </c>
      <c r="CB354" s="73"/>
      <c r="CC354" s="73"/>
      <c r="CD354" s="73"/>
      <c r="CE354" s="73"/>
      <c r="CF354" s="73" t="s">
        <v>2017</v>
      </c>
      <c r="CG354" s="80"/>
      <c r="CH354" s="73" t="s">
        <v>66</v>
      </c>
      <c r="CI354" s="73" t="s">
        <v>2017</v>
      </c>
    </row>
    <row r="355" spans="1:87" ht="15" customHeight="1" x14ac:dyDescent="0.25">
      <c r="A355" s="78">
        <v>46323.633946759262</v>
      </c>
      <c r="B355" s="73" t="s">
        <v>3536</v>
      </c>
      <c r="C355" s="73" t="s">
        <v>31</v>
      </c>
      <c r="D355" s="73">
        <v>1.4999999999999999E-2</v>
      </c>
      <c r="E355" s="73">
        <v>0.34499999999999997</v>
      </c>
      <c r="F355" s="73">
        <v>8.9999999999999998E-4</v>
      </c>
      <c r="G355" s="73" t="s">
        <v>15</v>
      </c>
      <c r="H355" s="73">
        <v>0.03</v>
      </c>
      <c r="I355" s="73">
        <v>0.03</v>
      </c>
      <c r="J355" s="73"/>
      <c r="K355" s="73">
        <v>0</v>
      </c>
      <c r="L355" s="73">
        <v>6.7500000000000002E-8</v>
      </c>
      <c r="M355" s="73">
        <v>6.7500000000000002E-8</v>
      </c>
      <c r="N355" s="73">
        <v>0</v>
      </c>
      <c r="O355" s="79" t="s">
        <v>1919</v>
      </c>
      <c r="P355" s="79" t="s">
        <v>3537</v>
      </c>
      <c r="BG355" s="78">
        <v>46323.633946759262</v>
      </c>
      <c r="BH355" s="73">
        <v>1</v>
      </c>
      <c r="BI355" s="73" t="s">
        <v>84</v>
      </c>
      <c r="BJ355" s="73" t="s">
        <v>2785</v>
      </c>
      <c r="BK355" s="73" t="s">
        <v>3536</v>
      </c>
      <c r="BL355" s="73" t="s">
        <v>31</v>
      </c>
      <c r="BM355" s="83">
        <v>3.0495846301662462E-5</v>
      </c>
      <c r="BN355" s="73">
        <v>0</v>
      </c>
      <c r="BO355" s="80" t="s">
        <v>2786</v>
      </c>
      <c r="BR355" s="78">
        <v>46323.633946759262</v>
      </c>
      <c r="BS355" s="73" t="s">
        <v>2430</v>
      </c>
      <c r="BT355" s="73" t="s">
        <v>2433</v>
      </c>
      <c r="BU355" s="73">
        <v>199</v>
      </c>
      <c r="BV355" s="73" t="s">
        <v>2176</v>
      </c>
      <c r="BW355" s="73" t="s">
        <v>2177</v>
      </c>
      <c r="BX355" s="73">
        <v>0.3</v>
      </c>
      <c r="BY355" s="73">
        <v>0.09</v>
      </c>
      <c r="BZ355" s="73">
        <v>0.27</v>
      </c>
      <c r="CA355" s="73">
        <v>0.09</v>
      </c>
      <c r="CB355" s="73"/>
      <c r="CC355" s="73"/>
      <c r="CD355" s="73"/>
      <c r="CE355" s="73"/>
      <c r="CF355" s="73" t="s">
        <v>2017</v>
      </c>
      <c r="CG355" s="80"/>
      <c r="CH355" s="73" t="s">
        <v>66</v>
      </c>
      <c r="CI355" s="73" t="s">
        <v>2017</v>
      </c>
    </row>
    <row r="356" spans="1:87" ht="15" customHeight="1" x14ac:dyDescent="0.25">
      <c r="A356" s="78">
        <v>46323.633946759262</v>
      </c>
      <c r="B356" s="73" t="s">
        <v>3538</v>
      </c>
      <c r="C356" s="73" t="s">
        <v>31</v>
      </c>
      <c r="D356" s="73">
        <v>4.4999999999999998E-2</v>
      </c>
      <c r="E356" s="73">
        <v>0.34499999999999997</v>
      </c>
      <c r="F356" s="73">
        <v>8.9999999999999998E-4</v>
      </c>
      <c r="G356" s="73" t="s">
        <v>15</v>
      </c>
      <c r="H356" s="73">
        <v>0.03</v>
      </c>
      <c r="I356" s="73">
        <v>0.03</v>
      </c>
      <c r="J356" s="73"/>
      <c r="K356" s="73">
        <v>0</v>
      </c>
      <c r="L356" s="73">
        <v>6.7500000000000002E-8</v>
      </c>
      <c r="M356" s="73">
        <v>6.7500000000000002E-8</v>
      </c>
      <c r="N356" s="73">
        <v>0</v>
      </c>
      <c r="O356" s="79" t="s">
        <v>1919</v>
      </c>
      <c r="P356" s="79" t="s">
        <v>3539</v>
      </c>
      <c r="BG356" s="78">
        <v>46323.633946759262</v>
      </c>
      <c r="BH356" s="73">
        <v>1</v>
      </c>
      <c r="BI356" s="73" t="s">
        <v>84</v>
      </c>
      <c r="BJ356" s="73" t="s">
        <v>2785</v>
      </c>
      <c r="BK356" s="73" t="s">
        <v>3538</v>
      </c>
      <c r="BL356" s="73" t="s">
        <v>31</v>
      </c>
      <c r="BM356" s="83">
        <v>1.5050099113684995E-4</v>
      </c>
      <c r="BN356" s="73">
        <v>0</v>
      </c>
      <c r="BO356" s="80" t="s">
        <v>2786</v>
      </c>
      <c r="BR356" s="78">
        <v>46323.633946759262</v>
      </c>
      <c r="BS356" s="73" t="s">
        <v>2430</v>
      </c>
      <c r="BT356" s="73" t="s">
        <v>2434</v>
      </c>
      <c r="BU356" s="73">
        <v>200</v>
      </c>
      <c r="BV356" s="73" t="s">
        <v>2176</v>
      </c>
      <c r="BW356" s="73" t="s">
        <v>2177</v>
      </c>
      <c r="BX356" s="73">
        <v>0.27</v>
      </c>
      <c r="BY356" s="73">
        <v>0.09</v>
      </c>
      <c r="BZ356" s="73">
        <v>0.27</v>
      </c>
      <c r="CA356" s="73">
        <v>0.06</v>
      </c>
      <c r="CB356" s="73"/>
      <c r="CC356" s="73"/>
      <c r="CD356" s="73"/>
      <c r="CE356" s="73"/>
      <c r="CF356" s="73" t="s">
        <v>2017</v>
      </c>
      <c r="CG356" s="80"/>
      <c r="CH356" s="73" t="s">
        <v>66</v>
      </c>
      <c r="CI356" s="73" t="s">
        <v>2017</v>
      </c>
    </row>
    <row r="357" spans="1:87" ht="15" customHeight="1" x14ac:dyDescent="0.25">
      <c r="A357" s="78">
        <v>46323.633946759262</v>
      </c>
      <c r="B357" s="73" t="s">
        <v>3540</v>
      </c>
      <c r="C357" s="73" t="s">
        <v>31</v>
      </c>
      <c r="D357" s="73">
        <v>7.4999999999999997E-2</v>
      </c>
      <c r="E357" s="73">
        <v>0.34499999999999997</v>
      </c>
      <c r="F357" s="73">
        <v>8.9999999999999998E-4</v>
      </c>
      <c r="G357" s="73" t="s">
        <v>15</v>
      </c>
      <c r="H357" s="73">
        <v>0.03</v>
      </c>
      <c r="I357" s="73">
        <v>0.03</v>
      </c>
      <c r="J357" s="73"/>
      <c r="K357" s="73">
        <v>0</v>
      </c>
      <c r="L357" s="73">
        <v>6.7500000000000002E-8</v>
      </c>
      <c r="M357" s="73">
        <v>6.7500000000000002E-8</v>
      </c>
      <c r="N357" s="73">
        <v>0</v>
      </c>
      <c r="O357" s="79" t="s">
        <v>1919</v>
      </c>
      <c r="P357" s="79" t="s">
        <v>3541</v>
      </c>
      <c r="BG357" s="78">
        <v>46323.633946759262</v>
      </c>
      <c r="BH357" s="73">
        <v>1</v>
      </c>
      <c r="BI357" s="73" t="s">
        <v>84</v>
      </c>
      <c r="BJ357" s="73" t="s">
        <v>2785</v>
      </c>
      <c r="BK357" s="73" t="s">
        <v>3540</v>
      </c>
      <c r="BL357" s="73" t="s">
        <v>31</v>
      </c>
      <c r="BM357" s="83">
        <v>2.705061359720374E-4</v>
      </c>
      <c r="BN357" s="73">
        <v>0</v>
      </c>
      <c r="BO357" s="80" t="s">
        <v>2786</v>
      </c>
      <c r="BR357" s="78">
        <v>46323.633946759262</v>
      </c>
      <c r="BS357" s="73" t="s">
        <v>2435</v>
      </c>
      <c r="BT357" s="73" t="s">
        <v>2436</v>
      </c>
      <c r="BU357" s="73">
        <v>201</v>
      </c>
      <c r="BV357" s="73" t="s">
        <v>2176</v>
      </c>
      <c r="BW357" s="73" t="s">
        <v>2177</v>
      </c>
      <c r="BX357" s="73">
        <v>0.3</v>
      </c>
      <c r="BY357" s="73">
        <v>0.06</v>
      </c>
      <c r="BZ357" s="73">
        <v>0.33</v>
      </c>
      <c r="CA357" s="73">
        <v>0.06</v>
      </c>
      <c r="CB357" s="73"/>
      <c r="CC357" s="73"/>
      <c r="CD357" s="73"/>
      <c r="CE357" s="73"/>
      <c r="CF357" s="73" t="s">
        <v>2019</v>
      </c>
      <c r="CG357" s="80"/>
      <c r="CH357" s="73" t="s">
        <v>66</v>
      </c>
      <c r="CI357" s="73" t="s">
        <v>2019</v>
      </c>
    </row>
    <row r="358" spans="1:87" ht="15" customHeight="1" x14ac:dyDescent="0.25">
      <c r="A358" s="78">
        <v>46323.633946759262</v>
      </c>
      <c r="B358" s="73" t="s">
        <v>3542</v>
      </c>
      <c r="C358" s="73" t="s">
        <v>31</v>
      </c>
      <c r="D358" s="73">
        <v>0.105</v>
      </c>
      <c r="E358" s="73">
        <v>0.34499999999999997</v>
      </c>
      <c r="F358" s="73">
        <v>8.9999999999999998E-4</v>
      </c>
      <c r="G358" s="73" t="s">
        <v>15</v>
      </c>
      <c r="H358" s="73">
        <v>0.03</v>
      </c>
      <c r="I358" s="73">
        <v>0.03</v>
      </c>
      <c r="J358" s="73"/>
      <c r="K358" s="73">
        <v>0</v>
      </c>
      <c r="L358" s="73">
        <v>6.7500000000000002E-8</v>
      </c>
      <c r="M358" s="73">
        <v>6.7500000000000002E-8</v>
      </c>
      <c r="N358" s="73">
        <v>0</v>
      </c>
      <c r="O358" s="79" t="s">
        <v>1919</v>
      </c>
      <c r="P358" s="79" t="s">
        <v>3543</v>
      </c>
      <c r="BG358" s="78">
        <v>46323.633946759262</v>
      </c>
      <c r="BH358" s="73">
        <v>1</v>
      </c>
      <c r="BI358" s="73" t="s">
        <v>84</v>
      </c>
      <c r="BJ358" s="73" t="s">
        <v>2785</v>
      </c>
      <c r="BK358" s="73" t="s">
        <v>3542</v>
      </c>
      <c r="BL358" s="73" t="s">
        <v>31</v>
      </c>
      <c r="BM358" s="83">
        <v>3.9051128080722487E-4</v>
      </c>
      <c r="BN358" s="73">
        <v>0</v>
      </c>
      <c r="BO358" s="80" t="s">
        <v>2786</v>
      </c>
      <c r="BR358" s="78">
        <v>46323.633946759262</v>
      </c>
      <c r="BS358" s="73" t="s">
        <v>2435</v>
      </c>
      <c r="BT358" s="73" t="s">
        <v>2437</v>
      </c>
      <c r="BU358" s="73">
        <v>202</v>
      </c>
      <c r="BV358" s="73" t="s">
        <v>2176</v>
      </c>
      <c r="BW358" s="73" t="s">
        <v>2177</v>
      </c>
      <c r="BX358" s="73">
        <v>0.33</v>
      </c>
      <c r="BY358" s="73">
        <v>0.06</v>
      </c>
      <c r="BZ358" s="73">
        <v>0.33</v>
      </c>
      <c r="CA358" s="73">
        <v>0.09</v>
      </c>
      <c r="CB358" s="73"/>
      <c r="CC358" s="73"/>
      <c r="CD358" s="73"/>
      <c r="CE358" s="73"/>
      <c r="CF358" s="73" t="s">
        <v>2019</v>
      </c>
      <c r="CG358" s="80"/>
      <c r="CH358" s="73" t="s">
        <v>66</v>
      </c>
      <c r="CI358" s="73" t="s">
        <v>2019</v>
      </c>
    </row>
    <row r="359" spans="1:87" ht="15" customHeight="1" x14ac:dyDescent="0.25">
      <c r="A359" s="78">
        <v>46323.633946759262</v>
      </c>
      <c r="B359" s="73" t="s">
        <v>3544</v>
      </c>
      <c r="C359" s="73" t="s">
        <v>31</v>
      </c>
      <c r="D359" s="73">
        <v>0.13500000000000001</v>
      </c>
      <c r="E359" s="73">
        <v>0.34499999999999997</v>
      </c>
      <c r="F359" s="73">
        <v>8.9999999999999998E-4</v>
      </c>
      <c r="G359" s="73" t="s">
        <v>15</v>
      </c>
      <c r="H359" s="73">
        <v>0.03</v>
      </c>
      <c r="I359" s="73">
        <v>0.03</v>
      </c>
      <c r="J359" s="73"/>
      <c r="K359" s="73">
        <v>0</v>
      </c>
      <c r="L359" s="73">
        <v>6.7500000000000002E-8</v>
      </c>
      <c r="M359" s="73">
        <v>6.7500000000000002E-8</v>
      </c>
      <c r="N359" s="73">
        <v>0</v>
      </c>
      <c r="O359" s="79" t="s">
        <v>1919</v>
      </c>
      <c r="P359" s="79" t="s">
        <v>3545</v>
      </c>
      <c r="BG359" s="78">
        <v>46323.633946759262</v>
      </c>
      <c r="BH359" s="73">
        <v>1</v>
      </c>
      <c r="BI359" s="73" t="s">
        <v>84</v>
      </c>
      <c r="BJ359" s="73" t="s">
        <v>2785</v>
      </c>
      <c r="BK359" s="73" t="s">
        <v>3544</v>
      </c>
      <c r="BL359" s="73" t="s">
        <v>31</v>
      </c>
      <c r="BM359" s="83">
        <v>5.105164256424124E-4</v>
      </c>
      <c r="BN359" s="73">
        <v>0</v>
      </c>
      <c r="BO359" s="80" t="s">
        <v>2786</v>
      </c>
      <c r="BR359" s="78">
        <v>46323.633946759262</v>
      </c>
      <c r="BS359" s="73" t="s">
        <v>2435</v>
      </c>
      <c r="BT359" s="73" t="s">
        <v>2438</v>
      </c>
      <c r="BU359" s="73">
        <v>203</v>
      </c>
      <c r="BV359" s="73" t="s">
        <v>2176</v>
      </c>
      <c r="BW359" s="73" t="s">
        <v>2177</v>
      </c>
      <c r="BX359" s="73">
        <v>0.33</v>
      </c>
      <c r="BY359" s="73">
        <v>0.09</v>
      </c>
      <c r="BZ359" s="73">
        <v>0.3</v>
      </c>
      <c r="CA359" s="73">
        <v>0.09</v>
      </c>
      <c r="CB359" s="73"/>
      <c r="CC359" s="73"/>
      <c r="CD359" s="73"/>
      <c r="CE359" s="73"/>
      <c r="CF359" s="73" t="s">
        <v>2019</v>
      </c>
      <c r="CG359" s="80"/>
      <c r="CH359" s="73" t="s">
        <v>66</v>
      </c>
      <c r="CI359" s="73" t="s">
        <v>2019</v>
      </c>
    </row>
    <row r="360" spans="1:87" ht="15" customHeight="1" x14ac:dyDescent="0.25">
      <c r="A360" s="78">
        <v>46323.633946759262</v>
      </c>
      <c r="B360" s="73" t="s">
        <v>3546</v>
      </c>
      <c r="C360" s="73" t="s">
        <v>31</v>
      </c>
      <c r="D360" s="73">
        <v>0.16500000000000001</v>
      </c>
      <c r="E360" s="73">
        <v>0.34499999999999997</v>
      </c>
      <c r="F360" s="73">
        <v>8.9999999999999998E-4</v>
      </c>
      <c r="G360" s="73" t="s">
        <v>15</v>
      </c>
      <c r="H360" s="73">
        <v>0.03</v>
      </c>
      <c r="I360" s="73">
        <v>0.03</v>
      </c>
      <c r="J360" s="73"/>
      <c r="K360" s="73">
        <v>0</v>
      </c>
      <c r="L360" s="73">
        <v>6.7500000000000002E-8</v>
      </c>
      <c r="M360" s="73">
        <v>6.7500000000000002E-8</v>
      </c>
      <c r="N360" s="73">
        <v>0</v>
      </c>
      <c r="O360" s="79" t="s">
        <v>1919</v>
      </c>
      <c r="P360" s="79" t="s">
        <v>3547</v>
      </c>
      <c r="BG360" s="78">
        <v>46323.633946759262</v>
      </c>
      <c r="BH360" s="73">
        <v>1</v>
      </c>
      <c r="BI360" s="73" t="s">
        <v>84</v>
      </c>
      <c r="BJ360" s="73" t="s">
        <v>2785</v>
      </c>
      <c r="BK360" s="73" t="s">
        <v>3546</v>
      </c>
      <c r="BL360" s="73" t="s">
        <v>31</v>
      </c>
      <c r="BM360" s="83">
        <v>6.3052157047759983E-4</v>
      </c>
      <c r="BN360" s="73">
        <v>0</v>
      </c>
      <c r="BO360" s="80" t="s">
        <v>2786</v>
      </c>
      <c r="BR360" s="78">
        <v>46323.633946759262</v>
      </c>
      <c r="BS360" s="73" t="s">
        <v>2435</v>
      </c>
      <c r="BT360" s="73" t="s">
        <v>2439</v>
      </c>
      <c r="BU360" s="73">
        <v>204</v>
      </c>
      <c r="BV360" s="73" t="s">
        <v>2176</v>
      </c>
      <c r="BW360" s="73" t="s">
        <v>2177</v>
      </c>
      <c r="BX360" s="73">
        <v>0.3</v>
      </c>
      <c r="BY360" s="73">
        <v>0.09</v>
      </c>
      <c r="BZ360" s="73">
        <v>0.3</v>
      </c>
      <c r="CA360" s="73">
        <v>0.06</v>
      </c>
      <c r="CB360" s="73"/>
      <c r="CC360" s="73"/>
      <c r="CD360" s="73"/>
      <c r="CE360" s="73"/>
      <c r="CF360" s="73" t="s">
        <v>2019</v>
      </c>
      <c r="CG360" s="80"/>
      <c r="CH360" s="73" t="s">
        <v>66</v>
      </c>
      <c r="CI360" s="73" t="s">
        <v>2019</v>
      </c>
    </row>
    <row r="361" spans="1:87" ht="15" customHeight="1" x14ac:dyDescent="0.25">
      <c r="A361" s="78">
        <v>46323.633946759262</v>
      </c>
      <c r="B361" s="73" t="s">
        <v>3548</v>
      </c>
      <c r="C361" s="73" t="s">
        <v>31</v>
      </c>
      <c r="D361" s="73">
        <v>0.19500000000000001</v>
      </c>
      <c r="E361" s="73">
        <v>0.34499999999999997</v>
      </c>
      <c r="F361" s="73">
        <v>8.9999999999999998E-4</v>
      </c>
      <c r="G361" s="73" t="s">
        <v>15</v>
      </c>
      <c r="H361" s="73">
        <v>0.03</v>
      </c>
      <c r="I361" s="73">
        <v>0.03</v>
      </c>
      <c r="J361" s="73"/>
      <c r="K361" s="73">
        <v>0</v>
      </c>
      <c r="L361" s="73">
        <v>6.7500000000000002E-8</v>
      </c>
      <c r="M361" s="73">
        <v>6.7500000000000002E-8</v>
      </c>
      <c r="N361" s="73">
        <v>0</v>
      </c>
      <c r="O361" s="79" t="s">
        <v>1919</v>
      </c>
      <c r="P361" s="79" t="s">
        <v>3549</v>
      </c>
      <c r="BG361" s="78">
        <v>46323.633946759262</v>
      </c>
      <c r="BH361" s="73">
        <v>1</v>
      </c>
      <c r="BI361" s="73" t="s">
        <v>84</v>
      </c>
      <c r="BJ361" s="73" t="s">
        <v>2785</v>
      </c>
      <c r="BK361" s="73" t="s">
        <v>3548</v>
      </c>
      <c r="BL361" s="73" t="s">
        <v>31</v>
      </c>
      <c r="BM361" s="83">
        <v>7.5052671531278736E-4</v>
      </c>
      <c r="BN361" s="73">
        <v>0</v>
      </c>
      <c r="BO361" s="80" t="s">
        <v>2786</v>
      </c>
      <c r="BR361" s="78">
        <v>46323.633946759262</v>
      </c>
      <c r="BS361" s="73" t="s">
        <v>2440</v>
      </c>
      <c r="BT361" s="73" t="s">
        <v>2441</v>
      </c>
      <c r="BU361" s="73">
        <v>205</v>
      </c>
      <c r="BV361" s="73" t="s">
        <v>2176</v>
      </c>
      <c r="BW361" s="73" t="s">
        <v>2177</v>
      </c>
      <c r="BX361" s="73">
        <v>0.33</v>
      </c>
      <c r="BY361" s="73">
        <v>0.06</v>
      </c>
      <c r="BZ361" s="73">
        <v>0.36</v>
      </c>
      <c r="CA361" s="73">
        <v>0.06</v>
      </c>
      <c r="CB361" s="73"/>
      <c r="CC361" s="73"/>
      <c r="CD361" s="73"/>
      <c r="CE361" s="73"/>
      <c r="CF361" s="73" t="s">
        <v>2021</v>
      </c>
      <c r="CG361" s="80"/>
      <c r="CH361" s="73" t="s">
        <v>66</v>
      </c>
      <c r="CI361" s="73" t="s">
        <v>2021</v>
      </c>
    </row>
    <row r="362" spans="1:87" ht="15" customHeight="1" x14ac:dyDescent="0.25">
      <c r="A362" s="78">
        <v>46323.633946759262</v>
      </c>
      <c r="B362" s="73" t="s">
        <v>3550</v>
      </c>
      <c r="C362" s="73" t="s">
        <v>31</v>
      </c>
      <c r="D362" s="73">
        <v>0.22500000000000001</v>
      </c>
      <c r="E362" s="73">
        <v>0.34499999999999997</v>
      </c>
      <c r="F362" s="73">
        <v>8.9999999999999998E-4</v>
      </c>
      <c r="G362" s="73" t="s">
        <v>15</v>
      </c>
      <c r="H362" s="73">
        <v>0.03</v>
      </c>
      <c r="I362" s="73">
        <v>0.03</v>
      </c>
      <c r="J362" s="73"/>
      <c r="K362" s="73">
        <v>0</v>
      </c>
      <c r="L362" s="73">
        <v>6.7500000000000002E-8</v>
      </c>
      <c r="M362" s="73">
        <v>6.7500000000000002E-8</v>
      </c>
      <c r="N362" s="73">
        <v>0</v>
      </c>
      <c r="O362" s="79" t="s">
        <v>1919</v>
      </c>
      <c r="P362" s="79" t="s">
        <v>3551</v>
      </c>
      <c r="BG362" s="78">
        <v>46323.633946759262</v>
      </c>
      <c r="BH362" s="73">
        <v>1</v>
      </c>
      <c r="BI362" s="73" t="s">
        <v>84</v>
      </c>
      <c r="BJ362" s="73" t="s">
        <v>2785</v>
      </c>
      <c r="BK362" s="73" t="s">
        <v>3550</v>
      </c>
      <c r="BL362" s="73" t="s">
        <v>31</v>
      </c>
      <c r="BM362" s="83">
        <v>8.7053186014797478E-4</v>
      </c>
      <c r="BN362" s="73">
        <v>0</v>
      </c>
      <c r="BO362" s="80" t="s">
        <v>2786</v>
      </c>
      <c r="BR362" s="78">
        <v>46323.633946759262</v>
      </c>
      <c r="BS362" s="73" t="s">
        <v>2440</v>
      </c>
      <c r="BT362" s="73" t="s">
        <v>2442</v>
      </c>
      <c r="BU362" s="73">
        <v>206</v>
      </c>
      <c r="BV362" s="73" t="s">
        <v>2176</v>
      </c>
      <c r="BW362" s="73" t="s">
        <v>2177</v>
      </c>
      <c r="BX362" s="73">
        <v>0.36</v>
      </c>
      <c r="BY362" s="73">
        <v>0.06</v>
      </c>
      <c r="BZ362" s="73">
        <v>0.36</v>
      </c>
      <c r="CA362" s="73">
        <v>0.09</v>
      </c>
      <c r="CB362" s="73"/>
      <c r="CC362" s="73"/>
      <c r="CD362" s="73"/>
      <c r="CE362" s="73"/>
      <c r="CF362" s="73" t="s">
        <v>2021</v>
      </c>
      <c r="CG362" s="80"/>
      <c r="CH362" s="73" t="s">
        <v>66</v>
      </c>
      <c r="CI362" s="73" t="s">
        <v>2021</v>
      </c>
    </row>
    <row r="363" spans="1:87" ht="15" customHeight="1" x14ac:dyDescent="0.25">
      <c r="A363" s="78">
        <v>46323.633946759262</v>
      </c>
      <c r="B363" s="73" t="s">
        <v>3552</v>
      </c>
      <c r="C363" s="73" t="s">
        <v>31</v>
      </c>
      <c r="D363" s="73">
        <v>0.245</v>
      </c>
      <c r="E363" s="73">
        <v>0.34499999999999997</v>
      </c>
      <c r="F363" s="73">
        <v>2.9999999999999997E-4</v>
      </c>
      <c r="G363" s="73" t="s">
        <v>15</v>
      </c>
      <c r="H363" s="73">
        <v>0.03</v>
      </c>
      <c r="I363" s="73">
        <v>0.01</v>
      </c>
      <c r="J363" s="73"/>
      <c r="K363" s="73">
        <v>1.5707963267948966</v>
      </c>
      <c r="L363" s="73">
        <v>2.25E-8</v>
      </c>
      <c r="M363" s="73">
        <v>2.5000000000000001E-9</v>
      </c>
      <c r="N363" s="73">
        <v>0</v>
      </c>
      <c r="O363" s="79" t="s">
        <v>1919</v>
      </c>
      <c r="P363" s="79" t="s">
        <v>3553</v>
      </c>
      <c r="BG363" s="78">
        <v>46323.633946759262</v>
      </c>
      <c r="BH363" s="73">
        <v>1</v>
      </c>
      <c r="BI363" s="73" t="s">
        <v>84</v>
      </c>
      <c r="BJ363" s="73" t="s">
        <v>2785</v>
      </c>
      <c r="BK363" s="73" t="s">
        <v>3552</v>
      </c>
      <c r="BL363" s="73" t="s">
        <v>31</v>
      </c>
      <c r="BM363" s="83">
        <v>9.5053529003809973E-4</v>
      </c>
      <c r="BN363" s="73">
        <v>0</v>
      </c>
      <c r="BO363" s="80" t="s">
        <v>2786</v>
      </c>
      <c r="BR363" s="78">
        <v>46323.633946759262</v>
      </c>
      <c r="BS363" s="73" t="s">
        <v>2440</v>
      </c>
      <c r="BT363" s="73" t="s">
        <v>2443</v>
      </c>
      <c r="BU363" s="73">
        <v>207</v>
      </c>
      <c r="BV363" s="73" t="s">
        <v>2176</v>
      </c>
      <c r="BW363" s="73" t="s">
        <v>2177</v>
      </c>
      <c r="BX363" s="73">
        <v>0.36</v>
      </c>
      <c r="BY363" s="73">
        <v>0.09</v>
      </c>
      <c r="BZ363" s="73">
        <v>0.33</v>
      </c>
      <c r="CA363" s="73">
        <v>0.09</v>
      </c>
      <c r="CB363" s="73"/>
      <c r="CC363" s="73"/>
      <c r="CD363" s="73"/>
      <c r="CE363" s="73"/>
      <c r="CF363" s="73" t="s">
        <v>2021</v>
      </c>
      <c r="CG363" s="80"/>
      <c r="CH363" s="73" t="s">
        <v>66</v>
      </c>
      <c r="CI363" s="73" t="s">
        <v>2021</v>
      </c>
    </row>
    <row r="364" spans="1:87" ht="15" customHeight="1" x14ac:dyDescent="0.25">
      <c r="A364" s="78">
        <v>46323.633946759262</v>
      </c>
      <c r="B364" s="73" t="s">
        <v>3554</v>
      </c>
      <c r="C364" s="73" t="s">
        <v>31</v>
      </c>
      <c r="D364" s="73">
        <v>1.4999999999999999E-2</v>
      </c>
      <c r="E364" s="73">
        <v>0.375</v>
      </c>
      <c r="F364" s="73">
        <v>8.9999999999999998E-4</v>
      </c>
      <c r="G364" s="73" t="s">
        <v>15</v>
      </c>
      <c r="H364" s="73">
        <v>0.03</v>
      </c>
      <c r="I364" s="73">
        <v>0.03</v>
      </c>
      <c r="J364" s="73"/>
      <c r="K364" s="73">
        <v>0</v>
      </c>
      <c r="L364" s="73">
        <v>6.7500000000000002E-8</v>
      </c>
      <c r="M364" s="73">
        <v>6.7500000000000002E-8</v>
      </c>
      <c r="N364" s="73">
        <v>0</v>
      </c>
      <c r="O364" s="79" t="s">
        <v>1919</v>
      </c>
      <c r="P364" s="79" t="s">
        <v>3555</v>
      </c>
      <c r="BG364" s="78">
        <v>46323.633946759262</v>
      </c>
      <c r="BH364" s="73">
        <v>1</v>
      </c>
      <c r="BI364" s="73" t="s">
        <v>84</v>
      </c>
      <c r="BJ364" s="73" t="s">
        <v>2785</v>
      </c>
      <c r="BK364" s="73" t="s">
        <v>3554</v>
      </c>
      <c r="BL364" s="73" t="s">
        <v>31</v>
      </c>
      <c r="BM364" s="83">
        <v>3.5145001414732112E-4</v>
      </c>
      <c r="BN364" s="73">
        <v>0</v>
      </c>
      <c r="BO364" s="80" t="s">
        <v>2786</v>
      </c>
      <c r="BR364" s="78">
        <v>46323.633946759262</v>
      </c>
      <c r="BS364" s="73" t="s">
        <v>2440</v>
      </c>
      <c r="BT364" s="73" t="s">
        <v>2444</v>
      </c>
      <c r="BU364" s="73">
        <v>208</v>
      </c>
      <c r="BV364" s="73" t="s">
        <v>2176</v>
      </c>
      <c r="BW364" s="73" t="s">
        <v>2177</v>
      </c>
      <c r="BX364" s="73">
        <v>0.33</v>
      </c>
      <c r="BY364" s="73">
        <v>0.09</v>
      </c>
      <c r="BZ364" s="73">
        <v>0.33</v>
      </c>
      <c r="CA364" s="73">
        <v>0.06</v>
      </c>
      <c r="CB364" s="73"/>
      <c r="CC364" s="73"/>
      <c r="CD364" s="73"/>
      <c r="CE364" s="73"/>
      <c r="CF364" s="73" t="s">
        <v>2021</v>
      </c>
      <c r="CG364" s="80"/>
      <c r="CH364" s="73" t="s">
        <v>66</v>
      </c>
      <c r="CI364" s="73" t="s">
        <v>2021</v>
      </c>
    </row>
    <row r="365" spans="1:87" ht="15" customHeight="1" x14ac:dyDescent="0.25">
      <c r="A365" s="78">
        <v>46323.633946759262</v>
      </c>
      <c r="B365" s="73" t="s">
        <v>3556</v>
      </c>
      <c r="C365" s="73" t="s">
        <v>31</v>
      </c>
      <c r="D365" s="73">
        <v>4.4999999999999998E-2</v>
      </c>
      <c r="E365" s="73">
        <v>0.375</v>
      </c>
      <c r="F365" s="73">
        <v>8.9999999999999998E-4</v>
      </c>
      <c r="G365" s="73" t="s">
        <v>15</v>
      </c>
      <c r="H365" s="73">
        <v>0.03</v>
      </c>
      <c r="I365" s="73">
        <v>0.03</v>
      </c>
      <c r="J365" s="73"/>
      <c r="K365" s="73">
        <v>0</v>
      </c>
      <c r="L365" s="73">
        <v>6.7500000000000002E-8</v>
      </c>
      <c r="M365" s="73">
        <v>6.7500000000000002E-8</v>
      </c>
      <c r="N365" s="73">
        <v>0</v>
      </c>
      <c r="O365" s="79" t="s">
        <v>1919</v>
      </c>
      <c r="P365" s="79" t="s">
        <v>3557</v>
      </c>
      <c r="BG365" s="78">
        <v>46323.633946759262</v>
      </c>
      <c r="BH365" s="73">
        <v>1</v>
      </c>
      <c r="BI365" s="73" t="s">
        <v>84</v>
      </c>
      <c r="BJ365" s="73" t="s">
        <v>2785</v>
      </c>
      <c r="BK365" s="73" t="s">
        <v>3556</v>
      </c>
      <c r="BL365" s="73" t="s">
        <v>31</v>
      </c>
      <c r="BM365" s="83">
        <v>4.714551589825086E-4</v>
      </c>
      <c r="BN365" s="73">
        <v>0</v>
      </c>
      <c r="BO365" s="80" t="s">
        <v>2786</v>
      </c>
      <c r="BR365" s="78">
        <v>46323.633946759262</v>
      </c>
      <c r="BS365" s="73" t="s">
        <v>2445</v>
      </c>
      <c r="BT365" s="73" t="s">
        <v>2446</v>
      </c>
      <c r="BU365" s="73">
        <v>209</v>
      </c>
      <c r="BV365" s="73" t="s">
        <v>2176</v>
      </c>
      <c r="BW365" s="73" t="s">
        <v>2177</v>
      </c>
      <c r="BX365" s="73">
        <v>0.36</v>
      </c>
      <c r="BY365" s="73">
        <v>0.06</v>
      </c>
      <c r="BZ365" s="73">
        <v>0.39</v>
      </c>
      <c r="CA365" s="73">
        <v>0.06</v>
      </c>
      <c r="CB365" s="73"/>
      <c r="CC365" s="73"/>
      <c r="CD365" s="73"/>
      <c r="CE365" s="73"/>
      <c r="CF365" s="73" t="s">
        <v>2023</v>
      </c>
      <c r="CG365" s="80"/>
      <c r="CH365" s="73" t="s">
        <v>66</v>
      </c>
      <c r="CI365" s="73" t="s">
        <v>2023</v>
      </c>
    </row>
    <row r="366" spans="1:87" ht="15" customHeight="1" x14ac:dyDescent="0.25">
      <c r="A366" s="78">
        <v>46323.633946759262</v>
      </c>
      <c r="B366" s="73" t="s">
        <v>3558</v>
      </c>
      <c r="C366" s="73" t="s">
        <v>31</v>
      </c>
      <c r="D366" s="73">
        <v>7.4999999999999997E-2</v>
      </c>
      <c r="E366" s="73">
        <v>0.375</v>
      </c>
      <c r="F366" s="73">
        <v>8.9999999999999998E-4</v>
      </c>
      <c r="G366" s="73" t="s">
        <v>15</v>
      </c>
      <c r="H366" s="73">
        <v>0.03</v>
      </c>
      <c r="I366" s="73">
        <v>0.03</v>
      </c>
      <c r="J366" s="73"/>
      <c r="K366" s="73">
        <v>0</v>
      </c>
      <c r="L366" s="73">
        <v>6.7500000000000002E-8</v>
      </c>
      <c r="M366" s="73">
        <v>6.7500000000000002E-8</v>
      </c>
      <c r="N366" s="73">
        <v>0</v>
      </c>
      <c r="O366" s="79" t="s">
        <v>1919</v>
      </c>
      <c r="P366" s="79" t="s">
        <v>3559</v>
      </c>
      <c r="BG366" s="78">
        <v>46323.633946759262</v>
      </c>
      <c r="BH366" s="73">
        <v>1</v>
      </c>
      <c r="BI366" s="73" t="s">
        <v>84</v>
      </c>
      <c r="BJ366" s="73" t="s">
        <v>2785</v>
      </c>
      <c r="BK366" s="73" t="s">
        <v>3558</v>
      </c>
      <c r="BL366" s="73" t="s">
        <v>31</v>
      </c>
      <c r="BM366" s="83">
        <v>5.9146030381769608E-4</v>
      </c>
      <c r="BN366" s="73">
        <v>0</v>
      </c>
      <c r="BO366" s="80" t="s">
        <v>2786</v>
      </c>
      <c r="BR366" s="78">
        <v>46323.633946759262</v>
      </c>
      <c r="BS366" s="73" t="s">
        <v>2445</v>
      </c>
      <c r="BT366" s="73" t="s">
        <v>2447</v>
      </c>
      <c r="BU366" s="73">
        <v>210</v>
      </c>
      <c r="BV366" s="73" t="s">
        <v>2176</v>
      </c>
      <c r="BW366" s="73" t="s">
        <v>2177</v>
      </c>
      <c r="BX366" s="73">
        <v>0.39</v>
      </c>
      <c r="BY366" s="73">
        <v>0.06</v>
      </c>
      <c r="BZ366" s="73">
        <v>0.39</v>
      </c>
      <c r="CA366" s="73">
        <v>0.09</v>
      </c>
      <c r="CB366" s="73"/>
      <c r="CC366" s="73"/>
      <c r="CD366" s="73"/>
      <c r="CE366" s="73"/>
      <c r="CF366" s="73" t="s">
        <v>2023</v>
      </c>
      <c r="CG366" s="80"/>
      <c r="CH366" s="73" t="s">
        <v>66</v>
      </c>
      <c r="CI366" s="73" t="s">
        <v>2023</v>
      </c>
    </row>
    <row r="367" spans="1:87" ht="15" customHeight="1" x14ac:dyDescent="0.25">
      <c r="A367" s="78">
        <v>46323.633946759262</v>
      </c>
      <c r="B367" s="73" t="s">
        <v>3560</v>
      </c>
      <c r="C367" s="73" t="s">
        <v>31</v>
      </c>
      <c r="D367" s="73">
        <v>0.105</v>
      </c>
      <c r="E367" s="73">
        <v>0.375</v>
      </c>
      <c r="F367" s="73">
        <v>8.9999999999999998E-4</v>
      </c>
      <c r="G367" s="73" t="s">
        <v>15</v>
      </c>
      <c r="H367" s="73">
        <v>0.03</v>
      </c>
      <c r="I367" s="73">
        <v>0.03</v>
      </c>
      <c r="J367" s="73"/>
      <c r="K367" s="73">
        <v>0</v>
      </c>
      <c r="L367" s="73">
        <v>6.7500000000000002E-8</v>
      </c>
      <c r="M367" s="73">
        <v>6.7500000000000002E-8</v>
      </c>
      <c r="N367" s="73">
        <v>0</v>
      </c>
      <c r="O367" s="79" t="s">
        <v>1919</v>
      </c>
      <c r="P367" s="79" t="s">
        <v>3561</v>
      </c>
      <c r="BG367" s="78">
        <v>46323.633946759262</v>
      </c>
      <c r="BH367" s="73">
        <v>1</v>
      </c>
      <c r="BI367" s="73" t="s">
        <v>84</v>
      </c>
      <c r="BJ367" s="73" t="s">
        <v>2785</v>
      </c>
      <c r="BK367" s="73" t="s">
        <v>3560</v>
      </c>
      <c r="BL367" s="73" t="s">
        <v>31</v>
      </c>
      <c r="BM367" s="83">
        <v>7.114654486528835E-4</v>
      </c>
      <c r="BN367" s="73">
        <v>0</v>
      </c>
      <c r="BO367" s="80" t="s">
        <v>2786</v>
      </c>
      <c r="BR367" s="78">
        <v>46323.633946759262</v>
      </c>
      <c r="BS367" s="73" t="s">
        <v>2445</v>
      </c>
      <c r="BT367" s="73" t="s">
        <v>2448</v>
      </c>
      <c r="BU367" s="73">
        <v>211</v>
      </c>
      <c r="BV367" s="73" t="s">
        <v>2176</v>
      </c>
      <c r="BW367" s="73" t="s">
        <v>2177</v>
      </c>
      <c r="BX367" s="73">
        <v>0.39</v>
      </c>
      <c r="BY367" s="73">
        <v>0.09</v>
      </c>
      <c r="BZ367" s="73">
        <v>0.36</v>
      </c>
      <c r="CA367" s="73">
        <v>0.09</v>
      </c>
      <c r="CB367" s="73"/>
      <c r="CC367" s="73"/>
      <c r="CD367" s="73"/>
      <c r="CE367" s="73"/>
      <c r="CF367" s="73" t="s">
        <v>2023</v>
      </c>
      <c r="CG367" s="80"/>
      <c r="CH367" s="73" t="s">
        <v>66</v>
      </c>
      <c r="CI367" s="73" t="s">
        <v>2023</v>
      </c>
    </row>
    <row r="368" spans="1:87" ht="15" customHeight="1" x14ac:dyDescent="0.25">
      <c r="A368" s="78">
        <v>46323.633946759262</v>
      </c>
      <c r="B368" s="73" t="s">
        <v>3562</v>
      </c>
      <c r="C368" s="73" t="s">
        <v>31</v>
      </c>
      <c r="D368" s="73">
        <v>0.13500000000000001</v>
      </c>
      <c r="E368" s="73">
        <v>0.375</v>
      </c>
      <c r="F368" s="73">
        <v>8.9999999999999998E-4</v>
      </c>
      <c r="G368" s="73" t="s">
        <v>15</v>
      </c>
      <c r="H368" s="73">
        <v>0.03</v>
      </c>
      <c r="I368" s="73">
        <v>0.03</v>
      </c>
      <c r="J368" s="73"/>
      <c r="K368" s="73">
        <v>0</v>
      </c>
      <c r="L368" s="73">
        <v>6.7500000000000002E-8</v>
      </c>
      <c r="M368" s="73">
        <v>6.7500000000000002E-8</v>
      </c>
      <c r="N368" s="73">
        <v>0</v>
      </c>
      <c r="O368" s="79" t="s">
        <v>1919</v>
      </c>
      <c r="P368" s="79" t="s">
        <v>3563</v>
      </c>
      <c r="BG368" s="78">
        <v>46323.633946759262</v>
      </c>
      <c r="BH368" s="73">
        <v>1</v>
      </c>
      <c r="BI368" s="73" t="s">
        <v>84</v>
      </c>
      <c r="BJ368" s="73" t="s">
        <v>2785</v>
      </c>
      <c r="BK368" s="73" t="s">
        <v>3562</v>
      </c>
      <c r="BL368" s="73" t="s">
        <v>31</v>
      </c>
      <c r="BM368" s="83">
        <v>8.3147059348807103E-4</v>
      </c>
      <c r="BN368" s="73">
        <v>0</v>
      </c>
      <c r="BO368" s="80" t="s">
        <v>2786</v>
      </c>
      <c r="BR368" s="78">
        <v>46323.633946759262</v>
      </c>
      <c r="BS368" s="73" t="s">
        <v>2445</v>
      </c>
      <c r="BT368" s="73" t="s">
        <v>2449</v>
      </c>
      <c r="BU368" s="73">
        <v>212</v>
      </c>
      <c r="BV368" s="73" t="s">
        <v>2176</v>
      </c>
      <c r="BW368" s="73" t="s">
        <v>2177</v>
      </c>
      <c r="BX368" s="73">
        <v>0.36</v>
      </c>
      <c r="BY368" s="73">
        <v>0.09</v>
      </c>
      <c r="BZ368" s="73">
        <v>0.36</v>
      </c>
      <c r="CA368" s="73">
        <v>0.06</v>
      </c>
      <c r="CB368" s="73"/>
      <c r="CC368" s="73"/>
      <c r="CD368" s="73"/>
      <c r="CE368" s="73"/>
      <c r="CF368" s="73" t="s">
        <v>2023</v>
      </c>
      <c r="CG368" s="80"/>
      <c r="CH368" s="73" t="s">
        <v>66</v>
      </c>
      <c r="CI368" s="73" t="s">
        <v>2023</v>
      </c>
    </row>
    <row r="369" spans="1:87" ht="15" customHeight="1" x14ac:dyDescent="0.25">
      <c r="A369" s="78">
        <v>46323.633946759262</v>
      </c>
      <c r="B369" s="73" t="s">
        <v>3564</v>
      </c>
      <c r="C369" s="73" t="s">
        <v>31</v>
      </c>
      <c r="D369" s="73">
        <v>0.16500000000000001</v>
      </c>
      <c r="E369" s="73">
        <v>0.375</v>
      </c>
      <c r="F369" s="73">
        <v>8.9999999999999998E-4</v>
      </c>
      <c r="G369" s="73" t="s">
        <v>15</v>
      </c>
      <c r="H369" s="73">
        <v>0.03</v>
      </c>
      <c r="I369" s="73">
        <v>0.03</v>
      </c>
      <c r="J369" s="73"/>
      <c r="K369" s="73">
        <v>0</v>
      </c>
      <c r="L369" s="73">
        <v>6.7500000000000002E-8</v>
      </c>
      <c r="M369" s="73">
        <v>6.7500000000000002E-8</v>
      </c>
      <c r="N369" s="73">
        <v>0</v>
      </c>
      <c r="O369" s="79" t="s">
        <v>1919</v>
      </c>
      <c r="P369" s="79" t="s">
        <v>3565</v>
      </c>
      <c r="BG369" s="78">
        <v>46323.633946759262</v>
      </c>
      <c r="BH369" s="73">
        <v>1</v>
      </c>
      <c r="BI369" s="73" t="s">
        <v>84</v>
      </c>
      <c r="BJ369" s="73" t="s">
        <v>2785</v>
      </c>
      <c r="BK369" s="73" t="s">
        <v>3564</v>
      </c>
      <c r="BL369" s="73" t="s">
        <v>31</v>
      </c>
      <c r="BM369" s="83">
        <v>9.5147573832325845E-4</v>
      </c>
      <c r="BN369" s="73">
        <v>0</v>
      </c>
      <c r="BO369" s="80" t="s">
        <v>2786</v>
      </c>
      <c r="BR369" s="78">
        <v>46323.633946759262</v>
      </c>
      <c r="BS369" s="73" t="s">
        <v>2450</v>
      </c>
      <c r="BT369" s="73" t="s">
        <v>2451</v>
      </c>
      <c r="BU369" s="73">
        <v>213</v>
      </c>
      <c r="BV369" s="73" t="s">
        <v>2176</v>
      </c>
      <c r="BW369" s="73" t="s">
        <v>2177</v>
      </c>
      <c r="BX369" s="73">
        <v>0.39</v>
      </c>
      <c r="BY369" s="73">
        <v>0.06</v>
      </c>
      <c r="BZ369" s="73">
        <v>0.42</v>
      </c>
      <c r="CA369" s="73">
        <v>0.06</v>
      </c>
      <c r="CB369" s="73"/>
      <c r="CC369" s="73"/>
      <c r="CD369" s="73"/>
      <c r="CE369" s="73"/>
      <c r="CF369" s="73" t="s">
        <v>2025</v>
      </c>
      <c r="CG369" s="80"/>
      <c r="CH369" s="73" t="s">
        <v>66</v>
      </c>
      <c r="CI369" s="73" t="s">
        <v>2025</v>
      </c>
    </row>
    <row r="370" spans="1:87" ht="15" customHeight="1" x14ac:dyDescent="0.25">
      <c r="A370" s="78">
        <v>46323.633946759262</v>
      </c>
      <c r="B370" s="73" t="s">
        <v>3566</v>
      </c>
      <c r="C370" s="73" t="s">
        <v>31</v>
      </c>
      <c r="D370" s="73">
        <v>0.19500000000000001</v>
      </c>
      <c r="E370" s="73">
        <v>0.375</v>
      </c>
      <c r="F370" s="73">
        <v>8.9999999999999998E-4</v>
      </c>
      <c r="G370" s="73" t="s">
        <v>15</v>
      </c>
      <c r="H370" s="73">
        <v>0.03</v>
      </c>
      <c r="I370" s="73">
        <v>0.03</v>
      </c>
      <c r="J370" s="73"/>
      <c r="K370" s="73">
        <v>0</v>
      </c>
      <c r="L370" s="73">
        <v>6.7500000000000002E-8</v>
      </c>
      <c r="M370" s="73">
        <v>6.7500000000000002E-8</v>
      </c>
      <c r="N370" s="73">
        <v>0</v>
      </c>
      <c r="O370" s="79" t="s">
        <v>1919</v>
      </c>
      <c r="P370" s="79" t="s">
        <v>3567</v>
      </c>
      <c r="BG370" s="78">
        <v>46323.633946759262</v>
      </c>
      <c r="BH370" s="73">
        <v>1</v>
      </c>
      <c r="BI370" s="73" t="s">
        <v>84</v>
      </c>
      <c r="BJ370" s="73" t="s">
        <v>2785</v>
      </c>
      <c r="BK370" s="73" t="s">
        <v>3566</v>
      </c>
      <c r="BL370" s="73" t="s">
        <v>31</v>
      </c>
      <c r="BM370" s="83">
        <v>1.071480883158446E-3</v>
      </c>
      <c r="BN370" s="73">
        <v>0</v>
      </c>
      <c r="BO370" s="80" t="s">
        <v>2786</v>
      </c>
      <c r="BR370" s="78">
        <v>46323.633946759262</v>
      </c>
      <c r="BS370" s="73" t="s">
        <v>2450</v>
      </c>
      <c r="BT370" s="73" t="s">
        <v>2452</v>
      </c>
      <c r="BU370" s="73">
        <v>214</v>
      </c>
      <c r="BV370" s="73" t="s">
        <v>2176</v>
      </c>
      <c r="BW370" s="73" t="s">
        <v>2177</v>
      </c>
      <c r="BX370" s="73">
        <v>0.42</v>
      </c>
      <c r="BY370" s="73">
        <v>0.06</v>
      </c>
      <c r="BZ370" s="73">
        <v>0.42</v>
      </c>
      <c r="CA370" s="73">
        <v>0.09</v>
      </c>
      <c r="CB370" s="73"/>
      <c r="CC370" s="73"/>
      <c r="CD370" s="73"/>
      <c r="CE370" s="73"/>
      <c r="CF370" s="73" t="s">
        <v>2025</v>
      </c>
      <c r="CG370" s="80"/>
      <c r="CH370" s="73" t="s">
        <v>66</v>
      </c>
      <c r="CI370" s="73" t="s">
        <v>2025</v>
      </c>
    </row>
    <row r="371" spans="1:87" ht="15" customHeight="1" x14ac:dyDescent="0.25">
      <c r="A371" s="78">
        <v>46323.633946759262</v>
      </c>
      <c r="B371" s="73" t="s">
        <v>3568</v>
      </c>
      <c r="C371" s="73" t="s">
        <v>31</v>
      </c>
      <c r="D371" s="73">
        <v>0.22500000000000001</v>
      </c>
      <c r="E371" s="73">
        <v>0.375</v>
      </c>
      <c r="F371" s="73">
        <v>8.9999999999999998E-4</v>
      </c>
      <c r="G371" s="73" t="s">
        <v>15</v>
      </c>
      <c r="H371" s="73">
        <v>0.03</v>
      </c>
      <c r="I371" s="73">
        <v>0.03</v>
      </c>
      <c r="J371" s="73"/>
      <c r="K371" s="73">
        <v>0</v>
      </c>
      <c r="L371" s="73">
        <v>6.7500000000000002E-8</v>
      </c>
      <c r="M371" s="73">
        <v>6.7500000000000002E-8</v>
      </c>
      <c r="N371" s="73">
        <v>0</v>
      </c>
      <c r="O371" s="79" t="s">
        <v>1919</v>
      </c>
      <c r="P371" s="79" t="s">
        <v>3569</v>
      </c>
      <c r="BG371" s="78">
        <v>46323.633946759262</v>
      </c>
      <c r="BH371" s="73">
        <v>1</v>
      </c>
      <c r="BI371" s="73" t="s">
        <v>84</v>
      </c>
      <c r="BJ371" s="73" t="s">
        <v>2785</v>
      </c>
      <c r="BK371" s="73" t="s">
        <v>3568</v>
      </c>
      <c r="BL371" s="73" t="s">
        <v>31</v>
      </c>
      <c r="BM371" s="83">
        <v>1.1914860279936335E-3</v>
      </c>
      <c r="BN371" s="73">
        <v>0</v>
      </c>
      <c r="BO371" s="80" t="s">
        <v>2786</v>
      </c>
      <c r="BR371" s="78">
        <v>46323.633946759262</v>
      </c>
      <c r="BS371" s="73" t="s">
        <v>2450</v>
      </c>
      <c r="BT371" s="73" t="s">
        <v>2453</v>
      </c>
      <c r="BU371" s="73">
        <v>215</v>
      </c>
      <c r="BV371" s="73" t="s">
        <v>2176</v>
      </c>
      <c r="BW371" s="73" t="s">
        <v>2177</v>
      </c>
      <c r="BX371" s="73">
        <v>0.42</v>
      </c>
      <c r="BY371" s="73">
        <v>0.09</v>
      </c>
      <c r="BZ371" s="73">
        <v>0.39</v>
      </c>
      <c r="CA371" s="73">
        <v>0.09</v>
      </c>
      <c r="CB371" s="73"/>
      <c r="CC371" s="73"/>
      <c r="CD371" s="73"/>
      <c r="CE371" s="73"/>
      <c r="CF371" s="73" t="s">
        <v>2025</v>
      </c>
      <c r="CG371" s="80"/>
      <c r="CH371" s="73" t="s">
        <v>66</v>
      </c>
      <c r="CI371" s="73" t="s">
        <v>2025</v>
      </c>
    </row>
    <row r="372" spans="1:87" ht="15" customHeight="1" x14ac:dyDescent="0.25">
      <c r="A372" s="78">
        <v>46323.633946759262</v>
      </c>
      <c r="B372" s="73" t="s">
        <v>3570</v>
      </c>
      <c r="C372" s="73" t="s">
        <v>31</v>
      </c>
      <c r="D372" s="73">
        <v>0.245</v>
      </c>
      <c r="E372" s="73">
        <v>0.375</v>
      </c>
      <c r="F372" s="73">
        <v>3.0000000000000014E-4</v>
      </c>
      <c r="G372" s="73" t="s">
        <v>15</v>
      </c>
      <c r="H372" s="73">
        <v>3.0000000000000058E-2</v>
      </c>
      <c r="I372" s="73">
        <v>0.01</v>
      </c>
      <c r="J372" s="73"/>
      <c r="K372" s="73">
        <v>1.5707963267948966</v>
      </c>
      <c r="L372" s="73">
        <v>2.2500000000000016E-8</v>
      </c>
      <c r="M372" s="73">
        <v>2.5000000000000017E-9</v>
      </c>
      <c r="N372" s="73">
        <v>5.3290705182007587E-24</v>
      </c>
      <c r="O372" s="79" t="s">
        <v>1919</v>
      </c>
      <c r="P372" s="79" t="s">
        <v>3571</v>
      </c>
      <c r="BG372" s="78">
        <v>46323.633946759262</v>
      </c>
      <c r="BH372" s="73">
        <v>1</v>
      </c>
      <c r="BI372" s="73" t="s">
        <v>84</v>
      </c>
      <c r="BJ372" s="73" t="s">
        <v>2785</v>
      </c>
      <c r="BK372" s="73" t="s">
        <v>3570</v>
      </c>
      <c r="BL372" s="73" t="s">
        <v>31</v>
      </c>
      <c r="BM372" s="83">
        <v>1.2714894578837585E-3</v>
      </c>
      <c r="BN372" s="73">
        <v>0</v>
      </c>
      <c r="BO372" s="80" t="s">
        <v>2786</v>
      </c>
      <c r="BR372" s="78">
        <v>46323.633946759262</v>
      </c>
      <c r="BS372" s="73" t="s">
        <v>2450</v>
      </c>
      <c r="BT372" s="73" t="s">
        <v>2454</v>
      </c>
      <c r="BU372" s="73">
        <v>216</v>
      </c>
      <c r="BV372" s="73" t="s">
        <v>2176</v>
      </c>
      <c r="BW372" s="73" t="s">
        <v>2177</v>
      </c>
      <c r="BX372" s="73">
        <v>0.39</v>
      </c>
      <c r="BY372" s="73">
        <v>0.09</v>
      </c>
      <c r="BZ372" s="73">
        <v>0.39</v>
      </c>
      <c r="CA372" s="73">
        <v>0.06</v>
      </c>
      <c r="CB372" s="73"/>
      <c r="CC372" s="73"/>
      <c r="CD372" s="73"/>
      <c r="CE372" s="73"/>
      <c r="CF372" s="73" t="s">
        <v>2025</v>
      </c>
      <c r="CG372" s="80"/>
      <c r="CH372" s="73" t="s">
        <v>66</v>
      </c>
      <c r="CI372" s="73" t="s">
        <v>2025</v>
      </c>
    </row>
    <row r="373" spans="1:87" ht="15" customHeight="1" x14ac:dyDescent="0.25">
      <c r="A373" s="78">
        <v>46323.633946759262</v>
      </c>
      <c r="B373" s="73" t="s">
        <v>3572</v>
      </c>
      <c r="C373" s="73" t="s">
        <v>31</v>
      </c>
      <c r="D373" s="73">
        <v>1.4999999999999999E-2</v>
      </c>
      <c r="E373" s="73">
        <v>0.40500000000000003</v>
      </c>
      <c r="F373" s="73">
        <v>8.9999999999999998E-4</v>
      </c>
      <c r="G373" s="73" t="s">
        <v>15</v>
      </c>
      <c r="H373" s="73">
        <v>0.03</v>
      </c>
      <c r="I373" s="73">
        <v>0.03</v>
      </c>
      <c r="J373" s="73"/>
      <c r="K373" s="73">
        <v>0</v>
      </c>
      <c r="L373" s="73">
        <v>6.7500000000000002E-8</v>
      </c>
      <c r="M373" s="73">
        <v>6.7500000000000002E-8</v>
      </c>
      <c r="N373" s="73">
        <v>0</v>
      </c>
      <c r="O373" s="79" t="s">
        <v>1919</v>
      </c>
      <c r="P373" s="79" t="s">
        <v>3573</v>
      </c>
      <c r="BG373" s="78">
        <v>46323.633946759262</v>
      </c>
      <c r="BH373" s="73">
        <v>1</v>
      </c>
      <c r="BI373" s="73" t="s">
        <v>84</v>
      </c>
      <c r="BJ373" s="73" t="s">
        <v>2785</v>
      </c>
      <c r="BK373" s="73" t="s">
        <v>3572</v>
      </c>
      <c r="BL373" s="73" t="s">
        <v>31</v>
      </c>
      <c r="BM373" s="83">
        <v>6.7240418199297975E-4</v>
      </c>
      <c r="BN373" s="73">
        <v>0</v>
      </c>
      <c r="BO373" s="80" t="s">
        <v>2786</v>
      </c>
      <c r="BR373" s="78">
        <v>46323.633946759262</v>
      </c>
      <c r="BS373" s="73" t="s">
        <v>2455</v>
      </c>
      <c r="BT373" s="73" t="s">
        <v>2456</v>
      </c>
      <c r="BU373" s="73">
        <v>217</v>
      </c>
      <c r="BV373" s="73" t="s">
        <v>2176</v>
      </c>
      <c r="BW373" s="73" t="s">
        <v>2177</v>
      </c>
      <c r="BX373" s="73">
        <v>0.42</v>
      </c>
      <c r="BY373" s="73">
        <v>0.06</v>
      </c>
      <c r="BZ373" s="73">
        <v>0.45</v>
      </c>
      <c r="CA373" s="73">
        <v>0.06</v>
      </c>
      <c r="CB373" s="73"/>
      <c r="CC373" s="73"/>
      <c r="CD373" s="73"/>
      <c r="CE373" s="73"/>
      <c r="CF373" s="73" t="s">
        <v>2027</v>
      </c>
      <c r="CG373" s="80"/>
      <c r="CH373" s="73" t="s">
        <v>66</v>
      </c>
      <c r="CI373" s="73" t="s">
        <v>2027</v>
      </c>
    </row>
    <row r="374" spans="1:87" ht="15" customHeight="1" x14ac:dyDescent="0.25">
      <c r="A374" s="78">
        <v>46323.633946759262</v>
      </c>
      <c r="B374" s="73" t="s">
        <v>3574</v>
      </c>
      <c r="C374" s="73" t="s">
        <v>31</v>
      </c>
      <c r="D374" s="73">
        <v>4.4999999999999998E-2</v>
      </c>
      <c r="E374" s="73">
        <v>0.40500000000000003</v>
      </c>
      <c r="F374" s="73">
        <v>8.9999999999999998E-4</v>
      </c>
      <c r="G374" s="73" t="s">
        <v>15</v>
      </c>
      <c r="H374" s="73">
        <v>0.03</v>
      </c>
      <c r="I374" s="73">
        <v>0.03</v>
      </c>
      <c r="J374" s="73"/>
      <c r="K374" s="73">
        <v>0</v>
      </c>
      <c r="L374" s="73">
        <v>6.7500000000000002E-8</v>
      </c>
      <c r="M374" s="73">
        <v>6.7500000000000002E-8</v>
      </c>
      <c r="N374" s="73">
        <v>0</v>
      </c>
      <c r="O374" s="79" t="s">
        <v>1919</v>
      </c>
      <c r="P374" s="79" t="s">
        <v>3575</v>
      </c>
      <c r="BG374" s="78">
        <v>46323.633946759262</v>
      </c>
      <c r="BH374" s="73">
        <v>1</v>
      </c>
      <c r="BI374" s="73" t="s">
        <v>84</v>
      </c>
      <c r="BJ374" s="73" t="s">
        <v>2785</v>
      </c>
      <c r="BK374" s="73" t="s">
        <v>3574</v>
      </c>
      <c r="BL374" s="73" t="s">
        <v>31</v>
      </c>
      <c r="BM374" s="83">
        <v>7.9240932682816728E-4</v>
      </c>
      <c r="BN374" s="73">
        <v>0</v>
      </c>
      <c r="BO374" s="80" t="s">
        <v>2786</v>
      </c>
      <c r="BR374" s="78">
        <v>46323.633946759262</v>
      </c>
      <c r="BS374" s="73" t="s">
        <v>2455</v>
      </c>
      <c r="BT374" s="73" t="s">
        <v>2457</v>
      </c>
      <c r="BU374" s="73">
        <v>218</v>
      </c>
      <c r="BV374" s="73" t="s">
        <v>2176</v>
      </c>
      <c r="BW374" s="73" t="s">
        <v>2177</v>
      </c>
      <c r="BX374" s="73">
        <v>0.45</v>
      </c>
      <c r="BY374" s="73">
        <v>0.06</v>
      </c>
      <c r="BZ374" s="73">
        <v>0.45</v>
      </c>
      <c r="CA374" s="73">
        <v>0.09</v>
      </c>
      <c r="CB374" s="73"/>
      <c r="CC374" s="73"/>
      <c r="CD374" s="73"/>
      <c r="CE374" s="73"/>
      <c r="CF374" s="73" t="s">
        <v>2027</v>
      </c>
      <c r="CG374" s="80"/>
      <c r="CH374" s="73" t="s">
        <v>66</v>
      </c>
      <c r="CI374" s="73" t="s">
        <v>2027</v>
      </c>
    </row>
    <row r="375" spans="1:87" ht="15" customHeight="1" x14ac:dyDescent="0.25">
      <c r="A375" s="78">
        <v>46323.633946759262</v>
      </c>
      <c r="B375" s="73" t="s">
        <v>3576</v>
      </c>
      <c r="C375" s="73" t="s">
        <v>31</v>
      </c>
      <c r="D375" s="73">
        <v>7.4999999999999997E-2</v>
      </c>
      <c r="E375" s="73">
        <v>0.40500000000000003</v>
      </c>
      <c r="F375" s="73">
        <v>8.9999999999999998E-4</v>
      </c>
      <c r="G375" s="73" t="s">
        <v>15</v>
      </c>
      <c r="H375" s="73">
        <v>0.03</v>
      </c>
      <c r="I375" s="73">
        <v>0.03</v>
      </c>
      <c r="J375" s="73"/>
      <c r="K375" s="73">
        <v>0</v>
      </c>
      <c r="L375" s="73">
        <v>6.7500000000000002E-8</v>
      </c>
      <c r="M375" s="73">
        <v>6.7500000000000002E-8</v>
      </c>
      <c r="N375" s="73">
        <v>0</v>
      </c>
      <c r="O375" s="79" t="s">
        <v>1919</v>
      </c>
      <c r="P375" s="79" t="s">
        <v>3577</v>
      </c>
      <c r="BG375" s="78">
        <v>46323.633946759262</v>
      </c>
      <c r="BH375" s="73">
        <v>1</v>
      </c>
      <c r="BI375" s="73" t="s">
        <v>84</v>
      </c>
      <c r="BJ375" s="73" t="s">
        <v>2785</v>
      </c>
      <c r="BK375" s="73" t="s">
        <v>3576</v>
      </c>
      <c r="BL375" s="73" t="s">
        <v>31</v>
      </c>
      <c r="BM375" s="83">
        <v>9.124144716633547E-4</v>
      </c>
      <c r="BN375" s="73">
        <v>0</v>
      </c>
      <c r="BO375" s="80" t="s">
        <v>2786</v>
      </c>
      <c r="BR375" s="78">
        <v>46323.633946759262</v>
      </c>
      <c r="BS375" s="73" t="s">
        <v>2455</v>
      </c>
      <c r="BT375" s="73" t="s">
        <v>2458</v>
      </c>
      <c r="BU375" s="73">
        <v>219</v>
      </c>
      <c r="BV375" s="73" t="s">
        <v>2176</v>
      </c>
      <c r="BW375" s="73" t="s">
        <v>2177</v>
      </c>
      <c r="BX375" s="73">
        <v>0.45</v>
      </c>
      <c r="BY375" s="73">
        <v>0.09</v>
      </c>
      <c r="BZ375" s="73">
        <v>0.42</v>
      </c>
      <c r="CA375" s="73">
        <v>0.09</v>
      </c>
      <c r="CB375" s="73"/>
      <c r="CC375" s="73"/>
      <c r="CD375" s="73"/>
      <c r="CE375" s="73"/>
      <c r="CF375" s="73" t="s">
        <v>2027</v>
      </c>
      <c r="CG375" s="80"/>
      <c r="CH375" s="73" t="s">
        <v>66</v>
      </c>
      <c r="CI375" s="73" t="s">
        <v>2027</v>
      </c>
    </row>
    <row r="376" spans="1:87" ht="15" customHeight="1" x14ac:dyDescent="0.25">
      <c r="A376" s="78">
        <v>46323.633946759262</v>
      </c>
      <c r="B376" s="73" t="s">
        <v>3578</v>
      </c>
      <c r="C376" s="73" t="s">
        <v>31</v>
      </c>
      <c r="D376" s="73">
        <v>0.105</v>
      </c>
      <c r="E376" s="73">
        <v>0.40500000000000003</v>
      </c>
      <c r="F376" s="73">
        <v>8.9999999999999998E-4</v>
      </c>
      <c r="G376" s="73" t="s">
        <v>15</v>
      </c>
      <c r="H376" s="73">
        <v>0.03</v>
      </c>
      <c r="I376" s="73">
        <v>0.03</v>
      </c>
      <c r="J376" s="73"/>
      <c r="K376" s="73">
        <v>0</v>
      </c>
      <c r="L376" s="73">
        <v>6.7500000000000002E-8</v>
      </c>
      <c r="M376" s="73">
        <v>6.7500000000000002E-8</v>
      </c>
      <c r="N376" s="73">
        <v>0</v>
      </c>
      <c r="O376" s="79" t="s">
        <v>1919</v>
      </c>
      <c r="P376" s="79" t="s">
        <v>3579</v>
      </c>
      <c r="BG376" s="78">
        <v>46323.633946759262</v>
      </c>
      <c r="BH376" s="73">
        <v>1</v>
      </c>
      <c r="BI376" s="73" t="s">
        <v>84</v>
      </c>
      <c r="BJ376" s="73" t="s">
        <v>2785</v>
      </c>
      <c r="BK376" s="73" t="s">
        <v>3578</v>
      </c>
      <c r="BL376" s="73" t="s">
        <v>31</v>
      </c>
      <c r="BM376" s="83">
        <v>1.0324196164985422E-3</v>
      </c>
      <c r="BN376" s="73">
        <v>0</v>
      </c>
      <c r="BO376" s="80" t="s">
        <v>2786</v>
      </c>
      <c r="BR376" s="78">
        <v>46323.633946759262</v>
      </c>
      <c r="BS376" s="73" t="s">
        <v>2455</v>
      </c>
      <c r="BT376" s="73" t="s">
        <v>2459</v>
      </c>
      <c r="BU376" s="73">
        <v>220</v>
      </c>
      <c r="BV376" s="73" t="s">
        <v>2176</v>
      </c>
      <c r="BW376" s="73" t="s">
        <v>2177</v>
      </c>
      <c r="BX376" s="73">
        <v>0.42</v>
      </c>
      <c r="BY376" s="73">
        <v>0.09</v>
      </c>
      <c r="BZ376" s="73">
        <v>0.42</v>
      </c>
      <c r="CA376" s="73">
        <v>0.06</v>
      </c>
      <c r="CB376" s="73"/>
      <c r="CC376" s="73"/>
      <c r="CD376" s="73"/>
      <c r="CE376" s="73"/>
      <c r="CF376" s="73" t="s">
        <v>2027</v>
      </c>
      <c r="CG376" s="80"/>
      <c r="CH376" s="73" t="s">
        <v>66</v>
      </c>
      <c r="CI376" s="73" t="s">
        <v>2027</v>
      </c>
    </row>
    <row r="377" spans="1:87" ht="15" customHeight="1" x14ac:dyDescent="0.25">
      <c r="A377" s="78">
        <v>46323.633946759262</v>
      </c>
      <c r="B377" s="73" t="s">
        <v>3580</v>
      </c>
      <c r="C377" s="73" t="s">
        <v>31</v>
      </c>
      <c r="D377" s="73">
        <v>0.13500000000000001</v>
      </c>
      <c r="E377" s="73">
        <v>0.40500000000000003</v>
      </c>
      <c r="F377" s="73">
        <v>8.9999999999999998E-4</v>
      </c>
      <c r="G377" s="73" t="s">
        <v>15</v>
      </c>
      <c r="H377" s="73">
        <v>0.03</v>
      </c>
      <c r="I377" s="73">
        <v>0.03</v>
      </c>
      <c r="J377" s="73"/>
      <c r="K377" s="73">
        <v>0</v>
      </c>
      <c r="L377" s="73">
        <v>6.7500000000000002E-8</v>
      </c>
      <c r="M377" s="73">
        <v>6.7500000000000002E-8</v>
      </c>
      <c r="N377" s="73">
        <v>0</v>
      </c>
      <c r="O377" s="79" t="s">
        <v>1919</v>
      </c>
      <c r="P377" s="79" t="s">
        <v>3581</v>
      </c>
      <c r="BG377" s="78">
        <v>46323.633946759262</v>
      </c>
      <c r="BH377" s="73">
        <v>1</v>
      </c>
      <c r="BI377" s="73" t="s">
        <v>84</v>
      </c>
      <c r="BJ377" s="73" t="s">
        <v>2785</v>
      </c>
      <c r="BK377" s="73" t="s">
        <v>3580</v>
      </c>
      <c r="BL377" s="73" t="s">
        <v>31</v>
      </c>
      <c r="BM377" s="83">
        <v>1.1524247613337298E-3</v>
      </c>
      <c r="BN377" s="73">
        <v>0</v>
      </c>
      <c r="BO377" s="80" t="s">
        <v>2786</v>
      </c>
      <c r="BR377" s="78">
        <v>46323.633946759262</v>
      </c>
      <c r="BS377" s="73" t="s">
        <v>2460</v>
      </c>
      <c r="BT377" s="73" t="s">
        <v>2461</v>
      </c>
      <c r="BU377" s="73">
        <v>221</v>
      </c>
      <c r="BV377" s="73" t="s">
        <v>2176</v>
      </c>
      <c r="BW377" s="73" t="s">
        <v>2177</v>
      </c>
      <c r="BX377" s="73">
        <v>0.45</v>
      </c>
      <c r="BY377" s="73">
        <v>0.06</v>
      </c>
      <c r="BZ377" s="73">
        <v>0.48</v>
      </c>
      <c r="CA377" s="73">
        <v>0.06</v>
      </c>
      <c r="CB377" s="73"/>
      <c r="CC377" s="73"/>
      <c r="CD377" s="73"/>
      <c r="CE377" s="73"/>
      <c r="CF377" s="73" t="s">
        <v>2029</v>
      </c>
      <c r="CG377" s="80"/>
      <c r="CH377" s="73" t="s">
        <v>66</v>
      </c>
      <c r="CI377" s="73" t="s">
        <v>2029</v>
      </c>
    </row>
    <row r="378" spans="1:87" ht="15" customHeight="1" x14ac:dyDescent="0.25">
      <c r="A378" s="78">
        <v>46323.633946759262</v>
      </c>
      <c r="B378" s="73" t="s">
        <v>3582</v>
      </c>
      <c r="C378" s="73" t="s">
        <v>31</v>
      </c>
      <c r="D378" s="73">
        <v>0.16500000000000001</v>
      </c>
      <c r="E378" s="73">
        <v>0.40500000000000003</v>
      </c>
      <c r="F378" s="73">
        <v>8.9999999999999998E-4</v>
      </c>
      <c r="G378" s="73" t="s">
        <v>15</v>
      </c>
      <c r="H378" s="73">
        <v>0.03</v>
      </c>
      <c r="I378" s="73">
        <v>0.03</v>
      </c>
      <c r="J378" s="73"/>
      <c r="K378" s="73">
        <v>0</v>
      </c>
      <c r="L378" s="73">
        <v>6.7500000000000002E-8</v>
      </c>
      <c r="M378" s="73">
        <v>6.7500000000000002E-8</v>
      </c>
      <c r="N378" s="73">
        <v>0</v>
      </c>
      <c r="O378" s="79" t="s">
        <v>1919</v>
      </c>
      <c r="P378" s="79" t="s">
        <v>3583</v>
      </c>
      <c r="BG378" s="78">
        <v>46323.633946759262</v>
      </c>
      <c r="BH378" s="73">
        <v>1</v>
      </c>
      <c r="BI378" s="73" t="s">
        <v>84</v>
      </c>
      <c r="BJ378" s="73" t="s">
        <v>2785</v>
      </c>
      <c r="BK378" s="73" t="s">
        <v>3582</v>
      </c>
      <c r="BL378" s="73" t="s">
        <v>31</v>
      </c>
      <c r="BM378" s="83">
        <v>1.2724299061689171E-3</v>
      </c>
      <c r="BN378" s="73">
        <v>0</v>
      </c>
      <c r="BO378" s="80" t="s">
        <v>2786</v>
      </c>
      <c r="BR378" s="78">
        <v>46323.633946759262</v>
      </c>
      <c r="BS378" s="73" t="s">
        <v>2460</v>
      </c>
      <c r="BT378" s="73" t="s">
        <v>2462</v>
      </c>
      <c r="BU378" s="73">
        <v>222</v>
      </c>
      <c r="BV378" s="73" t="s">
        <v>2176</v>
      </c>
      <c r="BW378" s="73" t="s">
        <v>2177</v>
      </c>
      <c r="BX378" s="73">
        <v>0.48</v>
      </c>
      <c r="BY378" s="73">
        <v>0.06</v>
      </c>
      <c r="BZ378" s="73">
        <v>0.48</v>
      </c>
      <c r="CA378" s="73">
        <v>0.09</v>
      </c>
      <c r="CB378" s="73"/>
      <c r="CC378" s="73"/>
      <c r="CD378" s="73"/>
      <c r="CE378" s="73"/>
      <c r="CF378" s="73" t="s">
        <v>2029</v>
      </c>
      <c r="CG378" s="80"/>
      <c r="CH378" s="73" t="s">
        <v>66</v>
      </c>
      <c r="CI378" s="73" t="s">
        <v>2029</v>
      </c>
    </row>
    <row r="379" spans="1:87" ht="15" customHeight="1" x14ac:dyDescent="0.25">
      <c r="A379" s="78">
        <v>46323.633946759262</v>
      </c>
      <c r="B379" s="73" t="s">
        <v>3584</v>
      </c>
      <c r="C379" s="73" t="s">
        <v>31</v>
      </c>
      <c r="D379" s="73">
        <v>0.19500000000000001</v>
      </c>
      <c r="E379" s="73">
        <v>0.40500000000000003</v>
      </c>
      <c r="F379" s="73">
        <v>8.9999999999999998E-4</v>
      </c>
      <c r="G379" s="73" t="s">
        <v>15</v>
      </c>
      <c r="H379" s="73">
        <v>0.03</v>
      </c>
      <c r="I379" s="73">
        <v>0.03</v>
      </c>
      <c r="J379" s="73"/>
      <c r="K379" s="73">
        <v>0</v>
      </c>
      <c r="L379" s="73">
        <v>6.7500000000000002E-8</v>
      </c>
      <c r="M379" s="73">
        <v>6.7500000000000002E-8</v>
      </c>
      <c r="N379" s="73">
        <v>0</v>
      </c>
      <c r="O379" s="79" t="s">
        <v>1919</v>
      </c>
      <c r="P379" s="79" t="s">
        <v>3585</v>
      </c>
      <c r="BG379" s="78">
        <v>46323.633946759262</v>
      </c>
      <c r="BH379" s="73">
        <v>1</v>
      </c>
      <c r="BI379" s="73" t="s">
        <v>84</v>
      </c>
      <c r="BJ379" s="73" t="s">
        <v>2785</v>
      </c>
      <c r="BK379" s="73" t="s">
        <v>3584</v>
      </c>
      <c r="BL379" s="73" t="s">
        <v>31</v>
      </c>
      <c r="BM379" s="83">
        <v>1.3924350510041046E-3</v>
      </c>
      <c r="BN379" s="73">
        <v>0</v>
      </c>
      <c r="BO379" s="80" t="s">
        <v>2786</v>
      </c>
      <c r="BR379" s="78">
        <v>46323.633946759262</v>
      </c>
      <c r="BS379" s="73" t="s">
        <v>2460</v>
      </c>
      <c r="BT379" s="73" t="s">
        <v>2463</v>
      </c>
      <c r="BU379" s="73">
        <v>223</v>
      </c>
      <c r="BV379" s="73" t="s">
        <v>2176</v>
      </c>
      <c r="BW379" s="73" t="s">
        <v>2177</v>
      </c>
      <c r="BX379" s="73">
        <v>0.48</v>
      </c>
      <c r="BY379" s="73">
        <v>0.09</v>
      </c>
      <c r="BZ379" s="73">
        <v>0.45</v>
      </c>
      <c r="CA379" s="73">
        <v>0.09</v>
      </c>
      <c r="CB379" s="73"/>
      <c r="CC379" s="73"/>
      <c r="CD379" s="73"/>
      <c r="CE379" s="73"/>
      <c r="CF379" s="73" t="s">
        <v>2029</v>
      </c>
      <c r="CG379" s="80"/>
      <c r="CH379" s="73" t="s">
        <v>66</v>
      </c>
      <c r="CI379" s="73" t="s">
        <v>2029</v>
      </c>
    </row>
    <row r="380" spans="1:87" ht="15" customHeight="1" x14ac:dyDescent="0.25">
      <c r="A380" s="78">
        <v>46323.633946759262</v>
      </c>
      <c r="B380" s="73" t="s">
        <v>3586</v>
      </c>
      <c r="C380" s="73" t="s">
        <v>31</v>
      </c>
      <c r="D380" s="73">
        <v>0.22500000000000001</v>
      </c>
      <c r="E380" s="73">
        <v>0.40500000000000003</v>
      </c>
      <c r="F380" s="73">
        <v>8.9999999999999998E-4</v>
      </c>
      <c r="G380" s="73" t="s">
        <v>15</v>
      </c>
      <c r="H380" s="73">
        <v>0.03</v>
      </c>
      <c r="I380" s="73">
        <v>0.03</v>
      </c>
      <c r="J380" s="73"/>
      <c r="K380" s="73">
        <v>0</v>
      </c>
      <c r="L380" s="73">
        <v>6.7500000000000002E-8</v>
      </c>
      <c r="M380" s="73">
        <v>6.7500000000000002E-8</v>
      </c>
      <c r="N380" s="73">
        <v>0</v>
      </c>
      <c r="O380" s="79" t="s">
        <v>1919</v>
      </c>
      <c r="P380" s="79" t="s">
        <v>3587</v>
      </c>
      <c r="BG380" s="78">
        <v>46323.633946759262</v>
      </c>
      <c r="BH380" s="73">
        <v>1</v>
      </c>
      <c r="BI380" s="73" t="s">
        <v>84</v>
      </c>
      <c r="BJ380" s="73" t="s">
        <v>2785</v>
      </c>
      <c r="BK380" s="73" t="s">
        <v>3586</v>
      </c>
      <c r="BL380" s="73" t="s">
        <v>31</v>
      </c>
      <c r="BM380" s="83">
        <v>1.5124401958392921E-3</v>
      </c>
      <c r="BN380" s="73">
        <v>0</v>
      </c>
      <c r="BO380" s="80" t="s">
        <v>2786</v>
      </c>
      <c r="BR380" s="78">
        <v>46323.633946759262</v>
      </c>
      <c r="BS380" s="73" t="s">
        <v>2460</v>
      </c>
      <c r="BT380" s="73" t="s">
        <v>2464</v>
      </c>
      <c r="BU380" s="73">
        <v>224</v>
      </c>
      <c r="BV380" s="73" t="s">
        <v>2176</v>
      </c>
      <c r="BW380" s="73" t="s">
        <v>2177</v>
      </c>
      <c r="BX380" s="73">
        <v>0.45</v>
      </c>
      <c r="BY380" s="73">
        <v>0.09</v>
      </c>
      <c r="BZ380" s="73">
        <v>0.45</v>
      </c>
      <c r="CA380" s="73">
        <v>0.06</v>
      </c>
      <c r="CB380" s="73"/>
      <c r="CC380" s="73"/>
      <c r="CD380" s="73"/>
      <c r="CE380" s="73"/>
      <c r="CF380" s="73" t="s">
        <v>2029</v>
      </c>
      <c r="CG380" s="80"/>
      <c r="CH380" s="73" t="s">
        <v>66</v>
      </c>
      <c r="CI380" s="73" t="s">
        <v>2029</v>
      </c>
    </row>
    <row r="381" spans="1:87" ht="15" customHeight="1" x14ac:dyDescent="0.25">
      <c r="A381" s="78">
        <v>46323.633946759262</v>
      </c>
      <c r="B381" s="73" t="s">
        <v>3588</v>
      </c>
      <c r="C381" s="73" t="s">
        <v>31</v>
      </c>
      <c r="D381" s="73">
        <v>0.245</v>
      </c>
      <c r="E381" s="73">
        <v>0.40500000000000003</v>
      </c>
      <c r="F381" s="73">
        <v>2.9999999999999987E-4</v>
      </c>
      <c r="G381" s="73" t="s">
        <v>15</v>
      </c>
      <c r="H381" s="73">
        <v>0.03</v>
      </c>
      <c r="I381" s="73">
        <v>0.01</v>
      </c>
      <c r="J381" s="73"/>
      <c r="K381" s="73">
        <v>1.5707963267948966</v>
      </c>
      <c r="L381" s="73">
        <v>2.2499999999999986E-8</v>
      </c>
      <c r="M381" s="73">
        <v>2.499999999999998E-9</v>
      </c>
      <c r="N381" s="73">
        <v>-5.329070518200744E-24</v>
      </c>
      <c r="O381" s="79" t="s">
        <v>1919</v>
      </c>
      <c r="P381" s="79" t="s">
        <v>3589</v>
      </c>
      <c r="BG381" s="78">
        <v>46323.633946759262</v>
      </c>
      <c r="BH381" s="73">
        <v>1</v>
      </c>
      <c r="BI381" s="73" t="s">
        <v>84</v>
      </c>
      <c r="BJ381" s="73" t="s">
        <v>2785</v>
      </c>
      <c r="BK381" s="73" t="s">
        <v>3588</v>
      </c>
      <c r="BL381" s="73" t="s">
        <v>31</v>
      </c>
      <c r="BM381" s="83">
        <v>1.5924436257294171E-3</v>
      </c>
      <c r="BN381" s="73">
        <v>0</v>
      </c>
      <c r="BO381" s="80" t="s">
        <v>2786</v>
      </c>
      <c r="BR381" s="78">
        <v>46323.633946759262</v>
      </c>
      <c r="BS381" s="73" t="s">
        <v>2465</v>
      </c>
      <c r="BT381" s="73" t="s">
        <v>2466</v>
      </c>
      <c r="BU381" s="73">
        <v>225</v>
      </c>
      <c r="BV381" s="73" t="s">
        <v>2176</v>
      </c>
      <c r="BW381" s="73" t="s">
        <v>2177</v>
      </c>
      <c r="BX381" s="73">
        <v>0.48</v>
      </c>
      <c r="BY381" s="73">
        <v>0.06</v>
      </c>
      <c r="BZ381" s="73">
        <v>0.51</v>
      </c>
      <c r="CA381" s="73">
        <v>0.06</v>
      </c>
      <c r="CB381" s="73"/>
      <c r="CC381" s="73"/>
      <c r="CD381" s="73"/>
      <c r="CE381" s="73"/>
      <c r="CF381" s="73" t="s">
        <v>2031</v>
      </c>
      <c r="CG381" s="80"/>
      <c r="CH381" s="73" t="s">
        <v>66</v>
      </c>
      <c r="CI381" s="73" t="s">
        <v>2031</v>
      </c>
    </row>
    <row r="382" spans="1:87" ht="15" customHeight="1" x14ac:dyDescent="0.25">
      <c r="A382" s="78">
        <v>46323.633946759262</v>
      </c>
      <c r="B382" s="73" t="s">
        <v>3590</v>
      </c>
      <c r="C382" s="73" t="s">
        <v>31</v>
      </c>
      <c r="D382" s="73">
        <v>1.4999999999999999E-2</v>
      </c>
      <c r="E382" s="73">
        <v>0.435</v>
      </c>
      <c r="F382" s="73">
        <v>8.9999999999999998E-4</v>
      </c>
      <c r="G382" s="73" t="s">
        <v>15</v>
      </c>
      <c r="H382" s="73">
        <v>0.03</v>
      </c>
      <c r="I382" s="73">
        <v>0.03</v>
      </c>
      <c r="J382" s="73"/>
      <c r="K382" s="73">
        <v>0</v>
      </c>
      <c r="L382" s="73">
        <v>6.7500000000000002E-8</v>
      </c>
      <c r="M382" s="73">
        <v>6.7500000000000002E-8</v>
      </c>
      <c r="N382" s="73">
        <v>0</v>
      </c>
      <c r="O382" s="79" t="s">
        <v>1919</v>
      </c>
      <c r="P382" s="79" t="s">
        <v>3591</v>
      </c>
      <c r="BG382" s="78">
        <v>46323.633946759262</v>
      </c>
      <c r="BH382" s="73">
        <v>1</v>
      </c>
      <c r="BI382" s="73" t="s">
        <v>84</v>
      </c>
      <c r="BJ382" s="73" t="s">
        <v>2785</v>
      </c>
      <c r="BK382" s="73" t="s">
        <v>3590</v>
      </c>
      <c r="BL382" s="73" t="s">
        <v>31</v>
      </c>
      <c r="BM382" s="83">
        <v>9.9335834983863848E-4</v>
      </c>
      <c r="BN382" s="73">
        <v>0</v>
      </c>
      <c r="BO382" s="80" t="s">
        <v>2786</v>
      </c>
      <c r="BR382" s="78">
        <v>46323.633946759262</v>
      </c>
      <c r="BS382" s="73" t="s">
        <v>2465</v>
      </c>
      <c r="BT382" s="73" t="s">
        <v>2467</v>
      </c>
      <c r="BU382" s="73">
        <v>226</v>
      </c>
      <c r="BV382" s="73" t="s">
        <v>2176</v>
      </c>
      <c r="BW382" s="73" t="s">
        <v>2177</v>
      </c>
      <c r="BX382" s="73">
        <v>0.51</v>
      </c>
      <c r="BY382" s="73">
        <v>0.06</v>
      </c>
      <c r="BZ382" s="73">
        <v>0.51</v>
      </c>
      <c r="CA382" s="73">
        <v>0.09</v>
      </c>
      <c r="CB382" s="73"/>
      <c r="CC382" s="73"/>
      <c r="CD382" s="73"/>
      <c r="CE382" s="73"/>
      <c r="CF382" s="73" t="s">
        <v>2031</v>
      </c>
      <c r="CG382" s="80"/>
      <c r="CH382" s="73" t="s">
        <v>66</v>
      </c>
      <c r="CI382" s="73" t="s">
        <v>2031</v>
      </c>
    </row>
    <row r="383" spans="1:87" ht="15" customHeight="1" x14ac:dyDescent="0.25">
      <c r="A383" s="78">
        <v>46323.633946759262</v>
      </c>
      <c r="B383" s="73" t="s">
        <v>3592</v>
      </c>
      <c r="C383" s="73" t="s">
        <v>31</v>
      </c>
      <c r="D383" s="73">
        <v>4.4999999999999998E-2</v>
      </c>
      <c r="E383" s="73">
        <v>0.435</v>
      </c>
      <c r="F383" s="73">
        <v>8.9999999999999998E-4</v>
      </c>
      <c r="G383" s="73" t="s">
        <v>15</v>
      </c>
      <c r="H383" s="73">
        <v>0.03</v>
      </c>
      <c r="I383" s="73">
        <v>0.03</v>
      </c>
      <c r="J383" s="73"/>
      <c r="K383" s="73">
        <v>0</v>
      </c>
      <c r="L383" s="73">
        <v>6.7500000000000002E-8</v>
      </c>
      <c r="M383" s="73">
        <v>6.7500000000000002E-8</v>
      </c>
      <c r="N383" s="73">
        <v>0</v>
      </c>
      <c r="O383" s="79" t="s">
        <v>1919</v>
      </c>
      <c r="P383" s="79" t="s">
        <v>3593</v>
      </c>
      <c r="BG383" s="78">
        <v>46323.633946759262</v>
      </c>
      <c r="BH383" s="73">
        <v>1</v>
      </c>
      <c r="BI383" s="73" t="s">
        <v>84</v>
      </c>
      <c r="BJ383" s="73" t="s">
        <v>2785</v>
      </c>
      <c r="BK383" s="73" t="s">
        <v>3592</v>
      </c>
      <c r="BL383" s="73" t="s">
        <v>31</v>
      </c>
      <c r="BM383" s="83">
        <v>1.113363494673826E-3</v>
      </c>
      <c r="BN383" s="73">
        <v>0</v>
      </c>
      <c r="BO383" s="80" t="s">
        <v>2786</v>
      </c>
      <c r="BR383" s="78">
        <v>46323.633946759262</v>
      </c>
      <c r="BS383" s="73" t="s">
        <v>2465</v>
      </c>
      <c r="BT383" s="73" t="s">
        <v>2468</v>
      </c>
      <c r="BU383" s="73">
        <v>227</v>
      </c>
      <c r="BV383" s="73" t="s">
        <v>2176</v>
      </c>
      <c r="BW383" s="73" t="s">
        <v>2177</v>
      </c>
      <c r="BX383" s="73">
        <v>0.51</v>
      </c>
      <c r="BY383" s="73">
        <v>0.09</v>
      </c>
      <c r="BZ383" s="73">
        <v>0.48</v>
      </c>
      <c r="CA383" s="73">
        <v>0.09</v>
      </c>
      <c r="CB383" s="73"/>
      <c r="CC383" s="73"/>
      <c r="CD383" s="73"/>
      <c r="CE383" s="73"/>
      <c r="CF383" s="73" t="s">
        <v>2031</v>
      </c>
      <c r="CG383" s="80"/>
      <c r="CH383" s="73" t="s">
        <v>66</v>
      </c>
      <c r="CI383" s="73" t="s">
        <v>2031</v>
      </c>
    </row>
    <row r="384" spans="1:87" ht="15" customHeight="1" x14ac:dyDescent="0.25">
      <c r="A384" s="78">
        <v>46323.633946759262</v>
      </c>
      <c r="B384" s="73" t="s">
        <v>3594</v>
      </c>
      <c r="C384" s="73" t="s">
        <v>31</v>
      </c>
      <c r="D384" s="73">
        <v>7.4999999999999997E-2</v>
      </c>
      <c r="E384" s="73">
        <v>0.435</v>
      </c>
      <c r="F384" s="73">
        <v>8.9999999999999998E-4</v>
      </c>
      <c r="G384" s="73" t="s">
        <v>15</v>
      </c>
      <c r="H384" s="73">
        <v>0.03</v>
      </c>
      <c r="I384" s="73">
        <v>0.03</v>
      </c>
      <c r="J384" s="73"/>
      <c r="K384" s="73">
        <v>0</v>
      </c>
      <c r="L384" s="73">
        <v>6.7500000000000002E-8</v>
      </c>
      <c r="M384" s="73">
        <v>6.7500000000000002E-8</v>
      </c>
      <c r="N384" s="73">
        <v>0</v>
      </c>
      <c r="O384" s="79" t="s">
        <v>1919</v>
      </c>
      <c r="P384" s="79" t="s">
        <v>3595</v>
      </c>
      <c r="BG384" s="78">
        <v>46323.633946759262</v>
      </c>
      <c r="BH384" s="73">
        <v>1</v>
      </c>
      <c r="BI384" s="73" t="s">
        <v>84</v>
      </c>
      <c r="BJ384" s="73" t="s">
        <v>2785</v>
      </c>
      <c r="BK384" s="73" t="s">
        <v>3594</v>
      </c>
      <c r="BL384" s="73" t="s">
        <v>31</v>
      </c>
      <c r="BM384" s="83">
        <v>1.2333686395090133E-3</v>
      </c>
      <c r="BN384" s="73">
        <v>0</v>
      </c>
      <c r="BO384" s="80" t="s">
        <v>2786</v>
      </c>
      <c r="BR384" s="78">
        <v>46323.633946759262</v>
      </c>
      <c r="BS384" s="73" t="s">
        <v>2465</v>
      </c>
      <c r="BT384" s="73" t="s">
        <v>2469</v>
      </c>
      <c r="BU384" s="73">
        <v>228</v>
      </c>
      <c r="BV384" s="73" t="s">
        <v>2176</v>
      </c>
      <c r="BW384" s="73" t="s">
        <v>2177</v>
      </c>
      <c r="BX384" s="73">
        <v>0.48</v>
      </c>
      <c r="BY384" s="73">
        <v>0.09</v>
      </c>
      <c r="BZ384" s="73">
        <v>0.48</v>
      </c>
      <c r="CA384" s="73">
        <v>0.06</v>
      </c>
      <c r="CB384" s="73"/>
      <c r="CC384" s="73"/>
      <c r="CD384" s="73"/>
      <c r="CE384" s="73"/>
      <c r="CF384" s="73" t="s">
        <v>2031</v>
      </c>
      <c r="CG384" s="80"/>
      <c r="CH384" s="73" t="s">
        <v>66</v>
      </c>
      <c r="CI384" s="73" t="s">
        <v>2031</v>
      </c>
    </row>
    <row r="385" spans="1:87" ht="15" customHeight="1" x14ac:dyDescent="0.25">
      <c r="A385" s="78">
        <v>46323.633946759262</v>
      </c>
      <c r="B385" s="73" t="s">
        <v>3596</v>
      </c>
      <c r="C385" s="73" t="s">
        <v>31</v>
      </c>
      <c r="D385" s="73">
        <v>0.105</v>
      </c>
      <c r="E385" s="73">
        <v>0.435</v>
      </c>
      <c r="F385" s="73">
        <v>8.9999999999999998E-4</v>
      </c>
      <c r="G385" s="73" t="s">
        <v>15</v>
      </c>
      <c r="H385" s="73">
        <v>0.03</v>
      </c>
      <c r="I385" s="73">
        <v>0.03</v>
      </c>
      <c r="J385" s="73"/>
      <c r="K385" s="73">
        <v>0</v>
      </c>
      <c r="L385" s="73">
        <v>6.7500000000000002E-8</v>
      </c>
      <c r="M385" s="73">
        <v>6.7500000000000002E-8</v>
      </c>
      <c r="N385" s="73">
        <v>0</v>
      </c>
      <c r="O385" s="79" t="s">
        <v>1919</v>
      </c>
      <c r="P385" s="79" t="s">
        <v>3597</v>
      </c>
      <c r="BG385" s="78">
        <v>46323.633946759262</v>
      </c>
      <c r="BH385" s="73">
        <v>1</v>
      </c>
      <c r="BI385" s="73" t="s">
        <v>84</v>
      </c>
      <c r="BJ385" s="73" t="s">
        <v>2785</v>
      </c>
      <c r="BK385" s="73" t="s">
        <v>3596</v>
      </c>
      <c r="BL385" s="73" t="s">
        <v>31</v>
      </c>
      <c r="BM385" s="83">
        <v>1.3533737843442009E-3</v>
      </c>
      <c r="BN385" s="73">
        <v>0</v>
      </c>
      <c r="BO385" s="80" t="s">
        <v>2786</v>
      </c>
      <c r="BR385" s="78">
        <v>46323.633946759262</v>
      </c>
      <c r="BS385" s="73" t="s">
        <v>2470</v>
      </c>
      <c r="BT385" s="73" t="s">
        <v>2471</v>
      </c>
      <c r="BU385" s="73">
        <v>229</v>
      </c>
      <c r="BV385" s="73" t="s">
        <v>2176</v>
      </c>
      <c r="BW385" s="73" t="s">
        <v>2177</v>
      </c>
      <c r="BX385" s="73">
        <v>0.51</v>
      </c>
      <c r="BY385" s="73">
        <v>0.06</v>
      </c>
      <c r="BZ385" s="73">
        <v>0.54</v>
      </c>
      <c r="CA385" s="73">
        <v>0.06</v>
      </c>
      <c r="CB385" s="73"/>
      <c r="CC385" s="73"/>
      <c r="CD385" s="73"/>
      <c r="CE385" s="73"/>
      <c r="CF385" s="73" t="s">
        <v>2033</v>
      </c>
      <c r="CG385" s="80"/>
      <c r="CH385" s="73" t="s">
        <v>66</v>
      </c>
      <c r="CI385" s="73" t="s">
        <v>2033</v>
      </c>
    </row>
    <row r="386" spans="1:87" ht="15" customHeight="1" x14ac:dyDescent="0.25">
      <c r="A386" s="78">
        <v>46323.633946759262</v>
      </c>
      <c r="B386" s="73" t="s">
        <v>3598</v>
      </c>
      <c r="C386" s="73" t="s">
        <v>31</v>
      </c>
      <c r="D386" s="73">
        <v>0.13500000000000001</v>
      </c>
      <c r="E386" s="73">
        <v>0.435</v>
      </c>
      <c r="F386" s="73">
        <v>8.9999999999999998E-4</v>
      </c>
      <c r="G386" s="73" t="s">
        <v>15</v>
      </c>
      <c r="H386" s="73">
        <v>0.03</v>
      </c>
      <c r="I386" s="73">
        <v>0.03</v>
      </c>
      <c r="J386" s="73"/>
      <c r="K386" s="73">
        <v>0</v>
      </c>
      <c r="L386" s="73">
        <v>6.7500000000000002E-8</v>
      </c>
      <c r="M386" s="73">
        <v>6.7500000000000002E-8</v>
      </c>
      <c r="N386" s="73">
        <v>0</v>
      </c>
      <c r="O386" s="79" t="s">
        <v>1919</v>
      </c>
      <c r="P386" s="79" t="s">
        <v>3599</v>
      </c>
      <c r="BG386" s="78">
        <v>46323.633946759262</v>
      </c>
      <c r="BH386" s="73">
        <v>1</v>
      </c>
      <c r="BI386" s="73" t="s">
        <v>84</v>
      </c>
      <c r="BJ386" s="73" t="s">
        <v>2785</v>
      </c>
      <c r="BK386" s="73" t="s">
        <v>3598</v>
      </c>
      <c r="BL386" s="73" t="s">
        <v>31</v>
      </c>
      <c r="BM386" s="83">
        <v>1.4733789291793884E-3</v>
      </c>
      <c r="BN386" s="73">
        <v>0</v>
      </c>
      <c r="BO386" s="80" t="s">
        <v>2786</v>
      </c>
      <c r="BR386" s="78">
        <v>46323.633946759262</v>
      </c>
      <c r="BS386" s="73" t="s">
        <v>2470</v>
      </c>
      <c r="BT386" s="73" t="s">
        <v>2472</v>
      </c>
      <c r="BU386" s="73">
        <v>230</v>
      </c>
      <c r="BV386" s="73" t="s">
        <v>2176</v>
      </c>
      <c r="BW386" s="73" t="s">
        <v>2177</v>
      </c>
      <c r="BX386" s="73">
        <v>0.54</v>
      </c>
      <c r="BY386" s="73">
        <v>0.06</v>
      </c>
      <c r="BZ386" s="73">
        <v>0.54</v>
      </c>
      <c r="CA386" s="73">
        <v>0.09</v>
      </c>
      <c r="CB386" s="73"/>
      <c r="CC386" s="73"/>
      <c r="CD386" s="73"/>
      <c r="CE386" s="73"/>
      <c r="CF386" s="73" t="s">
        <v>2033</v>
      </c>
      <c r="CG386" s="80"/>
      <c r="CH386" s="73" t="s">
        <v>66</v>
      </c>
      <c r="CI386" s="73" t="s">
        <v>2033</v>
      </c>
    </row>
    <row r="387" spans="1:87" ht="15" customHeight="1" x14ac:dyDescent="0.25">
      <c r="A387" s="78">
        <v>46323.633946759262</v>
      </c>
      <c r="B387" s="73" t="s">
        <v>3600</v>
      </c>
      <c r="C387" s="73" t="s">
        <v>31</v>
      </c>
      <c r="D387" s="73">
        <v>0.16500000000000001</v>
      </c>
      <c r="E387" s="73">
        <v>0.435</v>
      </c>
      <c r="F387" s="73">
        <v>8.9999999999999998E-4</v>
      </c>
      <c r="G387" s="73" t="s">
        <v>15</v>
      </c>
      <c r="H387" s="73">
        <v>0.03</v>
      </c>
      <c r="I387" s="73">
        <v>0.03</v>
      </c>
      <c r="J387" s="73"/>
      <c r="K387" s="73">
        <v>0</v>
      </c>
      <c r="L387" s="73">
        <v>6.7500000000000002E-8</v>
      </c>
      <c r="M387" s="73">
        <v>6.7500000000000002E-8</v>
      </c>
      <c r="N387" s="73">
        <v>0</v>
      </c>
      <c r="O387" s="79" t="s">
        <v>1919</v>
      </c>
      <c r="P387" s="79" t="s">
        <v>3601</v>
      </c>
      <c r="BG387" s="78">
        <v>46323.633946759262</v>
      </c>
      <c r="BH387" s="73">
        <v>1</v>
      </c>
      <c r="BI387" s="73" t="s">
        <v>84</v>
      </c>
      <c r="BJ387" s="73" t="s">
        <v>2785</v>
      </c>
      <c r="BK387" s="73" t="s">
        <v>3600</v>
      </c>
      <c r="BL387" s="73" t="s">
        <v>31</v>
      </c>
      <c r="BM387" s="83">
        <v>1.5933840740145759E-3</v>
      </c>
      <c r="BN387" s="73">
        <v>0</v>
      </c>
      <c r="BO387" s="80" t="s">
        <v>2786</v>
      </c>
      <c r="BR387" s="78">
        <v>46323.633946759262</v>
      </c>
      <c r="BS387" s="73" t="s">
        <v>2470</v>
      </c>
      <c r="BT387" s="73" t="s">
        <v>2473</v>
      </c>
      <c r="BU387" s="73">
        <v>231</v>
      </c>
      <c r="BV387" s="73" t="s">
        <v>2176</v>
      </c>
      <c r="BW387" s="73" t="s">
        <v>2177</v>
      </c>
      <c r="BX387" s="73">
        <v>0.54</v>
      </c>
      <c r="BY387" s="73">
        <v>0.09</v>
      </c>
      <c r="BZ387" s="73">
        <v>0.51</v>
      </c>
      <c r="CA387" s="73">
        <v>0.09</v>
      </c>
      <c r="CB387" s="73"/>
      <c r="CC387" s="73"/>
      <c r="CD387" s="73"/>
      <c r="CE387" s="73"/>
      <c r="CF387" s="73" t="s">
        <v>2033</v>
      </c>
      <c r="CG387" s="80"/>
      <c r="CH387" s="73" t="s">
        <v>66</v>
      </c>
      <c r="CI387" s="73" t="s">
        <v>2033</v>
      </c>
    </row>
    <row r="388" spans="1:87" ht="15" customHeight="1" x14ac:dyDescent="0.25">
      <c r="A388" s="78">
        <v>46323.633946759262</v>
      </c>
      <c r="B388" s="73" t="s">
        <v>3602</v>
      </c>
      <c r="C388" s="73" t="s">
        <v>31</v>
      </c>
      <c r="D388" s="73">
        <v>0.19500000000000001</v>
      </c>
      <c r="E388" s="73">
        <v>0.435</v>
      </c>
      <c r="F388" s="73">
        <v>8.9999999999999998E-4</v>
      </c>
      <c r="G388" s="73" t="s">
        <v>15</v>
      </c>
      <c r="H388" s="73">
        <v>0.03</v>
      </c>
      <c r="I388" s="73">
        <v>0.03</v>
      </c>
      <c r="J388" s="73"/>
      <c r="K388" s="73">
        <v>0</v>
      </c>
      <c r="L388" s="73">
        <v>6.7500000000000002E-8</v>
      </c>
      <c r="M388" s="73">
        <v>6.7500000000000002E-8</v>
      </c>
      <c r="N388" s="73">
        <v>0</v>
      </c>
      <c r="O388" s="79" t="s">
        <v>1919</v>
      </c>
      <c r="P388" s="79" t="s">
        <v>3603</v>
      </c>
      <c r="BG388" s="78">
        <v>46323.633946759262</v>
      </c>
      <c r="BH388" s="73">
        <v>1</v>
      </c>
      <c r="BI388" s="73" t="s">
        <v>84</v>
      </c>
      <c r="BJ388" s="73" t="s">
        <v>2785</v>
      </c>
      <c r="BK388" s="73" t="s">
        <v>3602</v>
      </c>
      <c r="BL388" s="73" t="s">
        <v>31</v>
      </c>
      <c r="BM388" s="83">
        <v>1.7133892188497632E-3</v>
      </c>
      <c r="BN388" s="73">
        <v>0</v>
      </c>
      <c r="BO388" s="80" t="s">
        <v>2786</v>
      </c>
      <c r="BR388" s="78">
        <v>46323.633946759262</v>
      </c>
      <c r="BS388" s="73" t="s">
        <v>2470</v>
      </c>
      <c r="BT388" s="73" t="s">
        <v>2474</v>
      </c>
      <c r="BU388" s="73">
        <v>232</v>
      </c>
      <c r="BV388" s="73" t="s">
        <v>2176</v>
      </c>
      <c r="BW388" s="73" t="s">
        <v>2177</v>
      </c>
      <c r="BX388" s="73">
        <v>0.51</v>
      </c>
      <c r="BY388" s="73">
        <v>0.09</v>
      </c>
      <c r="BZ388" s="73">
        <v>0.51</v>
      </c>
      <c r="CA388" s="73">
        <v>0.06</v>
      </c>
      <c r="CB388" s="73"/>
      <c r="CC388" s="73"/>
      <c r="CD388" s="73"/>
      <c r="CE388" s="73"/>
      <c r="CF388" s="73" t="s">
        <v>2033</v>
      </c>
      <c r="CG388" s="80"/>
      <c r="CH388" s="73" t="s">
        <v>66</v>
      </c>
      <c r="CI388" s="73" t="s">
        <v>2033</v>
      </c>
    </row>
    <row r="389" spans="1:87" ht="15" customHeight="1" x14ac:dyDescent="0.25">
      <c r="A389" s="78">
        <v>46323.633946759262</v>
      </c>
      <c r="B389" s="73" t="s">
        <v>3604</v>
      </c>
      <c r="C389" s="73" t="s">
        <v>31</v>
      </c>
      <c r="D389" s="73">
        <v>0.22500000000000001</v>
      </c>
      <c r="E389" s="73">
        <v>0.435</v>
      </c>
      <c r="F389" s="73">
        <v>8.9999999999999998E-4</v>
      </c>
      <c r="G389" s="73" t="s">
        <v>15</v>
      </c>
      <c r="H389" s="73">
        <v>0.03</v>
      </c>
      <c r="I389" s="73">
        <v>0.03</v>
      </c>
      <c r="J389" s="73"/>
      <c r="K389" s="73">
        <v>0</v>
      </c>
      <c r="L389" s="73">
        <v>6.7500000000000002E-8</v>
      </c>
      <c r="M389" s="73">
        <v>6.7500000000000002E-8</v>
      </c>
      <c r="N389" s="73">
        <v>0</v>
      </c>
      <c r="O389" s="79" t="s">
        <v>1919</v>
      </c>
      <c r="P389" s="79" t="s">
        <v>3605</v>
      </c>
      <c r="BG389" s="78">
        <v>46323.633946759262</v>
      </c>
      <c r="BH389" s="73">
        <v>1</v>
      </c>
      <c r="BI389" s="73" t="s">
        <v>84</v>
      </c>
      <c r="BJ389" s="73" t="s">
        <v>2785</v>
      </c>
      <c r="BK389" s="73" t="s">
        <v>3604</v>
      </c>
      <c r="BL389" s="73" t="s">
        <v>31</v>
      </c>
      <c r="BM389" s="83">
        <v>1.8333943636849508E-3</v>
      </c>
      <c r="BN389" s="73">
        <v>0</v>
      </c>
      <c r="BO389" s="80" t="s">
        <v>2786</v>
      </c>
      <c r="BR389" s="78">
        <v>46323.633946759262</v>
      </c>
      <c r="BS389" s="73" t="s">
        <v>2475</v>
      </c>
      <c r="BT389" s="73" t="s">
        <v>2476</v>
      </c>
      <c r="BU389" s="73">
        <v>233</v>
      </c>
      <c r="BV389" s="73" t="s">
        <v>2176</v>
      </c>
      <c r="BW389" s="73" t="s">
        <v>2177</v>
      </c>
      <c r="BX389" s="73">
        <v>0.54</v>
      </c>
      <c r="BY389" s="73">
        <v>0.06</v>
      </c>
      <c r="BZ389" s="73">
        <v>0.56999999999999995</v>
      </c>
      <c r="CA389" s="73">
        <v>0.06</v>
      </c>
      <c r="CB389" s="73"/>
      <c r="CC389" s="73"/>
      <c r="CD389" s="73"/>
      <c r="CE389" s="73"/>
      <c r="CF389" s="73" t="s">
        <v>2035</v>
      </c>
      <c r="CG389" s="80"/>
      <c r="CH389" s="73" t="s">
        <v>66</v>
      </c>
      <c r="CI389" s="73" t="s">
        <v>2035</v>
      </c>
    </row>
    <row r="390" spans="1:87" ht="15" customHeight="1" x14ac:dyDescent="0.25">
      <c r="A390" s="78">
        <v>46323.633946759262</v>
      </c>
      <c r="B390" s="73" t="s">
        <v>3606</v>
      </c>
      <c r="C390" s="73" t="s">
        <v>31</v>
      </c>
      <c r="D390" s="73">
        <v>0.245</v>
      </c>
      <c r="E390" s="73">
        <v>0.435</v>
      </c>
      <c r="F390" s="73">
        <v>2.9999999999999997E-4</v>
      </c>
      <c r="G390" s="73" t="s">
        <v>15</v>
      </c>
      <c r="H390" s="73">
        <v>0.03</v>
      </c>
      <c r="I390" s="73">
        <v>0.01</v>
      </c>
      <c r="J390" s="73"/>
      <c r="K390" s="73">
        <v>1.5707963267948966</v>
      </c>
      <c r="L390" s="73">
        <v>2.25E-8</v>
      </c>
      <c r="M390" s="73">
        <v>2.5000000000000001E-9</v>
      </c>
      <c r="N390" s="73">
        <v>0</v>
      </c>
      <c r="O390" s="79" t="s">
        <v>1919</v>
      </c>
      <c r="P390" s="79" t="s">
        <v>3607</v>
      </c>
      <c r="BG390" s="78">
        <v>46323.633946759262</v>
      </c>
      <c r="BH390" s="73">
        <v>1</v>
      </c>
      <c r="BI390" s="73" t="s">
        <v>84</v>
      </c>
      <c r="BJ390" s="73" t="s">
        <v>2785</v>
      </c>
      <c r="BK390" s="73" t="s">
        <v>3606</v>
      </c>
      <c r="BL390" s="73" t="s">
        <v>31</v>
      </c>
      <c r="BM390" s="83">
        <v>1.9133977935750757E-3</v>
      </c>
      <c r="BN390" s="73">
        <v>0</v>
      </c>
      <c r="BO390" s="80" t="s">
        <v>2786</v>
      </c>
      <c r="BR390" s="78">
        <v>46323.633946759262</v>
      </c>
      <c r="BS390" s="73" t="s">
        <v>2475</v>
      </c>
      <c r="BT390" s="73" t="s">
        <v>2477</v>
      </c>
      <c r="BU390" s="73">
        <v>234</v>
      </c>
      <c r="BV390" s="73" t="s">
        <v>2176</v>
      </c>
      <c r="BW390" s="73" t="s">
        <v>2177</v>
      </c>
      <c r="BX390" s="73">
        <v>0.56999999999999995</v>
      </c>
      <c r="BY390" s="73">
        <v>0.06</v>
      </c>
      <c r="BZ390" s="73">
        <v>0.56999999999999995</v>
      </c>
      <c r="CA390" s="73">
        <v>0.09</v>
      </c>
      <c r="CB390" s="73"/>
      <c r="CC390" s="73"/>
      <c r="CD390" s="73"/>
      <c r="CE390" s="73"/>
      <c r="CF390" s="73" t="s">
        <v>2035</v>
      </c>
      <c r="CG390" s="80"/>
      <c r="CH390" s="73" t="s">
        <v>66</v>
      </c>
      <c r="CI390" s="73" t="s">
        <v>2035</v>
      </c>
    </row>
    <row r="391" spans="1:87" ht="15" customHeight="1" x14ac:dyDescent="0.25">
      <c r="A391" s="78">
        <v>46323.633946759262</v>
      </c>
      <c r="B391" s="73" t="s">
        <v>3608</v>
      </c>
      <c r="C391" s="73" t="s">
        <v>31</v>
      </c>
      <c r="D391" s="73">
        <v>1.4999999999999999E-2</v>
      </c>
      <c r="E391" s="73">
        <v>0.46500000000000002</v>
      </c>
      <c r="F391" s="73">
        <v>8.9999999999999998E-4</v>
      </c>
      <c r="G391" s="73" t="s">
        <v>15</v>
      </c>
      <c r="H391" s="73">
        <v>0.03</v>
      </c>
      <c r="I391" s="73">
        <v>0.03</v>
      </c>
      <c r="J391" s="73"/>
      <c r="K391" s="73">
        <v>0</v>
      </c>
      <c r="L391" s="73">
        <v>6.7500000000000002E-8</v>
      </c>
      <c r="M391" s="73">
        <v>6.7500000000000002E-8</v>
      </c>
      <c r="N391" s="73">
        <v>0</v>
      </c>
      <c r="O391" s="79" t="s">
        <v>1919</v>
      </c>
      <c r="P391" s="79" t="s">
        <v>3609</v>
      </c>
      <c r="BG391" s="78">
        <v>46323.633946759262</v>
      </c>
      <c r="BH391" s="73">
        <v>1</v>
      </c>
      <c r="BI391" s="73" t="s">
        <v>84</v>
      </c>
      <c r="BJ391" s="73" t="s">
        <v>2785</v>
      </c>
      <c r="BK391" s="73" t="s">
        <v>3608</v>
      </c>
      <c r="BL391" s="73" t="s">
        <v>31</v>
      </c>
      <c r="BM391" s="83">
        <v>1.3143125176842971E-3</v>
      </c>
      <c r="BN391" s="73">
        <v>0</v>
      </c>
      <c r="BO391" s="80" t="s">
        <v>2786</v>
      </c>
      <c r="BR391" s="78">
        <v>46323.633946759262</v>
      </c>
      <c r="BS391" s="73" t="s">
        <v>2475</v>
      </c>
      <c r="BT391" s="73" t="s">
        <v>2478</v>
      </c>
      <c r="BU391" s="73">
        <v>235</v>
      </c>
      <c r="BV391" s="73" t="s">
        <v>2176</v>
      </c>
      <c r="BW391" s="73" t="s">
        <v>2177</v>
      </c>
      <c r="BX391" s="73">
        <v>0.56999999999999995</v>
      </c>
      <c r="BY391" s="73">
        <v>0.09</v>
      </c>
      <c r="BZ391" s="73">
        <v>0.54</v>
      </c>
      <c r="CA391" s="73">
        <v>0.09</v>
      </c>
      <c r="CB391" s="73"/>
      <c r="CC391" s="73"/>
      <c r="CD391" s="73"/>
      <c r="CE391" s="73"/>
      <c r="CF391" s="73" t="s">
        <v>2035</v>
      </c>
      <c r="CG391" s="80"/>
      <c r="CH391" s="73" t="s">
        <v>66</v>
      </c>
      <c r="CI391" s="73" t="s">
        <v>2035</v>
      </c>
    </row>
    <row r="392" spans="1:87" ht="15" customHeight="1" x14ac:dyDescent="0.25">
      <c r="A392" s="78">
        <v>46323.633946759262</v>
      </c>
      <c r="B392" s="73" t="s">
        <v>3610</v>
      </c>
      <c r="C392" s="73" t="s">
        <v>31</v>
      </c>
      <c r="D392" s="73">
        <v>4.4999999999999998E-2</v>
      </c>
      <c r="E392" s="73">
        <v>0.46500000000000002</v>
      </c>
      <c r="F392" s="73">
        <v>8.9999999999999998E-4</v>
      </c>
      <c r="G392" s="73" t="s">
        <v>15</v>
      </c>
      <c r="H392" s="73">
        <v>0.03</v>
      </c>
      <c r="I392" s="73">
        <v>0.03</v>
      </c>
      <c r="J392" s="73"/>
      <c r="K392" s="73">
        <v>0</v>
      </c>
      <c r="L392" s="73">
        <v>6.7500000000000002E-8</v>
      </c>
      <c r="M392" s="73">
        <v>6.7500000000000002E-8</v>
      </c>
      <c r="N392" s="73">
        <v>0</v>
      </c>
      <c r="O392" s="79" t="s">
        <v>1919</v>
      </c>
      <c r="P392" s="79" t="s">
        <v>3611</v>
      </c>
      <c r="BG392" s="78">
        <v>46323.633946759262</v>
      </c>
      <c r="BH392" s="73">
        <v>1</v>
      </c>
      <c r="BI392" s="73" t="s">
        <v>84</v>
      </c>
      <c r="BJ392" s="73" t="s">
        <v>2785</v>
      </c>
      <c r="BK392" s="73" t="s">
        <v>3610</v>
      </c>
      <c r="BL392" s="73" t="s">
        <v>31</v>
      </c>
      <c r="BM392" s="83">
        <v>1.4343176625194846E-3</v>
      </c>
      <c r="BN392" s="73">
        <v>0</v>
      </c>
      <c r="BO392" s="80" t="s">
        <v>2786</v>
      </c>
      <c r="BR392" s="78">
        <v>46323.633946759262</v>
      </c>
      <c r="BS392" s="73" t="s">
        <v>2475</v>
      </c>
      <c r="BT392" s="73" t="s">
        <v>2479</v>
      </c>
      <c r="BU392" s="73">
        <v>236</v>
      </c>
      <c r="BV392" s="73" t="s">
        <v>2176</v>
      </c>
      <c r="BW392" s="73" t="s">
        <v>2177</v>
      </c>
      <c r="BX392" s="73">
        <v>0.54</v>
      </c>
      <c r="BY392" s="73">
        <v>0.09</v>
      </c>
      <c r="BZ392" s="73">
        <v>0.54</v>
      </c>
      <c r="CA392" s="73">
        <v>0.06</v>
      </c>
      <c r="CB392" s="73"/>
      <c r="CC392" s="73"/>
      <c r="CD392" s="73"/>
      <c r="CE392" s="73"/>
      <c r="CF392" s="73" t="s">
        <v>2035</v>
      </c>
      <c r="CG392" s="80"/>
      <c r="CH392" s="73" t="s">
        <v>66</v>
      </c>
      <c r="CI392" s="73" t="s">
        <v>2035</v>
      </c>
    </row>
    <row r="393" spans="1:87" ht="15" customHeight="1" x14ac:dyDescent="0.25">
      <c r="A393" s="78">
        <v>46323.633946759262</v>
      </c>
      <c r="B393" s="73" t="s">
        <v>3612</v>
      </c>
      <c r="C393" s="73" t="s">
        <v>31</v>
      </c>
      <c r="D393" s="73">
        <v>7.4999999999999997E-2</v>
      </c>
      <c r="E393" s="73">
        <v>0.46500000000000002</v>
      </c>
      <c r="F393" s="73">
        <v>8.9999999999999998E-4</v>
      </c>
      <c r="G393" s="73" t="s">
        <v>15</v>
      </c>
      <c r="H393" s="73">
        <v>0.03</v>
      </c>
      <c r="I393" s="73">
        <v>0.03</v>
      </c>
      <c r="J393" s="73"/>
      <c r="K393" s="73">
        <v>0</v>
      </c>
      <c r="L393" s="73">
        <v>6.7500000000000002E-8</v>
      </c>
      <c r="M393" s="73">
        <v>6.7500000000000002E-8</v>
      </c>
      <c r="N393" s="73">
        <v>0</v>
      </c>
      <c r="O393" s="79" t="s">
        <v>1919</v>
      </c>
      <c r="P393" s="79" t="s">
        <v>3613</v>
      </c>
      <c r="BG393" s="78">
        <v>46323.633946759262</v>
      </c>
      <c r="BH393" s="73">
        <v>1</v>
      </c>
      <c r="BI393" s="73" t="s">
        <v>84</v>
      </c>
      <c r="BJ393" s="73" t="s">
        <v>2785</v>
      </c>
      <c r="BK393" s="73" t="s">
        <v>3612</v>
      </c>
      <c r="BL393" s="73" t="s">
        <v>31</v>
      </c>
      <c r="BM393" s="83">
        <v>1.5543228073546722E-3</v>
      </c>
      <c r="BN393" s="73">
        <v>0</v>
      </c>
      <c r="BO393" s="80" t="s">
        <v>2786</v>
      </c>
      <c r="BR393" s="78">
        <v>46323.633946759262</v>
      </c>
      <c r="BS393" s="73" t="s">
        <v>2480</v>
      </c>
      <c r="BT393" s="73" t="s">
        <v>2481</v>
      </c>
      <c r="BU393" s="73">
        <v>237</v>
      </c>
      <c r="BV393" s="73" t="s">
        <v>2176</v>
      </c>
      <c r="BW393" s="73" t="s">
        <v>2177</v>
      </c>
      <c r="BX393" s="73">
        <v>0.56999999999999995</v>
      </c>
      <c r="BY393" s="73">
        <v>0.06</v>
      </c>
      <c r="BZ393" s="73">
        <v>0.6</v>
      </c>
      <c r="CA393" s="73">
        <v>0.06</v>
      </c>
      <c r="CB393" s="73"/>
      <c r="CC393" s="73"/>
      <c r="CD393" s="73"/>
      <c r="CE393" s="73"/>
      <c r="CF393" s="73" t="s">
        <v>2037</v>
      </c>
      <c r="CG393" s="80"/>
      <c r="CH393" s="73" t="s">
        <v>66</v>
      </c>
      <c r="CI393" s="73" t="s">
        <v>2037</v>
      </c>
    </row>
    <row r="394" spans="1:87" ht="15" customHeight="1" x14ac:dyDescent="0.25">
      <c r="A394" s="78">
        <v>46323.633946759262</v>
      </c>
      <c r="B394" s="73" t="s">
        <v>3614</v>
      </c>
      <c r="C394" s="73" t="s">
        <v>31</v>
      </c>
      <c r="D394" s="73">
        <v>0.105</v>
      </c>
      <c r="E394" s="73">
        <v>0.46500000000000002</v>
      </c>
      <c r="F394" s="73">
        <v>8.9999999999999998E-4</v>
      </c>
      <c r="G394" s="73" t="s">
        <v>15</v>
      </c>
      <c r="H394" s="73">
        <v>0.03</v>
      </c>
      <c r="I394" s="73">
        <v>0.03</v>
      </c>
      <c r="J394" s="73"/>
      <c r="K394" s="73">
        <v>0</v>
      </c>
      <c r="L394" s="73">
        <v>6.7500000000000002E-8</v>
      </c>
      <c r="M394" s="73">
        <v>6.7500000000000002E-8</v>
      </c>
      <c r="N394" s="73">
        <v>0</v>
      </c>
      <c r="O394" s="79" t="s">
        <v>1919</v>
      </c>
      <c r="P394" s="79" t="s">
        <v>3615</v>
      </c>
      <c r="BG394" s="78">
        <v>46323.633946759262</v>
      </c>
      <c r="BH394" s="73">
        <v>1</v>
      </c>
      <c r="BI394" s="73" t="s">
        <v>84</v>
      </c>
      <c r="BJ394" s="73" t="s">
        <v>2785</v>
      </c>
      <c r="BK394" s="73" t="s">
        <v>3614</v>
      </c>
      <c r="BL394" s="73" t="s">
        <v>31</v>
      </c>
      <c r="BM394" s="83">
        <v>1.6743279521898595E-3</v>
      </c>
      <c r="BN394" s="73">
        <v>0</v>
      </c>
      <c r="BO394" s="80" t="s">
        <v>2786</v>
      </c>
      <c r="BR394" s="78">
        <v>46323.633946759262</v>
      </c>
      <c r="BS394" s="73" t="s">
        <v>2480</v>
      </c>
      <c r="BT394" s="73" t="s">
        <v>2482</v>
      </c>
      <c r="BU394" s="73">
        <v>238</v>
      </c>
      <c r="BV394" s="73" t="s">
        <v>2176</v>
      </c>
      <c r="BW394" s="73" t="s">
        <v>2177</v>
      </c>
      <c r="BX394" s="73">
        <v>0.6</v>
      </c>
      <c r="BY394" s="73">
        <v>0.06</v>
      </c>
      <c r="BZ394" s="73">
        <v>0.6</v>
      </c>
      <c r="CA394" s="73">
        <v>0.09</v>
      </c>
      <c r="CB394" s="73"/>
      <c r="CC394" s="73"/>
      <c r="CD394" s="73"/>
      <c r="CE394" s="73"/>
      <c r="CF394" s="73" t="s">
        <v>2037</v>
      </c>
      <c r="CG394" s="80"/>
      <c r="CH394" s="73" t="s">
        <v>66</v>
      </c>
      <c r="CI394" s="73" t="s">
        <v>2037</v>
      </c>
    </row>
    <row r="395" spans="1:87" ht="15" customHeight="1" x14ac:dyDescent="0.25">
      <c r="A395" s="78">
        <v>46323.633946759262</v>
      </c>
      <c r="B395" s="73" t="s">
        <v>3616</v>
      </c>
      <c r="C395" s="73" t="s">
        <v>31</v>
      </c>
      <c r="D395" s="73">
        <v>0.13500000000000001</v>
      </c>
      <c r="E395" s="73">
        <v>0.46500000000000002</v>
      </c>
      <c r="F395" s="73">
        <v>8.9999999999999998E-4</v>
      </c>
      <c r="G395" s="73" t="s">
        <v>15</v>
      </c>
      <c r="H395" s="73">
        <v>0.03</v>
      </c>
      <c r="I395" s="73">
        <v>0.03</v>
      </c>
      <c r="J395" s="73"/>
      <c r="K395" s="73">
        <v>0</v>
      </c>
      <c r="L395" s="73">
        <v>6.7500000000000002E-8</v>
      </c>
      <c r="M395" s="73">
        <v>6.7500000000000002E-8</v>
      </c>
      <c r="N395" s="73">
        <v>0</v>
      </c>
      <c r="O395" s="79" t="s">
        <v>1919</v>
      </c>
      <c r="P395" s="79" t="s">
        <v>3617</v>
      </c>
      <c r="BG395" s="78">
        <v>46323.633946759262</v>
      </c>
      <c r="BH395" s="73">
        <v>1</v>
      </c>
      <c r="BI395" s="73" t="s">
        <v>84</v>
      </c>
      <c r="BJ395" s="73" t="s">
        <v>2785</v>
      </c>
      <c r="BK395" s="73" t="s">
        <v>3616</v>
      </c>
      <c r="BL395" s="73" t="s">
        <v>31</v>
      </c>
      <c r="BM395" s="83">
        <v>1.794333097025047E-3</v>
      </c>
      <c r="BN395" s="73">
        <v>0</v>
      </c>
      <c r="BO395" s="80" t="s">
        <v>2786</v>
      </c>
      <c r="BR395" s="78">
        <v>46323.633946759262</v>
      </c>
      <c r="BS395" s="73" t="s">
        <v>2480</v>
      </c>
      <c r="BT395" s="73" t="s">
        <v>2483</v>
      </c>
      <c r="BU395" s="73">
        <v>239</v>
      </c>
      <c r="BV395" s="73" t="s">
        <v>2176</v>
      </c>
      <c r="BW395" s="73" t="s">
        <v>2177</v>
      </c>
      <c r="BX395" s="73">
        <v>0.6</v>
      </c>
      <c r="BY395" s="73">
        <v>0.09</v>
      </c>
      <c r="BZ395" s="73">
        <v>0.56999999999999995</v>
      </c>
      <c r="CA395" s="73">
        <v>0.09</v>
      </c>
      <c r="CB395" s="73"/>
      <c r="CC395" s="73"/>
      <c r="CD395" s="73"/>
      <c r="CE395" s="73"/>
      <c r="CF395" s="73" t="s">
        <v>2037</v>
      </c>
      <c r="CG395" s="80"/>
      <c r="CH395" s="73" t="s">
        <v>66</v>
      </c>
      <c r="CI395" s="73" t="s">
        <v>2037</v>
      </c>
    </row>
    <row r="396" spans="1:87" ht="15" customHeight="1" x14ac:dyDescent="0.25">
      <c r="A396" s="78">
        <v>46323.633946759262</v>
      </c>
      <c r="B396" s="73" t="s">
        <v>3618</v>
      </c>
      <c r="C396" s="73" t="s">
        <v>31</v>
      </c>
      <c r="D396" s="73">
        <v>0.16500000000000001</v>
      </c>
      <c r="E396" s="73">
        <v>0.46500000000000002</v>
      </c>
      <c r="F396" s="73">
        <v>8.9999999999999998E-4</v>
      </c>
      <c r="G396" s="73" t="s">
        <v>15</v>
      </c>
      <c r="H396" s="73">
        <v>0.03</v>
      </c>
      <c r="I396" s="73">
        <v>0.03</v>
      </c>
      <c r="J396" s="73"/>
      <c r="K396" s="73">
        <v>0</v>
      </c>
      <c r="L396" s="73">
        <v>6.7500000000000002E-8</v>
      </c>
      <c r="M396" s="73">
        <v>6.7500000000000002E-8</v>
      </c>
      <c r="N396" s="73">
        <v>0</v>
      </c>
      <c r="O396" s="79" t="s">
        <v>1919</v>
      </c>
      <c r="P396" s="79" t="s">
        <v>3619</v>
      </c>
      <c r="BG396" s="78">
        <v>46323.633946759262</v>
      </c>
      <c r="BH396" s="73">
        <v>1</v>
      </c>
      <c r="BI396" s="73" t="s">
        <v>84</v>
      </c>
      <c r="BJ396" s="73" t="s">
        <v>2785</v>
      </c>
      <c r="BK396" s="73" t="s">
        <v>3618</v>
      </c>
      <c r="BL396" s="73" t="s">
        <v>31</v>
      </c>
      <c r="BM396" s="83">
        <v>1.9143382418602346E-3</v>
      </c>
      <c r="BN396" s="73">
        <v>0</v>
      </c>
      <c r="BO396" s="80" t="s">
        <v>2786</v>
      </c>
      <c r="BR396" s="78">
        <v>46323.633946759262</v>
      </c>
      <c r="BS396" s="73" t="s">
        <v>2480</v>
      </c>
      <c r="BT396" s="73" t="s">
        <v>2484</v>
      </c>
      <c r="BU396" s="73">
        <v>240</v>
      </c>
      <c r="BV396" s="73" t="s">
        <v>2176</v>
      </c>
      <c r="BW396" s="73" t="s">
        <v>2177</v>
      </c>
      <c r="BX396" s="73">
        <v>0.56999999999999995</v>
      </c>
      <c r="BY396" s="73">
        <v>0.09</v>
      </c>
      <c r="BZ396" s="73">
        <v>0.56999999999999995</v>
      </c>
      <c r="CA396" s="73">
        <v>0.06</v>
      </c>
      <c r="CB396" s="73"/>
      <c r="CC396" s="73"/>
      <c r="CD396" s="73"/>
      <c r="CE396" s="73"/>
      <c r="CF396" s="73" t="s">
        <v>2037</v>
      </c>
      <c r="CG396" s="80"/>
      <c r="CH396" s="73" t="s">
        <v>66</v>
      </c>
      <c r="CI396" s="73" t="s">
        <v>2037</v>
      </c>
    </row>
    <row r="397" spans="1:87" ht="15" customHeight="1" x14ac:dyDescent="0.25">
      <c r="A397" s="78">
        <v>46323.633946759262</v>
      </c>
      <c r="B397" s="73" t="s">
        <v>3620</v>
      </c>
      <c r="C397" s="73" t="s">
        <v>31</v>
      </c>
      <c r="D397" s="73">
        <v>0.19500000000000001</v>
      </c>
      <c r="E397" s="73">
        <v>0.46500000000000002</v>
      </c>
      <c r="F397" s="73">
        <v>8.9999999999999998E-4</v>
      </c>
      <c r="G397" s="73" t="s">
        <v>15</v>
      </c>
      <c r="H397" s="73">
        <v>0.03</v>
      </c>
      <c r="I397" s="73">
        <v>0.03</v>
      </c>
      <c r="J397" s="73"/>
      <c r="K397" s="73">
        <v>0</v>
      </c>
      <c r="L397" s="73">
        <v>6.7500000000000002E-8</v>
      </c>
      <c r="M397" s="73">
        <v>6.7500000000000002E-8</v>
      </c>
      <c r="N397" s="73">
        <v>0</v>
      </c>
      <c r="O397" s="79" t="s">
        <v>1919</v>
      </c>
      <c r="P397" s="79" t="s">
        <v>3621</v>
      </c>
      <c r="BG397" s="78">
        <v>46323.633946759262</v>
      </c>
      <c r="BH397" s="73">
        <v>1</v>
      </c>
      <c r="BI397" s="73" t="s">
        <v>84</v>
      </c>
      <c r="BJ397" s="73" t="s">
        <v>2785</v>
      </c>
      <c r="BK397" s="73" t="s">
        <v>3620</v>
      </c>
      <c r="BL397" s="73" t="s">
        <v>31</v>
      </c>
      <c r="BM397" s="83">
        <v>2.0343433866954219E-3</v>
      </c>
      <c r="BN397" s="73">
        <v>0</v>
      </c>
      <c r="BO397" s="80" t="s">
        <v>2786</v>
      </c>
      <c r="BR397" s="78">
        <v>46323.633946759262</v>
      </c>
      <c r="BS397" s="73" t="s">
        <v>2485</v>
      </c>
      <c r="BT397" s="73" t="s">
        <v>2486</v>
      </c>
      <c r="BU397" s="73">
        <v>241</v>
      </c>
      <c r="BV397" s="73" t="s">
        <v>2176</v>
      </c>
      <c r="BW397" s="73" t="s">
        <v>2177</v>
      </c>
      <c r="BX397" s="73">
        <v>0</v>
      </c>
      <c r="BY397" s="73">
        <v>0.09</v>
      </c>
      <c r="BZ397" s="73">
        <v>0.03</v>
      </c>
      <c r="CA397" s="73">
        <v>0.09</v>
      </c>
      <c r="CB397" s="73"/>
      <c r="CC397" s="73"/>
      <c r="CD397" s="73"/>
      <c r="CE397" s="73"/>
      <c r="CF397" s="73" t="s">
        <v>2039</v>
      </c>
      <c r="CG397" s="80"/>
      <c r="CH397" s="73" t="s">
        <v>66</v>
      </c>
      <c r="CI397" s="73" t="s">
        <v>2039</v>
      </c>
    </row>
    <row r="398" spans="1:87" ht="15" customHeight="1" x14ac:dyDescent="0.25">
      <c r="A398" s="78">
        <v>46323.633946759262</v>
      </c>
      <c r="B398" s="73" t="s">
        <v>3622</v>
      </c>
      <c r="C398" s="73" t="s">
        <v>31</v>
      </c>
      <c r="D398" s="73">
        <v>0.22500000000000001</v>
      </c>
      <c r="E398" s="73">
        <v>0.46500000000000002</v>
      </c>
      <c r="F398" s="73">
        <v>8.9999999999999998E-4</v>
      </c>
      <c r="G398" s="73" t="s">
        <v>15</v>
      </c>
      <c r="H398" s="73">
        <v>0.03</v>
      </c>
      <c r="I398" s="73">
        <v>0.03</v>
      </c>
      <c r="J398" s="73"/>
      <c r="K398" s="73">
        <v>0</v>
      </c>
      <c r="L398" s="73">
        <v>6.7500000000000002E-8</v>
      </c>
      <c r="M398" s="73">
        <v>6.7500000000000002E-8</v>
      </c>
      <c r="N398" s="73">
        <v>0</v>
      </c>
      <c r="O398" s="79" t="s">
        <v>1919</v>
      </c>
      <c r="P398" s="79" t="s">
        <v>3623</v>
      </c>
      <c r="BG398" s="78">
        <v>46323.633946759262</v>
      </c>
      <c r="BH398" s="73">
        <v>1</v>
      </c>
      <c r="BI398" s="73" t="s">
        <v>84</v>
      </c>
      <c r="BJ398" s="73" t="s">
        <v>2785</v>
      </c>
      <c r="BK398" s="73" t="s">
        <v>3622</v>
      </c>
      <c r="BL398" s="73" t="s">
        <v>31</v>
      </c>
      <c r="BM398" s="83">
        <v>2.1543485315306094E-3</v>
      </c>
      <c r="BN398" s="73">
        <v>0</v>
      </c>
      <c r="BO398" s="80" t="s">
        <v>2786</v>
      </c>
      <c r="BR398" s="78">
        <v>46323.633946759262</v>
      </c>
      <c r="BS398" s="73" t="s">
        <v>2485</v>
      </c>
      <c r="BT398" s="73" t="s">
        <v>2487</v>
      </c>
      <c r="BU398" s="73">
        <v>242</v>
      </c>
      <c r="BV398" s="73" t="s">
        <v>2176</v>
      </c>
      <c r="BW398" s="73" t="s">
        <v>2177</v>
      </c>
      <c r="BX398" s="73">
        <v>0.03</v>
      </c>
      <c r="BY398" s="73">
        <v>0.09</v>
      </c>
      <c r="BZ398" s="73">
        <v>0.03</v>
      </c>
      <c r="CA398" s="73">
        <v>0.12</v>
      </c>
      <c r="CB398" s="73"/>
      <c r="CC398" s="73"/>
      <c r="CD398" s="73"/>
      <c r="CE398" s="73"/>
      <c r="CF398" s="73" t="s">
        <v>2039</v>
      </c>
      <c r="CG398" s="80"/>
      <c r="CH398" s="73" t="s">
        <v>66</v>
      </c>
      <c r="CI398" s="73" t="s">
        <v>2039</v>
      </c>
    </row>
    <row r="399" spans="1:87" ht="15" customHeight="1" x14ac:dyDescent="0.25">
      <c r="A399" s="78">
        <v>46323.633946759262</v>
      </c>
      <c r="B399" s="73" t="s">
        <v>3624</v>
      </c>
      <c r="C399" s="73" t="s">
        <v>31</v>
      </c>
      <c r="D399" s="73">
        <v>0.245</v>
      </c>
      <c r="E399" s="73">
        <v>0.46500000000000002</v>
      </c>
      <c r="F399" s="73">
        <v>2.9999999999999997E-4</v>
      </c>
      <c r="G399" s="73" t="s">
        <v>15</v>
      </c>
      <c r="H399" s="73">
        <v>0.03</v>
      </c>
      <c r="I399" s="73">
        <v>0.01</v>
      </c>
      <c r="J399" s="73"/>
      <c r="K399" s="73">
        <v>1.5707963267948966</v>
      </c>
      <c r="L399" s="73">
        <v>2.25E-8</v>
      </c>
      <c r="M399" s="73">
        <v>2.5000000000000001E-9</v>
      </c>
      <c r="N399" s="73">
        <v>0</v>
      </c>
      <c r="O399" s="79" t="s">
        <v>1919</v>
      </c>
      <c r="P399" s="79" t="s">
        <v>3625</v>
      </c>
      <c r="BG399" s="78">
        <v>46323.633946759262</v>
      </c>
      <c r="BH399" s="73">
        <v>1</v>
      </c>
      <c r="BI399" s="73" t="s">
        <v>84</v>
      </c>
      <c r="BJ399" s="73" t="s">
        <v>2785</v>
      </c>
      <c r="BK399" s="73" t="s">
        <v>3624</v>
      </c>
      <c r="BL399" s="73" t="s">
        <v>31</v>
      </c>
      <c r="BM399" s="83">
        <v>2.2343519614207346E-3</v>
      </c>
      <c r="BN399" s="73">
        <v>0</v>
      </c>
      <c r="BO399" s="80" t="s">
        <v>2786</v>
      </c>
      <c r="BR399" s="78">
        <v>46323.633946759262</v>
      </c>
      <c r="BS399" s="73" t="s">
        <v>2485</v>
      </c>
      <c r="BT399" s="73" t="s">
        <v>2488</v>
      </c>
      <c r="BU399" s="73">
        <v>243</v>
      </c>
      <c r="BV399" s="73" t="s">
        <v>2176</v>
      </c>
      <c r="BW399" s="73" t="s">
        <v>2177</v>
      </c>
      <c r="BX399" s="73">
        <v>0.03</v>
      </c>
      <c r="BY399" s="73">
        <v>0.12</v>
      </c>
      <c r="BZ399" s="73">
        <v>0</v>
      </c>
      <c r="CA399" s="73">
        <v>0.12</v>
      </c>
      <c r="CB399" s="73"/>
      <c r="CC399" s="73"/>
      <c r="CD399" s="73"/>
      <c r="CE399" s="73"/>
      <c r="CF399" s="73" t="s">
        <v>2039</v>
      </c>
      <c r="CG399" s="80"/>
      <c r="CH399" s="73" t="s">
        <v>66</v>
      </c>
      <c r="CI399" s="73" t="s">
        <v>2039</v>
      </c>
    </row>
    <row r="400" spans="1:87" ht="15" customHeight="1" x14ac:dyDescent="0.25">
      <c r="A400" s="78">
        <v>46323.633946759262</v>
      </c>
      <c r="B400" s="73" t="s">
        <v>3626</v>
      </c>
      <c r="C400" s="73" t="s">
        <v>31</v>
      </c>
      <c r="D400" s="73">
        <v>1.4999999999999999E-2</v>
      </c>
      <c r="E400" s="73">
        <v>0.495</v>
      </c>
      <c r="F400" s="73">
        <v>8.9999999999999998E-4</v>
      </c>
      <c r="G400" s="73" t="s">
        <v>15</v>
      </c>
      <c r="H400" s="73">
        <v>0.03</v>
      </c>
      <c r="I400" s="73">
        <v>0.03</v>
      </c>
      <c r="J400" s="73"/>
      <c r="K400" s="73">
        <v>0</v>
      </c>
      <c r="L400" s="73">
        <v>6.7500000000000002E-8</v>
      </c>
      <c r="M400" s="73">
        <v>6.7500000000000002E-8</v>
      </c>
      <c r="N400" s="73">
        <v>0</v>
      </c>
      <c r="O400" s="79" t="s">
        <v>1919</v>
      </c>
      <c r="P400" s="79" t="s">
        <v>3627</v>
      </c>
      <c r="BG400" s="78">
        <v>46323.633946759262</v>
      </c>
      <c r="BH400" s="73">
        <v>1</v>
      </c>
      <c r="BI400" s="73" t="s">
        <v>84</v>
      </c>
      <c r="BJ400" s="73" t="s">
        <v>2785</v>
      </c>
      <c r="BK400" s="73" t="s">
        <v>3626</v>
      </c>
      <c r="BL400" s="73" t="s">
        <v>31</v>
      </c>
      <c r="BM400" s="83">
        <v>1.6352666855299557E-3</v>
      </c>
      <c r="BN400" s="73">
        <v>0</v>
      </c>
      <c r="BO400" s="80" t="s">
        <v>2786</v>
      </c>
      <c r="BR400" s="78">
        <v>46323.633946759262</v>
      </c>
      <c r="BS400" s="73" t="s">
        <v>2485</v>
      </c>
      <c r="BT400" s="73" t="s">
        <v>2489</v>
      </c>
      <c r="BU400" s="73">
        <v>244</v>
      </c>
      <c r="BV400" s="73" t="s">
        <v>2176</v>
      </c>
      <c r="BW400" s="73" t="s">
        <v>2177</v>
      </c>
      <c r="BX400" s="73">
        <v>0</v>
      </c>
      <c r="BY400" s="73">
        <v>0.12</v>
      </c>
      <c r="BZ400" s="73">
        <v>0</v>
      </c>
      <c r="CA400" s="73">
        <v>0.09</v>
      </c>
      <c r="CB400" s="73"/>
      <c r="CC400" s="73"/>
      <c r="CD400" s="73"/>
      <c r="CE400" s="73"/>
      <c r="CF400" s="73" t="s">
        <v>2039</v>
      </c>
      <c r="CG400" s="80"/>
      <c r="CH400" s="73" t="s">
        <v>66</v>
      </c>
      <c r="CI400" s="73" t="s">
        <v>2039</v>
      </c>
    </row>
    <row r="401" spans="1:87" ht="15" customHeight="1" x14ac:dyDescent="0.25">
      <c r="A401" s="78">
        <v>46323.633946759262</v>
      </c>
      <c r="B401" s="73" t="s">
        <v>3628</v>
      </c>
      <c r="C401" s="73" t="s">
        <v>31</v>
      </c>
      <c r="D401" s="73">
        <v>4.4999999999999998E-2</v>
      </c>
      <c r="E401" s="73">
        <v>0.495</v>
      </c>
      <c r="F401" s="73">
        <v>8.9999999999999998E-4</v>
      </c>
      <c r="G401" s="73" t="s">
        <v>15</v>
      </c>
      <c r="H401" s="73">
        <v>0.03</v>
      </c>
      <c r="I401" s="73">
        <v>0.03</v>
      </c>
      <c r="J401" s="73"/>
      <c r="K401" s="73">
        <v>0</v>
      </c>
      <c r="L401" s="73">
        <v>6.7500000000000002E-8</v>
      </c>
      <c r="M401" s="73">
        <v>6.7500000000000002E-8</v>
      </c>
      <c r="N401" s="73">
        <v>0</v>
      </c>
      <c r="O401" s="79" t="s">
        <v>1919</v>
      </c>
      <c r="P401" s="79" t="s">
        <v>3629</v>
      </c>
      <c r="BG401" s="78">
        <v>46323.633946759262</v>
      </c>
      <c r="BH401" s="73">
        <v>1</v>
      </c>
      <c r="BI401" s="73" t="s">
        <v>84</v>
      </c>
      <c r="BJ401" s="73" t="s">
        <v>2785</v>
      </c>
      <c r="BK401" s="73" t="s">
        <v>3628</v>
      </c>
      <c r="BL401" s="73" t="s">
        <v>31</v>
      </c>
      <c r="BM401" s="83">
        <v>1.7552718303651433E-3</v>
      </c>
      <c r="BN401" s="73">
        <v>0</v>
      </c>
      <c r="BO401" s="80" t="s">
        <v>2786</v>
      </c>
      <c r="BR401" s="78">
        <v>46323.633946759262</v>
      </c>
      <c r="BS401" s="73" t="s">
        <v>2490</v>
      </c>
      <c r="BT401" s="73" t="s">
        <v>2491</v>
      </c>
      <c r="BU401" s="73">
        <v>245</v>
      </c>
      <c r="BV401" s="73" t="s">
        <v>2176</v>
      </c>
      <c r="BW401" s="73" t="s">
        <v>2177</v>
      </c>
      <c r="BX401" s="73">
        <v>0.03</v>
      </c>
      <c r="BY401" s="73">
        <v>0.09</v>
      </c>
      <c r="BZ401" s="73">
        <v>0.06</v>
      </c>
      <c r="CA401" s="73">
        <v>0.09</v>
      </c>
      <c r="CB401" s="73"/>
      <c r="CC401" s="73"/>
      <c r="CD401" s="73"/>
      <c r="CE401" s="73"/>
      <c r="CF401" s="73" t="s">
        <v>2041</v>
      </c>
      <c r="CG401" s="80"/>
      <c r="CH401" s="73" t="s">
        <v>66</v>
      </c>
      <c r="CI401" s="73" t="s">
        <v>2041</v>
      </c>
    </row>
    <row r="402" spans="1:87" ht="15" customHeight="1" x14ac:dyDescent="0.25">
      <c r="A402" s="78">
        <v>46323.633946759262</v>
      </c>
      <c r="B402" s="73" t="s">
        <v>3630</v>
      </c>
      <c r="C402" s="73" t="s">
        <v>31</v>
      </c>
      <c r="D402" s="73">
        <v>7.4999999999999997E-2</v>
      </c>
      <c r="E402" s="73">
        <v>0.495</v>
      </c>
      <c r="F402" s="73">
        <v>8.9999999999999998E-4</v>
      </c>
      <c r="G402" s="73" t="s">
        <v>15</v>
      </c>
      <c r="H402" s="73">
        <v>0.03</v>
      </c>
      <c r="I402" s="73">
        <v>0.03</v>
      </c>
      <c r="J402" s="73"/>
      <c r="K402" s="73">
        <v>0</v>
      </c>
      <c r="L402" s="73">
        <v>6.7500000000000002E-8</v>
      </c>
      <c r="M402" s="73">
        <v>6.7500000000000002E-8</v>
      </c>
      <c r="N402" s="73">
        <v>0</v>
      </c>
      <c r="O402" s="79" t="s">
        <v>1919</v>
      </c>
      <c r="P402" s="79" t="s">
        <v>3631</v>
      </c>
      <c r="BG402" s="78">
        <v>46323.633946759262</v>
      </c>
      <c r="BH402" s="73">
        <v>1</v>
      </c>
      <c r="BI402" s="73" t="s">
        <v>84</v>
      </c>
      <c r="BJ402" s="73" t="s">
        <v>2785</v>
      </c>
      <c r="BK402" s="73" t="s">
        <v>3630</v>
      </c>
      <c r="BL402" s="73" t="s">
        <v>31</v>
      </c>
      <c r="BM402" s="83">
        <v>1.8752769752003308E-3</v>
      </c>
      <c r="BN402" s="73">
        <v>0</v>
      </c>
      <c r="BO402" s="80" t="s">
        <v>2786</v>
      </c>
      <c r="BR402" s="78">
        <v>46323.633946759262</v>
      </c>
      <c r="BS402" s="73" t="s">
        <v>2490</v>
      </c>
      <c r="BT402" s="73" t="s">
        <v>2492</v>
      </c>
      <c r="BU402" s="73">
        <v>246</v>
      </c>
      <c r="BV402" s="73" t="s">
        <v>2176</v>
      </c>
      <c r="BW402" s="73" t="s">
        <v>2177</v>
      </c>
      <c r="BX402" s="73">
        <v>0.06</v>
      </c>
      <c r="BY402" s="73">
        <v>0.09</v>
      </c>
      <c r="BZ402" s="73">
        <v>0.06</v>
      </c>
      <c r="CA402" s="73">
        <v>0.12</v>
      </c>
      <c r="CB402" s="73"/>
      <c r="CC402" s="73"/>
      <c r="CD402" s="73"/>
      <c r="CE402" s="73"/>
      <c r="CF402" s="73" t="s">
        <v>2041</v>
      </c>
      <c r="CG402" s="80"/>
      <c r="CH402" s="73" t="s">
        <v>66</v>
      </c>
      <c r="CI402" s="73" t="s">
        <v>2041</v>
      </c>
    </row>
    <row r="403" spans="1:87" ht="15" customHeight="1" x14ac:dyDescent="0.25">
      <c r="A403" s="78">
        <v>46323.633946759262</v>
      </c>
      <c r="B403" s="73" t="s">
        <v>3632</v>
      </c>
      <c r="C403" s="73" t="s">
        <v>31</v>
      </c>
      <c r="D403" s="73">
        <v>0.105</v>
      </c>
      <c r="E403" s="73">
        <v>0.495</v>
      </c>
      <c r="F403" s="73">
        <v>8.9999999999999998E-4</v>
      </c>
      <c r="G403" s="73" t="s">
        <v>15</v>
      </c>
      <c r="H403" s="73">
        <v>0.03</v>
      </c>
      <c r="I403" s="73">
        <v>0.03</v>
      </c>
      <c r="J403" s="73"/>
      <c r="K403" s="73">
        <v>0</v>
      </c>
      <c r="L403" s="73">
        <v>6.7500000000000002E-8</v>
      </c>
      <c r="M403" s="73">
        <v>6.7500000000000002E-8</v>
      </c>
      <c r="N403" s="73">
        <v>0</v>
      </c>
      <c r="O403" s="79" t="s">
        <v>1919</v>
      </c>
      <c r="P403" s="79" t="s">
        <v>3633</v>
      </c>
      <c r="BG403" s="78">
        <v>46323.633946759262</v>
      </c>
      <c r="BH403" s="73">
        <v>1</v>
      </c>
      <c r="BI403" s="73" t="s">
        <v>84</v>
      </c>
      <c r="BJ403" s="73" t="s">
        <v>2785</v>
      </c>
      <c r="BK403" s="73" t="s">
        <v>3632</v>
      </c>
      <c r="BL403" s="73" t="s">
        <v>31</v>
      </c>
      <c r="BM403" s="83">
        <v>1.9952821200355181E-3</v>
      </c>
      <c r="BN403" s="73">
        <v>0</v>
      </c>
      <c r="BO403" s="80" t="s">
        <v>2786</v>
      </c>
      <c r="BR403" s="78">
        <v>46323.633946759262</v>
      </c>
      <c r="BS403" s="73" t="s">
        <v>2490</v>
      </c>
      <c r="BT403" s="73" t="s">
        <v>2493</v>
      </c>
      <c r="BU403" s="73">
        <v>247</v>
      </c>
      <c r="BV403" s="73" t="s">
        <v>2176</v>
      </c>
      <c r="BW403" s="73" t="s">
        <v>2177</v>
      </c>
      <c r="BX403" s="73">
        <v>0.06</v>
      </c>
      <c r="BY403" s="73">
        <v>0.12</v>
      </c>
      <c r="BZ403" s="73">
        <v>0.03</v>
      </c>
      <c r="CA403" s="73">
        <v>0.12</v>
      </c>
      <c r="CB403" s="73"/>
      <c r="CC403" s="73"/>
      <c r="CD403" s="73"/>
      <c r="CE403" s="73"/>
      <c r="CF403" s="73" t="s">
        <v>2041</v>
      </c>
      <c r="CG403" s="80"/>
      <c r="CH403" s="73" t="s">
        <v>66</v>
      </c>
      <c r="CI403" s="73" t="s">
        <v>2041</v>
      </c>
    </row>
    <row r="404" spans="1:87" ht="15" customHeight="1" x14ac:dyDescent="0.25">
      <c r="A404" s="78">
        <v>46323.633946759262</v>
      </c>
      <c r="B404" s="73" t="s">
        <v>3634</v>
      </c>
      <c r="C404" s="73" t="s">
        <v>31</v>
      </c>
      <c r="D404" s="73">
        <v>0.13500000000000001</v>
      </c>
      <c r="E404" s="73">
        <v>0.495</v>
      </c>
      <c r="F404" s="73">
        <v>8.9999999999999998E-4</v>
      </c>
      <c r="G404" s="73" t="s">
        <v>15</v>
      </c>
      <c r="H404" s="73">
        <v>0.03</v>
      </c>
      <c r="I404" s="73">
        <v>0.03</v>
      </c>
      <c r="J404" s="73"/>
      <c r="K404" s="73">
        <v>0</v>
      </c>
      <c r="L404" s="73">
        <v>6.7500000000000002E-8</v>
      </c>
      <c r="M404" s="73">
        <v>6.7500000000000002E-8</v>
      </c>
      <c r="N404" s="73">
        <v>0</v>
      </c>
      <c r="O404" s="79" t="s">
        <v>1919</v>
      </c>
      <c r="P404" s="79" t="s">
        <v>3635</v>
      </c>
      <c r="BG404" s="78">
        <v>46323.633946759262</v>
      </c>
      <c r="BH404" s="73">
        <v>1</v>
      </c>
      <c r="BI404" s="73" t="s">
        <v>84</v>
      </c>
      <c r="BJ404" s="73" t="s">
        <v>2785</v>
      </c>
      <c r="BK404" s="73" t="s">
        <v>3634</v>
      </c>
      <c r="BL404" s="73" t="s">
        <v>31</v>
      </c>
      <c r="BM404" s="83">
        <v>2.1152872648707056E-3</v>
      </c>
      <c r="BN404" s="73">
        <v>0</v>
      </c>
      <c r="BO404" s="80" t="s">
        <v>2786</v>
      </c>
      <c r="BR404" s="78">
        <v>46323.633946759262</v>
      </c>
      <c r="BS404" s="73" t="s">
        <v>2490</v>
      </c>
      <c r="BT404" s="73" t="s">
        <v>2494</v>
      </c>
      <c r="BU404" s="73">
        <v>248</v>
      </c>
      <c r="BV404" s="73" t="s">
        <v>2176</v>
      </c>
      <c r="BW404" s="73" t="s">
        <v>2177</v>
      </c>
      <c r="BX404" s="73">
        <v>0.03</v>
      </c>
      <c r="BY404" s="73">
        <v>0.12</v>
      </c>
      <c r="BZ404" s="73">
        <v>0.03</v>
      </c>
      <c r="CA404" s="73">
        <v>0.09</v>
      </c>
      <c r="CB404" s="73"/>
      <c r="CC404" s="73"/>
      <c r="CD404" s="73"/>
      <c r="CE404" s="73"/>
      <c r="CF404" s="73" t="s">
        <v>2041</v>
      </c>
      <c r="CG404" s="80"/>
      <c r="CH404" s="73" t="s">
        <v>66</v>
      </c>
      <c r="CI404" s="73" t="s">
        <v>2041</v>
      </c>
    </row>
    <row r="405" spans="1:87" ht="15" customHeight="1" x14ac:dyDescent="0.25">
      <c r="A405" s="78">
        <v>46323.633946759262</v>
      </c>
      <c r="B405" s="73" t="s">
        <v>3636</v>
      </c>
      <c r="C405" s="73" t="s">
        <v>31</v>
      </c>
      <c r="D405" s="73">
        <v>0.16500000000000001</v>
      </c>
      <c r="E405" s="73">
        <v>0.495</v>
      </c>
      <c r="F405" s="73">
        <v>8.9999999999999998E-4</v>
      </c>
      <c r="G405" s="73" t="s">
        <v>15</v>
      </c>
      <c r="H405" s="73">
        <v>0.03</v>
      </c>
      <c r="I405" s="73">
        <v>0.03</v>
      </c>
      <c r="J405" s="73"/>
      <c r="K405" s="73">
        <v>0</v>
      </c>
      <c r="L405" s="73">
        <v>6.7500000000000002E-8</v>
      </c>
      <c r="M405" s="73">
        <v>6.7500000000000002E-8</v>
      </c>
      <c r="N405" s="73">
        <v>0</v>
      </c>
      <c r="O405" s="79" t="s">
        <v>1919</v>
      </c>
      <c r="P405" s="79" t="s">
        <v>3637</v>
      </c>
      <c r="BG405" s="78">
        <v>46323.633946759262</v>
      </c>
      <c r="BH405" s="73">
        <v>1</v>
      </c>
      <c r="BI405" s="73" t="s">
        <v>84</v>
      </c>
      <c r="BJ405" s="73" t="s">
        <v>2785</v>
      </c>
      <c r="BK405" s="73" t="s">
        <v>3636</v>
      </c>
      <c r="BL405" s="73" t="s">
        <v>31</v>
      </c>
      <c r="BM405" s="83">
        <v>2.2352924097058932E-3</v>
      </c>
      <c r="BN405" s="73">
        <v>0</v>
      </c>
      <c r="BO405" s="80" t="s">
        <v>2786</v>
      </c>
      <c r="BR405" s="78">
        <v>46323.633946759262</v>
      </c>
      <c r="BS405" s="73" t="s">
        <v>2495</v>
      </c>
      <c r="BT405" s="73" t="s">
        <v>2496</v>
      </c>
      <c r="BU405" s="73">
        <v>249</v>
      </c>
      <c r="BV405" s="73" t="s">
        <v>2176</v>
      </c>
      <c r="BW405" s="73" t="s">
        <v>2177</v>
      </c>
      <c r="BX405" s="73">
        <v>0.06</v>
      </c>
      <c r="BY405" s="73">
        <v>0.09</v>
      </c>
      <c r="BZ405" s="73">
        <v>0.09</v>
      </c>
      <c r="CA405" s="73">
        <v>0.09</v>
      </c>
      <c r="CB405" s="73"/>
      <c r="CC405" s="73"/>
      <c r="CD405" s="73"/>
      <c r="CE405" s="73"/>
      <c r="CF405" s="73" t="s">
        <v>2043</v>
      </c>
      <c r="CG405" s="80"/>
      <c r="CH405" s="73" t="s">
        <v>66</v>
      </c>
      <c r="CI405" s="73" t="s">
        <v>2043</v>
      </c>
    </row>
    <row r="406" spans="1:87" ht="15" customHeight="1" x14ac:dyDescent="0.25">
      <c r="A406" s="78">
        <v>46323.633946759262</v>
      </c>
      <c r="B406" s="73" t="s">
        <v>3638</v>
      </c>
      <c r="C406" s="73" t="s">
        <v>31</v>
      </c>
      <c r="D406" s="73">
        <v>0.19500000000000001</v>
      </c>
      <c r="E406" s="73">
        <v>0.495</v>
      </c>
      <c r="F406" s="73">
        <v>8.9999999999999998E-4</v>
      </c>
      <c r="G406" s="73" t="s">
        <v>15</v>
      </c>
      <c r="H406" s="73">
        <v>0.03</v>
      </c>
      <c r="I406" s="73">
        <v>0.03</v>
      </c>
      <c r="J406" s="73"/>
      <c r="K406" s="73">
        <v>0</v>
      </c>
      <c r="L406" s="73">
        <v>6.7500000000000002E-8</v>
      </c>
      <c r="M406" s="73">
        <v>6.7500000000000002E-8</v>
      </c>
      <c r="N406" s="73">
        <v>0</v>
      </c>
      <c r="O406" s="79" t="s">
        <v>1919</v>
      </c>
      <c r="P406" s="79" t="s">
        <v>3639</v>
      </c>
      <c r="BG406" s="78">
        <v>46323.633946759262</v>
      </c>
      <c r="BH406" s="73">
        <v>1</v>
      </c>
      <c r="BI406" s="73" t="s">
        <v>84</v>
      </c>
      <c r="BJ406" s="73" t="s">
        <v>2785</v>
      </c>
      <c r="BK406" s="73" t="s">
        <v>3638</v>
      </c>
      <c r="BL406" s="73" t="s">
        <v>31</v>
      </c>
      <c r="BM406" s="83">
        <v>2.3552975545410807E-3</v>
      </c>
      <c r="BN406" s="73">
        <v>0</v>
      </c>
      <c r="BO406" s="80" t="s">
        <v>2786</v>
      </c>
      <c r="BR406" s="78">
        <v>46323.633946759262</v>
      </c>
      <c r="BS406" s="73" t="s">
        <v>2495</v>
      </c>
      <c r="BT406" s="73" t="s">
        <v>2497</v>
      </c>
      <c r="BU406" s="73">
        <v>250</v>
      </c>
      <c r="BV406" s="73" t="s">
        <v>2176</v>
      </c>
      <c r="BW406" s="73" t="s">
        <v>2177</v>
      </c>
      <c r="BX406" s="73">
        <v>0.09</v>
      </c>
      <c r="BY406" s="73">
        <v>0.09</v>
      </c>
      <c r="BZ406" s="73">
        <v>0.09</v>
      </c>
      <c r="CA406" s="73">
        <v>0.12</v>
      </c>
      <c r="CB406" s="73"/>
      <c r="CC406" s="73"/>
      <c r="CD406" s="73"/>
      <c r="CE406" s="73"/>
      <c r="CF406" s="73" t="s">
        <v>2043</v>
      </c>
      <c r="CG406" s="80"/>
      <c r="CH406" s="73" t="s">
        <v>66</v>
      </c>
      <c r="CI406" s="73" t="s">
        <v>2043</v>
      </c>
    </row>
    <row r="407" spans="1:87" ht="15" customHeight="1" x14ac:dyDescent="0.25">
      <c r="A407" s="78">
        <v>46323.633946759262</v>
      </c>
      <c r="B407" s="73" t="s">
        <v>3640</v>
      </c>
      <c r="C407" s="73" t="s">
        <v>31</v>
      </c>
      <c r="D407" s="73">
        <v>0.22500000000000001</v>
      </c>
      <c r="E407" s="73">
        <v>0.495</v>
      </c>
      <c r="F407" s="73">
        <v>8.9999999999999998E-4</v>
      </c>
      <c r="G407" s="73" t="s">
        <v>15</v>
      </c>
      <c r="H407" s="73">
        <v>0.03</v>
      </c>
      <c r="I407" s="73">
        <v>0.03</v>
      </c>
      <c r="J407" s="73"/>
      <c r="K407" s="73">
        <v>0</v>
      </c>
      <c r="L407" s="73">
        <v>6.7500000000000002E-8</v>
      </c>
      <c r="M407" s="73">
        <v>6.7500000000000002E-8</v>
      </c>
      <c r="N407" s="73">
        <v>0</v>
      </c>
      <c r="O407" s="79" t="s">
        <v>1919</v>
      </c>
      <c r="P407" s="79" t="s">
        <v>3641</v>
      </c>
      <c r="BG407" s="78">
        <v>46323.633946759262</v>
      </c>
      <c r="BH407" s="73">
        <v>1</v>
      </c>
      <c r="BI407" s="73" t="s">
        <v>84</v>
      </c>
      <c r="BJ407" s="73" t="s">
        <v>2785</v>
      </c>
      <c r="BK407" s="73" t="s">
        <v>3640</v>
      </c>
      <c r="BL407" s="73" t="s">
        <v>31</v>
      </c>
      <c r="BM407" s="83">
        <v>2.4753026993762682E-3</v>
      </c>
      <c r="BN407" s="73">
        <v>0</v>
      </c>
      <c r="BO407" s="80" t="s">
        <v>2786</v>
      </c>
      <c r="BR407" s="78">
        <v>46323.633946759262</v>
      </c>
      <c r="BS407" s="73" t="s">
        <v>2495</v>
      </c>
      <c r="BT407" s="73" t="s">
        <v>2498</v>
      </c>
      <c r="BU407" s="73">
        <v>251</v>
      </c>
      <c r="BV407" s="73" t="s">
        <v>2176</v>
      </c>
      <c r="BW407" s="73" t="s">
        <v>2177</v>
      </c>
      <c r="BX407" s="73">
        <v>0.09</v>
      </c>
      <c r="BY407" s="73">
        <v>0.12</v>
      </c>
      <c r="BZ407" s="73">
        <v>0.06</v>
      </c>
      <c r="CA407" s="73">
        <v>0.12</v>
      </c>
      <c r="CB407" s="73"/>
      <c r="CC407" s="73"/>
      <c r="CD407" s="73"/>
      <c r="CE407" s="73"/>
      <c r="CF407" s="73" t="s">
        <v>2043</v>
      </c>
      <c r="CG407" s="80"/>
      <c r="CH407" s="73" t="s">
        <v>66</v>
      </c>
      <c r="CI407" s="73" t="s">
        <v>2043</v>
      </c>
    </row>
    <row r="408" spans="1:87" ht="15" customHeight="1" x14ac:dyDescent="0.25">
      <c r="A408" s="78">
        <v>46323.633946759262</v>
      </c>
      <c r="B408" s="73" t="s">
        <v>3642</v>
      </c>
      <c r="C408" s="73" t="s">
        <v>31</v>
      </c>
      <c r="D408" s="73">
        <v>0.245</v>
      </c>
      <c r="E408" s="73">
        <v>0.495</v>
      </c>
      <c r="F408" s="73">
        <v>2.9999999999999997E-4</v>
      </c>
      <c r="G408" s="73" t="s">
        <v>15</v>
      </c>
      <c r="H408" s="73">
        <v>0.03</v>
      </c>
      <c r="I408" s="73">
        <v>0.01</v>
      </c>
      <c r="J408" s="73"/>
      <c r="K408" s="73">
        <v>1.5707963267948966</v>
      </c>
      <c r="L408" s="73">
        <v>2.25E-8</v>
      </c>
      <c r="M408" s="73">
        <v>2.5000000000000001E-9</v>
      </c>
      <c r="N408" s="73">
        <v>0</v>
      </c>
      <c r="O408" s="79" t="s">
        <v>1919</v>
      </c>
      <c r="P408" s="79" t="s">
        <v>3643</v>
      </c>
      <c r="BG408" s="78">
        <v>46323.633946759262</v>
      </c>
      <c r="BH408" s="73">
        <v>1</v>
      </c>
      <c r="BI408" s="73" t="s">
        <v>84</v>
      </c>
      <c r="BJ408" s="73" t="s">
        <v>2785</v>
      </c>
      <c r="BK408" s="73" t="s">
        <v>3642</v>
      </c>
      <c r="BL408" s="73" t="s">
        <v>31</v>
      </c>
      <c r="BM408" s="83">
        <v>2.555306129266393E-3</v>
      </c>
      <c r="BN408" s="73">
        <v>0</v>
      </c>
      <c r="BO408" s="80" t="s">
        <v>2786</v>
      </c>
      <c r="BR408" s="78">
        <v>46323.633946759262</v>
      </c>
      <c r="BS408" s="73" t="s">
        <v>2495</v>
      </c>
      <c r="BT408" s="73" t="s">
        <v>2499</v>
      </c>
      <c r="BU408" s="73">
        <v>252</v>
      </c>
      <c r="BV408" s="73" t="s">
        <v>2176</v>
      </c>
      <c r="BW408" s="73" t="s">
        <v>2177</v>
      </c>
      <c r="BX408" s="73">
        <v>0.06</v>
      </c>
      <c r="BY408" s="73">
        <v>0.12</v>
      </c>
      <c r="BZ408" s="73">
        <v>0.06</v>
      </c>
      <c r="CA408" s="73">
        <v>0.09</v>
      </c>
      <c r="CB408" s="73"/>
      <c r="CC408" s="73"/>
      <c r="CD408" s="73"/>
      <c r="CE408" s="73"/>
      <c r="CF408" s="73" t="s">
        <v>2043</v>
      </c>
      <c r="CG408" s="80"/>
      <c r="CH408" s="73" t="s">
        <v>66</v>
      </c>
      <c r="CI408" s="73" t="s">
        <v>2043</v>
      </c>
    </row>
    <row r="409" spans="1:87" ht="15" customHeight="1" x14ac:dyDescent="0.25">
      <c r="A409" s="78">
        <v>46323.633946759262</v>
      </c>
      <c r="B409" s="73" t="s">
        <v>3644</v>
      </c>
      <c r="C409" s="73" t="s">
        <v>31</v>
      </c>
      <c r="D409" s="73">
        <v>1.4999999999999999E-2</v>
      </c>
      <c r="E409" s="73">
        <v>0.52500000000000002</v>
      </c>
      <c r="F409" s="73">
        <v>8.9999999999999998E-4</v>
      </c>
      <c r="G409" s="73" t="s">
        <v>15</v>
      </c>
      <c r="H409" s="73">
        <v>0.03</v>
      </c>
      <c r="I409" s="73">
        <v>0.03</v>
      </c>
      <c r="J409" s="73"/>
      <c r="K409" s="73">
        <v>0</v>
      </c>
      <c r="L409" s="73">
        <v>6.7500000000000002E-8</v>
      </c>
      <c r="M409" s="73">
        <v>6.7500000000000002E-8</v>
      </c>
      <c r="N409" s="73">
        <v>0</v>
      </c>
      <c r="O409" s="79" t="s">
        <v>1919</v>
      </c>
      <c r="P409" s="79" t="s">
        <v>3645</v>
      </c>
      <c r="BG409" s="78">
        <v>46323.633946759262</v>
      </c>
      <c r="BH409" s="73">
        <v>1</v>
      </c>
      <c r="BI409" s="73" t="s">
        <v>84</v>
      </c>
      <c r="BJ409" s="73" t="s">
        <v>2785</v>
      </c>
      <c r="BK409" s="73" t="s">
        <v>3644</v>
      </c>
      <c r="BL409" s="73" t="s">
        <v>31</v>
      </c>
      <c r="BM409" s="83">
        <v>1.9562208533756144E-3</v>
      </c>
      <c r="BN409" s="73">
        <v>0</v>
      </c>
      <c r="BO409" s="80" t="s">
        <v>2786</v>
      </c>
      <c r="BR409" s="78">
        <v>46323.633946759262</v>
      </c>
      <c r="BS409" s="73" t="s">
        <v>2500</v>
      </c>
      <c r="BT409" s="73" t="s">
        <v>2501</v>
      </c>
      <c r="BU409" s="73">
        <v>253</v>
      </c>
      <c r="BV409" s="73" t="s">
        <v>2176</v>
      </c>
      <c r="BW409" s="73" t="s">
        <v>2177</v>
      </c>
      <c r="BX409" s="73">
        <v>0.09</v>
      </c>
      <c r="BY409" s="73">
        <v>0.09</v>
      </c>
      <c r="BZ409" s="73">
        <v>0.12</v>
      </c>
      <c r="CA409" s="73">
        <v>0.09</v>
      </c>
      <c r="CB409" s="73"/>
      <c r="CC409" s="73"/>
      <c r="CD409" s="73"/>
      <c r="CE409" s="73"/>
      <c r="CF409" s="73" t="s">
        <v>2045</v>
      </c>
      <c r="CG409" s="80"/>
      <c r="CH409" s="73" t="s">
        <v>66</v>
      </c>
      <c r="CI409" s="73" t="s">
        <v>2045</v>
      </c>
    </row>
    <row r="410" spans="1:87" ht="15" customHeight="1" x14ac:dyDescent="0.25">
      <c r="A410" s="78">
        <v>46323.633946759262</v>
      </c>
      <c r="B410" s="73" t="s">
        <v>3646</v>
      </c>
      <c r="C410" s="73" t="s">
        <v>31</v>
      </c>
      <c r="D410" s="73">
        <v>4.4999999999999998E-2</v>
      </c>
      <c r="E410" s="73">
        <v>0.52500000000000002</v>
      </c>
      <c r="F410" s="73">
        <v>8.9999999999999998E-4</v>
      </c>
      <c r="G410" s="73" t="s">
        <v>15</v>
      </c>
      <c r="H410" s="73">
        <v>0.03</v>
      </c>
      <c r="I410" s="73">
        <v>0.03</v>
      </c>
      <c r="J410" s="73"/>
      <c r="K410" s="73">
        <v>0</v>
      </c>
      <c r="L410" s="73">
        <v>6.7500000000000002E-8</v>
      </c>
      <c r="M410" s="73">
        <v>6.7500000000000002E-8</v>
      </c>
      <c r="N410" s="73">
        <v>0</v>
      </c>
      <c r="O410" s="79" t="s">
        <v>1919</v>
      </c>
      <c r="P410" s="79" t="s">
        <v>3647</v>
      </c>
      <c r="BG410" s="78">
        <v>46323.633946759262</v>
      </c>
      <c r="BH410" s="73">
        <v>1</v>
      </c>
      <c r="BI410" s="73" t="s">
        <v>84</v>
      </c>
      <c r="BJ410" s="73" t="s">
        <v>2785</v>
      </c>
      <c r="BK410" s="73" t="s">
        <v>3646</v>
      </c>
      <c r="BL410" s="73" t="s">
        <v>31</v>
      </c>
      <c r="BM410" s="83">
        <v>2.0762259982108019E-3</v>
      </c>
      <c r="BN410" s="73">
        <v>0</v>
      </c>
      <c r="BO410" s="80" t="s">
        <v>2786</v>
      </c>
      <c r="BR410" s="78">
        <v>46323.633946759262</v>
      </c>
      <c r="BS410" s="73" t="s">
        <v>2500</v>
      </c>
      <c r="BT410" s="73" t="s">
        <v>2502</v>
      </c>
      <c r="BU410" s="73">
        <v>254</v>
      </c>
      <c r="BV410" s="73" t="s">
        <v>2176</v>
      </c>
      <c r="BW410" s="73" t="s">
        <v>2177</v>
      </c>
      <c r="BX410" s="73">
        <v>0.12</v>
      </c>
      <c r="BY410" s="73">
        <v>0.09</v>
      </c>
      <c r="BZ410" s="73">
        <v>0.12</v>
      </c>
      <c r="CA410" s="73">
        <v>0.12</v>
      </c>
      <c r="CB410" s="73"/>
      <c r="CC410" s="73"/>
      <c r="CD410" s="73"/>
      <c r="CE410" s="73"/>
      <c r="CF410" s="73" t="s">
        <v>2045</v>
      </c>
      <c r="CG410" s="80"/>
      <c r="CH410" s="73" t="s">
        <v>66</v>
      </c>
      <c r="CI410" s="73" t="s">
        <v>2045</v>
      </c>
    </row>
    <row r="411" spans="1:87" ht="15" customHeight="1" x14ac:dyDescent="0.25">
      <c r="A411" s="78">
        <v>46323.633946759262</v>
      </c>
      <c r="B411" s="73" t="s">
        <v>3648</v>
      </c>
      <c r="C411" s="73" t="s">
        <v>31</v>
      </c>
      <c r="D411" s="73">
        <v>7.4999999999999997E-2</v>
      </c>
      <c r="E411" s="73">
        <v>0.52500000000000002</v>
      </c>
      <c r="F411" s="73">
        <v>8.9999999999999998E-4</v>
      </c>
      <c r="G411" s="73" t="s">
        <v>15</v>
      </c>
      <c r="H411" s="73">
        <v>0.03</v>
      </c>
      <c r="I411" s="73">
        <v>0.03</v>
      </c>
      <c r="J411" s="73"/>
      <c r="K411" s="73">
        <v>0</v>
      </c>
      <c r="L411" s="73">
        <v>6.7500000000000002E-8</v>
      </c>
      <c r="M411" s="73">
        <v>6.7500000000000002E-8</v>
      </c>
      <c r="N411" s="73">
        <v>0</v>
      </c>
      <c r="O411" s="79" t="s">
        <v>1919</v>
      </c>
      <c r="P411" s="79" t="s">
        <v>3649</v>
      </c>
      <c r="BG411" s="78">
        <v>46323.633946759262</v>
      </c>
      <c r="BH411" s="73">
        <v>1</v>
      </c>
      <c r="BI411" s="73" t="s">
        <v>84</v>
      </c>
      <c r="BJ411" s="73" t="s">
        <v>2785</v>
      </c>
      <c r="BK411" s="73" t="s">
        <v>3648</v>
      </c>
      <c r="BL411" s="73" t="s">
        <v>31</v>
      </c>
      <c r="BM411" s="83">
        <v>2.1962311430459894E-3</v>
      </c>
      <c r="BN411" s="73">
        <v>0</v>
      </c>
      <c r="BO411" s="80" t="s">
        <v>2786</v>
      </c>
      <c r="BR411" s="78">
        <v>46323.633946759262</v>
      </c>
      <c r="BS411" s="73" t="s">
        <v>2500</v>
      </c>
      <c r="BT411" s="73" t="s">
        <v>2503</v>
      </c>
      <c r="BU411" s="73">
        <v>255</v>
      </c>
      <c r="BV411" s="73" t="s">
        <v>2176</v>
      </c>
      <c r="BW411" s="73" t="s">
        <v>2177</v>
      </c>
      <c r="BX411" s="73">
        <v>0.12</v>
      </c>
      <c r="BY411" s="73">
        <v>0.12</v>
      </c>
      <c r="BZ411" s="73">
        <v>0.09</v>
      </c>
      <c r="CA411" s="73">
        <v>0.12</v>
      </c>
      <c r="CB411" s="73"/>
      <c r="CC411" s="73"/>
      <c r="CD411" s="73"/>
      <c r="CE411" s="73"/>
      <c r="CF411" s="73" t="s">
        <v>2045</v>
      </c>
      <c r="CG411" s="80"/>
      <c r="CH411" s="73" t="s">
        <v>66</v>
      </c>
      <c r="CI411" s="73" t="s">
        <v>2045</v>
      </c>
    </row>
    <row r="412" spans="1:87" ht="15" customHeight="1" x14ac:dyDescent="0.25">
      <c r="A412" s="78">
        <v>46323.633946759262</v>
      </c>
      <c r="B412" s="73" t="s">
        <v>3650</v>
      </c>
      <c r="C412" s="73" t="s">
        <v>31</v>
      </c>
      <c r="D412" s="73">
        <v>0.105</v>
      </c>
      <c r="E412" s="73">
        <v>0.52500000000000002</v>
      </c>
      <c r="F412" s="73">
        <v>8.9999999999999998E-4</v>
      </c>
      <c r="G412" s="73" t="s">
        <v>15</v>
      </c>
      <c r="H412" s="73">
        <v>0.03</v>
      </c>
      <c r="I412" s="73">
        <v>0.03</v>
      </c>
      <c r="J412" s="73"/>
      <c r="K412" s="73">
        <v>0</v>
      </c>
      <c r="L412" s="73">
        <v>6.7500000000000002E-8</v>
      </c>
      <c r="M412" s="73">
        <v>6.7500000000000002E-8</v>
      </c>
      <c r="N412" s="73">
        <v>0</v>
      </c>
      <c r="O412" s="79" t="s">
        <v>1919</v>
      </c>
      <c r="P412" s="79" t="s">
        <v>3651</v>
      </c>
      <c r="BG412" s="78">
        <v>46323.633946759262</v>
      </c>
      <c r="BH412" s="73">
        <v>1</v>
      </c>
      <c r="BI412" s="73" t="s">
        <v>84</v>
      </c>
      <c r="BJ412" s="73" t="s">
        <v>2785</v>
      </c>
      <c r="BK412" s="73" t="s">
        <v>3650</v>
      </c>
      <c r="BL412" s="73" t="s">
        <v>31</v>
      </c>
      <c r="BM412" s="83">
        <v>2.316236287881177E-3</v>
      </c>
      <c r="BN412" s="73">
        <v>0</v>
      </c>
      <c r="BO412" s="80" t="s">
        <v>2786</v>
      </c>
      <c r="BR412" s="78">
        <v>46323.633946759262</v>
      </c>
      <c r="BS412" s="73" t="s">
        <v>2500</v>
      </c>
      <c r="BT412" s="73" t="s">
        <v>2504</v>
      </c>
      <c r="BU412" s="73">
        <v>256</v>
      </c>
      <c r="BV412" s="73" t="s">
        <v>2176</v>
      </c>
      <c r="BW412" s="73" t="s">
        <v>2177</v>
      </c>
      <c r="BX412" s="73">
        <v>0.09</v>
      </c>
      <c r="BY412" s="73">
        <v>0.12</v>
      </c>
      <c r="BZ412" s="73">
        <v>0.09</v>
      </c>
      <c r="CA412" s="73">
        <v>0.09</v>
      </c>
      <c r="CB412" s="73"/>
      <c r="CC412" s="73"/>
      <c r="CD412" s="73"/>
      <c r="CE412" s="73"/>
      <c r="CF412" s="73" t="s">
        <v>2045</v>
      </c>
      <c r="CG412" s="80"/>
      <c r="CH412" s="73" t="s">
        <v>66</v>
      </c>
      <c r="CI412" s="73" t="s">
        <v>2045</v>
      </c>
    </row>
    <row r="413" spans="1:87" ht="15" customHeight="1" x14ac:dyDescent="0.25">
      <c r="A413" s="78">
        <v>46323.633946759262</v>
      </c>
      <c r="B413" s="73" t="s">
        <v>3652</v>
      </c>
      <c r="C413" s="73" t="s">
        <v>31</v>
      </c>
      <c r="D413" s="73">
        <v>0.13500000000000001</v>
      </c>
      <c r="E413" s="73">
        <v>0.52500000000000002</v>
      </c>
      <c r="F413" s="73">
        <v>8.9999999999999998E-4</v>
      </c>
      <c r="G413" s="73" t="s">
        <v>15</v>
      </c>
      <c r="H413" s="73">
        <v>0.03</v>
      </c>
      <c r="I413" s="73">
        <v>0.03</v>
      </c>
      <c r="J413" s="73"/>
      <c r="K413" s="73">
        <v>0</v>
      </c>
      <c r="L413" s="73">
        <v>6.7500000000000002E-8</v>
      </c>
      <c r="M413" s="73">
        <v>6.7500000000000002E-8</v>
      </c>
      <c r="N413" s="73">
        <v>0</v>
      </c>
      <c r="O413" s="79" t="s">
        <v>1919</v>
      </c>
      <c r="P413" s="79" t="s">
        <v>3653</v>
      </c>
      <c r="BG413" s="78">
        <v>46323.633946759262</v>
      </c>
      <c r="BH413" s="73">
        <v>1</v>
      </c>
      <c r="BI413" s="73" t="s">
        <v>84</v>
      </c>
      <c r="BJ413" s="73" t="s">
        <v>2785</v>
      </c>
      <c r="BK413" s="73" t="s">
        <v>3652</v>
      </c>
      <c r="BL413" s="73" t="s">
        <v>31</v>
      </c>
      <c r="BM413" s="83">
        <v>2.4362414327163645E-3</v>
      </c>
      <c r="BN413" s="73">
        <v>0</v>
      </c>
      <c r="BO413" s="80" t="s">
        <v>2786</v>
      </c>
      <c r="BR413" s="78">
        <v>46323.633946759262</v>
      </c>
      <c r="BS413" s="73" t="s">
        <v>2505</v>
      </c>
      <c r="BT413" s="73" t="s">
        <v>2506</v>
      </c>
      <c r="BU413" s="73">
        <v>257</v>
      </c>
      <c r="BV413" s="73" t="s">
        <v>2176</v>
      </c>
      <c r="BW413" s="73" t="s">
        <v>2177</v>
      </c>
      <c r="BX413" s="73">
        <v>0.12</v>
      </c>
      <c r="BY413" s="73">
        <v>0.09</v>
      </c>
      <c r="BZ413" s="73">
        <v>0.15</v>
      </c>
      <c r="CA413" s="73">
        <v>0.09</v>
      </c>
      <c r="CB413" s="73"/>
      <c r="CC413" s="73"/>
      <c r="CD413" s="73"/>
      <c r="CE413" s="73"/>
      <c r="CF413" s="73" t="s">
        <v>2047</v>
      </c>
      <c r="CG413" s="80"/>
      <c r="CH413" s="73" t="s">
        <v>66</v>
      </c>
      <c r="CI413" s="73" t="s">
        <v>2047</v>
      </c>
    </row>
    <row r="414" spans="1:87" ht="15" customHeight="1" x14ac:dyDescent="0.25">
      <c r="A414" s="78">
        <v>46323.633946759262</v>
      </c>
      <c r="B414" s="73" t="s">
        <v>3654</v>
      </c>
      <c r="C414" s="73" t="s">
        <v>31</v>
      </c>
      <c r="D414" s="73">
        <v>0.16500000000000001</v>
      </c>
      <c r="E414" s="73">
        <v>0.52500000000000002</v>
      </c>
      <c r="F414" s="73">
        <v>8.9999999999999998E-4</v>
      </c>
      <c r="G414" s="73" t="s">
        <v>15</v>
      </c>
      <c r="H414" s="73">
        <v>0.03</v>
      </c>
      <c r="I414" s="73">
        <v>0.03</v>
      </c>
      <c r="J414" s="73"/>
      <c r="K414" s="73">
        <v>0</v>
      </c>
      <c r="L414" s="73">
        <v>6.7500000000000002E-8</v>
      </c>
      <c r="M414" s="73">
        <v>6.7500000000000002E-8</v>
      </c>
      <c r="N414" s="73">
        <v>0</v>
      </c>
      <c r="O414" s="79" t="s">
        <v>1919</v>
      </c>
      <c r="P414" s="79" t="s">
        <v>3655</v>
      </c>
      <c r="BG414" s="78">
        <v>46323.633946759262</v>
      </c>
      <c r="BH414" s="73">
        <v>1</v>
      </c>
      <c r="BI414" s="73" t="s">
        <v>84</v>
      </c>
      <c r="BJ414" s="73" t="s">
        <v>2785</v>
      </c>
      <c r="BK414" s="73" t="s">
        <v>3654</v>
      </c>
      <c r="BL414" s="73" t="s">
        <v>31</v>
      </c>
      <c r="BM414" s="83">
        <v>2.556246577551552E-3</v>
      </c>
      <c r="BN414" s="73">
        <v>0</v>
      </c>
      <c r="BO414" s="80" t="s">
        <v>2786</v>
      </c>
      <c r="BR414" s="78">
        <v>46323.633946759262</v>
      </c>
      <c r="BS414" s="73" t="s">
        <v>2505</v>
      </c>
      <c r="BT414" s="73" t="s">
        <v>2507</v>
      </c>
      <c r="BU414" s="73">
        <v>258</v>
      </c>
      <c r="BV414" s="73" t="s">
        <v>2176</v>
      </c>
      <c r="BW414" s="73" t="s">
        <v>2177</v>
      </c>
      <c r="BX414" s="73">
        <v>0.15</v>
      </c>
      <c r="BY414" s="73">
        <v>0.09</v>
      </c>
      <c r="BZ414" s="73">
        <v>0.15</v>
      </c>
      <c r="CA414" s="73">
        <v>0.12</v>
      </c>
      <c r="CB414" s="73"/>
      <c r="CC414" s="73"/>
      <c r="CD414" s="73"/>
      <c r="CE414" s="73"/>
      <c r="CF414" s="73" t="s">
        <v>2047</v>
      </c>
      <c r="CG414" s="80"/>
      <c r="CH414" s="73" t="s">
        <v>66</v>
      </c>
      <c r="CI414" s="73" t="s">
        <v>2047</v>
      </c>
    </row>
    <row r="415" spans="1:87" ht="15" customHeight="1" x14ac:dyDescent="0.25">
      <c r="A415" s="78">
        <v>46323.633946759262</v>
      </c>
      <c r="B415" s="73" t="s">
        <v>3656</v>
      </c>
      <c r="C415" s="73" t="s">
        <v>31</v>
      </c>
      <c r="D415" s="73">
        <v>0.19500000000000001</v>
      </c>
      <c r="E415" s="73">
        <v>0.52500000000000002</v>
      </c>
      <c r="F415" s="73">
        <v>8.9999999999999998E-4</v>
      </c>
      <c r="G415" s="73" t="s">
        <v>15</v>
      </c>
      <c r="H415" s="73">
        <v>0.03</v>
      </c>
      <c r="I415" s="73">
        <v>0.03</v>
      </c>
      <c r="J415" s="73"/>
      <c r="K415" s="73">
        <v>0</v>
      </c>
      <c r="L415" s="73">
        <v>6.7500000000000002E-8</v>
      </c>
      <c r="M415" s="73">
        <v>6.7500000000000002E-8</v>
      </c>
      <c r="N415" s="73">
        <v>0</v>
      </c>
      <c r="O415" s="79" t="s">
        <v>1919</v>
      </c>
      <c r="P415" s="79" t="s">
        <v>3657</v>
      </c>
      <c r="BG415" s="78">
        <v>46323.633946759262</v>
      </c>
      <c r="BH415" s="73">
        <v>1</v>
      </c>
      <c r="BI415" s="73" t="s">
        <v>84</v>
      </c>
      <c r="BJ415" s="73" t="s">
        <v>2785</v>
      </c>
      <c r="BK415" s="73" t="s">
        <v>3656</v>
      </c>
      <c r="BL415" s="73" t="s">
        <v>31</v>
      </c>
      <c r="BM415" s="83">
        <v>2.6762517223867391E-3</v>
      </c>
      <c r="BN415" s="73">
        <v>0</v>
      </c>
      <c r="BO415" s="80" t="s">
        <v>2786</v>
      </c>
      <c r="BR415" s="78">
        <v>46323.633946759262</v>
      </c>
      <c r="BS415" s="73" t="s">
        <v>2505</v>
      </c>
      <c r="BT415" s="73" t="s">
        <v>2508</v>
      </c>
      <c r="BU415" s="73">
        <v>259</v>
      </c>
      <c r="BV415" s="73" t="s">
        <v>2176</v>
      </c>
      <c r="BW415" s="73" t="s">
        <v>2177</v>
      </c>
      <c r="BX415" s="73">
        <v>0.15</v>
      </c>
      <c r="BY415" s="73">
        <v>0.12</v>
      </c>
      <c r="BZ415" s="73">
        <v>0.12</v>
      </c>
      <c r="CA415" s="73">
        <v>0.12</v>
      </c>
      <c r="CB415" s="73"/>
      <c r="CC415" s="73"/>
      <c r="CD415" s="73"/>
      <c r="CE415" s="73"/>
      <c r="CF415" s="73" t="s">
        <v>2047</v>
      </c>
      <c r="CG415" s="80"/>
      <c r="CH415" s="73" t="s">
        <v>66</v>
      </c>
      <c r="CI415" s="73" t="s">
        <v>2047</v>
      </c>
    </row>
    <row r="416" spans="1:87" ht="15" customHeight="1" x14ac:dyDescent="0.25">
      <c r="A416" s="78">
        <v>46323.633946759262</v>
      </c>
      <c r="B416" s="73" t="s">
        <v>3658</v>
      </c>
      <c r="C416" s="73" t="s">
        <v>31</v>
      </c>
      <c r="D416" s="73">
        <v>0.22500000000000001</v>
      </c>
      <c r="E416" s="73">
        <v>0.52500000000000002</v>
      </c>
      <c r="F416" s="73">
        <v>8.9999999999999998E-4</v>
      </c>
      <c r="G416" s="73" t="s">
        <v>15</v>
      </c>
      <c r="H416" s="73">
        <v>0.03</v>
      </c>
      <c r="I416" s="73">
        <v>0.03</v>
      </c>
      <c r="J416" s="73"/>
      <c r="K416" s="73">
        <v>0</v>
      </c>
      <c r="L416" s="73">
        <v>6.7500000000000002E-8</v>
      </c>
      <c r="M416" s="73">
        <v>6.7500000000000002E-8</v>
      </c>
      <c r="N416" s="73">
        <v>0</v>
      </c>
      <c r="O416" s="79" t="s">
        <v>1919</v>
      </c>
      <c r="P416" s="79" t="s">
        <v>3659</v>
      </c>
      <c r="BG416" s="78">
        <v>46323.633946759262</v>
      </c>
      <c r="BH416" s="73">
        <v>1</v>
      </c>
      <c r="BI416" s="73" t="s">
        <v>84</v>
      </c>
      <c r="BJ416" s="73" t="s">
        <v>2785</v>
      </c>
      <c r="BK416" s="73" t="s">
        <v>3658</v>
      </c>
      <c r="BL416" s="73" t="s">
        <v>31</v>
      </c>
      <c r="BM416" s="83">
        <v>2.7962568672219267E-3</v>
      </c>
      <c r="BN416" s="73">
        <v>0</v>
      </c>
      <c r="BO416" s="80" t="s">
        <v>2786</v>
      </c>
      <c r="BR416" s="78">
        <v>46323.633946759262</v>
      </c>
      <c r="BS416" s="73" t="s">
        <v>2505</v>
      </c>
      <c r="BT416" s="73" t="s">
        <v>2509</v>
      </c>
      <c r="BU416" s="73">
        <v>260</v>
      </c>
      <c r="BV416" s="73" t="s">
        <v>2176</v>
      </c>
      <c r="BW416" s="73" t="s">
        <v>2177</v>
      </c>
      <c r="BX416" s="73">
        <v>0.12</v>
      </c>
      <c r="BY416" s="73">
        <v>0.12</v>
      </c>
      <c r="BZ416" s="73">
        <v>0.12</v>
      </c>
      <c r="CA416" s="73">
        <v>0.09</v>
      </c>
      <c r="CB416" s="73"/>
      <c r="CC416" s="73"/>
      <c r="CD416" s="73"/>
      <c r="CE416" s="73"/>
      <c r="CF416" s="73" t="s">
        <v>2047</v>
      </c>
      <c r="CG416" s="80"/>
      <c r="CH416" s="73" t="s">
        <v>66</v>
      </c>
      <c r="CI416" s="73" t="s">
        <v>2047</v>
      </c>
    </row>
    <row r="417" spans="1:87" ht="15" customHeight="1" x14ac:dyDescent="0.25">
      <c r="A417" s="78">
        <v>46323.633946759262</v>
      </c>
      <c r="B417" s="73" t="s">
        <v>3660</v>
      </c>
      <c r="C417" s="73" t="s">
        <v>31</v>
      </c>
      <c r="D417" s="73">
        <v>0.245</v>
      </c>
      <c r="E417" s="73">
        <v>0.52500000000000002</v>
      </c>
      <c r="F417" s="73">
        <v>2.9999999999999997E-4</v>
      </c>
      <c r="G417" s="73" t="s">
        <v>15</v>
      </c>
      <c r="H417" s="73">
        <v>0.03</v>
      </c>
      <c r="I417" s="73">
        <v>0.01</v>
      </c>
      <c r="J417" s="73"/>
      <c r="K417" s="73">
        <v>1.5707963267948966</v>
      </c>
      <c r="L417" s="73">
        <v>2.25E-8</v>
      </c>
      <c r="M417" s="73">
        <v>2.5000000000000001E-9</v>
      </c>
      <c r="N417" s="73">
        <v>0</v>
      </c>
      <c r="O417" s="79" t="s">
        <v>1919</v>
      </c>
      <c r="P417" s="79" t="s">
        <v>3661</v>
      </c>
      <c r="BG417" s="78">
        <v>46323.633946759262</v>
      </c>
      <c r="BH417" s="73">
        <v>1</v>
      </c>
      <c r="BI417" s="73" t="s">
        <v>84</v>
      </c>
      <c r="BJ417" s="73" t="s">
        <v>2785</v>
      </c>
      <c r="BK417" s="73" t="s">
        <v>3660</v>
      </c>
      <c r="BL417" s="73" t="s">
        <v>31</v>
      </c>
      <c r="BM417" s="83">
        <v>2.8762602971120518E-3</v>
      </c>
      <c r="BN417" s="73">
        <v>0</v>
      </c>
      <c r="BO417" s="80" t="s">
        <v>2786</v>
      </c>
      <c r="BR417" s="78">
        <v>46323.633946759262</v>
      </c>
      <c r="BS417" s="73" t="s">
        <v>2510</v>
      </c>
      <c r="BT417" s="73" t="s">
        <v>2511</v>
      </c>
      <c r="BU417" s="73">
        <v>261</v>
      </c>
      <c r="BV417" s="73" t="s">
        <v>2176</v>
      </c>
      <c r="BW417" s="73" t="s">
        <v>2177</v>
      </c>
      <c r="BX417" s="73">
        <v>0.15</v>
      </c>
      <c r="BY417" s="73">
        <v>0.09</v>
      </c>
      <c r="BZ417" s="73">
        <v>0.18</v>
      </c>
      <c r="CA417" s="73">
        <v>0.09</v>
      </c>
      <c r="CB417" s="73"/>
      <c r="CC417" s="73"/>
      <c r="CD417" s="73"/>
      <c r="CE417" s="73"/>
      <c r="CF417" s="73" t="s">
        <v>2049</v>
      </c>
      <c r="CG417" s="80"/>
      <c r="CH417" s="73" t="s">
        <v>66</v>
      </c>
      <c r="CI417" s="73" t="s">
        <v>2049</v>
      </c>
    </row>
    <row r="418" spans="1:87" ht="15" customHeight="1" x14ac:dyDescent="0.25">
      <c r="A418" s="78">
        <v>46323.633946759262</v>
      </c>
      <c r="B418" s="73" t="s">
        <v>3662</v>
      </c>
      <c r="C418" s="73" t="s">
        <v>31</v>
      </c>
      <c r="D418" s="73">
        <v>1.4999999999999999E-2</v>
      </c>
      <c r="E418" s="73">
        <v>0.55500000000000005</v>
      </c>
      <c r="F418" s="73">
        <v>8.9999999999999998E-4</v>
      </c>
      <c r="G418" s="73" t="s">
        <v>15</v>
      </c>
      <c r="H418" s="73">
        <v>0.03</v>
      </c>
      <c r="I418" s="73">
        <v>0.03</v>
      </c>
      <c r="J418" s="73"/>
      <c r="K418" s="73">
        <v>0</v>
      </c>
      <c r="L418" s="73">
        <v>6.7500000000000002E-8</v>
      </c>
      <c r="M418" s="73">
        <v>6.7500000000000002E-8</v>
      </c>
      <c r="N418" s="73">
        <v>0</v>
      </c>
      <c r="O418" s="79" t="s">
        <v>1919</v>
      </c>
      <c r="P418" s="79" t="s">
        <v>3663</v>
      </c>
      <c r="BG418" s="78">
        <v>46323.633946759262</v>
      </c>
      <c r="BH418" s="73">
        <v>1</v>
      </c>
      <c r="BI418" s="73" t="s">
        <v>84</v>
      </c>
      <c r="BJ418" s="73" t="s">
        <v>2785</v>
      </c>
      <c r="BK418" s="73" t="s">
        <v>3662</v>
      </c>
      <c r="BL418" s="73" t="s">
        <v>31</v>
      </c>
      <c r="BM418" s="83">
        <v>2.2771750212212732E-3</v>
      </c>
      <c r="BN418" s="73">
        <v>0</v>
      </c>
      <c r="BO418" s="80" t="s">
        <v>2786</v>
      </c>
      <c r="BR418" s="78">
        <v>46323.633946759262</v>
      </c>
      <c r="BS418" s="73" t="s">
        <v>2510</v>
      </c>
      <c r="BT418" s="73" t="s">
        <v>2512</v>
      </c>
      <c r="BU418" s="73">
        <v>262</v>
      </c>
      <c r="BV418" s="73" t="s">
        <v>2176</v>
      </c>
      <c r="BW418" s="73" t="s">
        <v>2177</v>
      </c>
      <c r="BX418" s="73">
        <v>0.18</v>
      </c>
      <c r="BY418" s="73">
        <v>0.09</v>
      </c>
      <c r="BZ418" s="73">
        <v>0.18</v>
      </c>
      <c r="CA418" s="73">
        <v>0.12</v>
      </c>
      <c r="CB418" s="73"/>
      <c r="CC418" s="73"/>
      <c r="CD418" s="73"/>
      <c r="CE418" s="73"/>
      <c r="CF418" s="73" t="s">
        <v>2049</v>
      </c>
      <c r="CG418" s="80"/>
      <c r="CH418" s="73" t="s">
        <v>66</v>
      </c>
      <c r="CI418" s="73" t="s">
        <v>2049</v>
      </c>
    </row>
    <row r="419" spans="1:87" ht="15" customHeight="1" x14ac:dyDescent="0.25">
      <c r="A419" s="78">
        <v>46323.633946759262</v>
      </c>
      <c r="B419" s="73" t="s">
        <v>3664</v>
      </c>
      <c r="C419" s="73" t="s">
        <v>31</v>
      </c>
      <c r="D419" s="73">
        <v>4.4999999999999998E-2</v>
      </c>
      <c r="E419" s="73">
        <v>0.55500000000000005</v>
      </c>
      <c r="F419" s="73">
        <v>8.9999999999999998E-4</v>
      </c>
      <c r="G419" s="73" t="s">
        <v>15</v>
      </c>
      <c r="H419" s="73">
        <v>0.03</v>
      </c>
      <c r="I419" s="73">
        <v>0.03</v>
      </c>
      <c r="J419" s="73"/>
      <c r="K419" s="73">
        <v>0</v>
      </c>
      <c r="L419" s="73">
        <v>6.7500000000000002E-8</v>
      </c>
      <c r="M419" s="73">
        <v>6.7500000000000002E-8</v>
      </c>
      <c r="N419" s="73">
        <v>0</v>
      </c>
      <c r="O419" s="79" t="s">
        <v>1919</v>
      </c>
      <c r="P419" s="79" t="s">
        <v>3665</v>
      </c>
      <c r="BG419" s="78">
        <v>46323.633946759262</v>
      </c>
      <c r="BH419" s="73">
        <v>1</v>
      </c>
      <c r="BI419" s="73" t="s">
        <v>84</v>
      </c>
      <c r="BJ419" s="73" t="s">
        <v>2785</v>
      </c>
      <c r="BK419" s="73" t="s">
        <v>3664</v>
      </c>
      <c r="BL419" s="73" t="s">
        <v>31</v>
      </c>
      <c r="BM419" s="83">
        <v>2.3971801660564607E-3</v>
      </c>
      <c r="BN419" s="73">
        <v>0</v>
      </c>
      <c r="BO419" s="80" t="s">
        <v>2786</v>
      </c>
      <c r="BR419" s="78">
        <v>46323.633946759262</v>
      </c>
      <c r="BS419" s="73" t="s">
        <v>2510</v>
      </c>
      <c r="BT419" s="73" t="s">
        <v>2513</v>
      </c>
      <c r="BU419" s="73">
        <v>263</v>
      </c>
      <c r="BV419" s="73" t="s">
        <v>2176</v>
      </c>
      <c r="BW419" s="73" t="s">
        <v>2177</v>
      </c>
      <c r="BX419" s="73">
        <v>0.18</v>
      </c>
      <c r="BY419" s="73">
        <v>0.12</v>
      </c>
      <c r="BZ419" s="73">
        <v>0.15</v>
      </c>
      <c r="CA419" s="73">
        <v>0.12</v>
      </c>
      <c r="CB419" s="73"/>
      <c r="CC419" s="73"/>
      <c r="CD419" s="73"/>
      <c r="CE419" s="73"/>
      <c r="CF419" s="73" t="s">
        <v>2049</v>
      </c>
      <c r="CG419" s="80"/>
      <c r="CH419" s="73" t="s">
        <v>66</v>
      </c>
      <c r="CI419" s="73" t="s">
        <v>2049</v>
      </c>
    </row>
    <row r="420" spans="1:87" ht="15" customHeight="1" x14ac:dyDescent="0.25">
      <c r="A420" s="78">
        <v>46323.633946759262</v>
      </c>
      <c r="B420" s="73" t="s">
        <v>3666</v>
      </c>
      <c r="C420" s="73" t="s">
        <v>31</v>
      </c>
      <c r="D420" s="73">
        <v>7.4999999999999997E-2</v>
      </c>
      <c r="E420" s="73">
        <v>0.55500000000000005</v>
      </c>
      <c r="F420" s="73">
        <v>8.9999999999999998E-4</v>
      </c>
      <c r="G420" s="73" t="s">
        <v>15</v>
      </c>
      <c r="H420" s="73">
        <v>0.03</v>
      </c>
      <c r="I420" s="73">
        <v>0.03</v>
      </c>
      <c r="J420" s="73"/>
      <c r="K420" s="73">
        <v>0</v>
      </c>
      <c r="L420" s="73">
        <v>6.7500000000000002E-8</v>
      </c>
      <c r="M420" s="73">
        <v>6.7500000000000002E-8</v>
      </c>
      <c r="N420" s="73">
        <v>0</v>
      </c>
      <c r="O420" s="79" t="s">
        <v>1919</v>
      </c>
      <c r="P420" s="79" t="s">
        <v>3667</v>
      </c>
      <c r="BG420" s="78">
        <v>46323.633946759262</v>
      </c>
      <c r="BH420" s="73">
        <v>1</v>
      </c>
      <c r="BI420" s="73" t="s">
        <v>84</v>
      </c>
      <c r="BJ420" s="73" t="s">
        <v>2785</v>
      </c>
      <c r="BK420" s="73" t="s">
        <v>3666</v>
      </c>
      <c r="BL420" s="73" t="s">
        <v>31</v>
      </c>
      <c r="BM420" s="83">
        <v>2.5171853108916483E-3</v>
      </c>
      <c r="BN420" s="73">
        <v>0</v>
      </c>
      <c r="BO420" s="80" t="s">
        <v>2786</v>
      </c>
      <c r="BR420" s="78">
        <v>46323.633946759262</v>
      </c>
      <c r="BS420" s="73" t="s">
        <v>2510</v>
      </c>
      <c r="BT420" s="73" t="s">
        <v>2514</v>
      </c>
      <c r="BU420" s="73">
        <v>264</v>
      </c>
      <c r="BV420" s="73" t="s">
        <v>2176</v>
      </c>
      <c r="BW420" s="73" t="s">
        <v>2177</v>
      </c>
      <c r="BX420" s="73">
        <v>0.15</v>
      </c>
      <c r="BY420" s="73">
        <v>0.12</v>
      </c>
      <c r="BZ420" s="73">
        <v>0.15</v>
      </c>
      <c r="CA420" s="73">
        <v>0.09</v>
      </c>
      <c r="CB420" s="73"/>
      <c r="CC420" s="73"/>
      <c r="CD420" s="73"/>
      <c r="CE420" s="73"/>
      <c r="CF420" s="73" t="s">
        <v>2049</v>
      </c>
      <c r="CG420" s="80"/>
      <c r="CH420" s="73" t="s">
        <v>66</v>
      </c>
      <c r="CI420" s="73" t="s">
        <v>2049</v>
      </c>
    </row>
    <row r="421" spans="1:87" ht="15" customHeight="1" x14ac:dyDescent="0.25">
      <c r="A421" s="78">
        <v>46323.633946759262</v>
      </c>
      <c r="B421" s="73" t="s">
        <v>3668</v>
      </c>
      <c r="C421" s="73" t="s">
        <v>31</v>
      </c>
      <c r="D421" s="73">
        <v>0.105</v>
      </c>
      <c r="E421" s="73">
        <v>0.55500000000000005</v>
      </c>
      <c r="F421" s="73">
        <v>8.9999999999999998E-4</v>
      </c>
      <c r="G421" s="73" t="s">
        <v>15</v>
      </c>
      <c r="H421" s="73">
        <v>0.03</v>
      </c>
      <c r="I421" s="73">
        <v>0.03</v>
      </c>
      <c r="J421" s="73"/>
      <c r="K421" s="73">
        <v>0</v>
      </c>
      <c r="L421" s="73">
        <v>6.7500000000000002E-8</v>
      </c>
      <c r="M421" s="73">
        <v>6.7500000000000002E-8</v>
      </c>
      <c r="N421" s="73">
        <v>0</v>
      </c>
      <c r="O421" s="79" t="s">
        <v>1919</v>
      </c>
      <c r="P421" s="79" t="s">
        <v>3669</v>
      </c>
      <c r="BG421" s="78">
        <v>46323.633946759262</v>
      </c>
      <c r="BH421" s="73">
        <v>1</v>
      </c>
      <c r="BI421" s="73" t="s">
        <v>84</v>
      </c>
      <c r="BJ421" s="73" t="s">
        <v>2785</v>
      </c>
      <c r="BK421" s="73" t="s">
        <v>3668</v>
      </c>
      <c r="BL421" s="73" t="s">
        <v>31</v>
      </c>
      <c r="BM421" s="83">
        <v>2.6371904557268354E-3</v>
      </c>
      <c r="BN421" s="73">
        <v>0</v>
      </c>
      <c r="BO421" s="80" t="s">
        <v>2786</v>
      </c>
      <c r="BR421" s="78">
        <v>46323.633946759262</v>
      </c>
      <c r="BS421" s="73" t="s">
        <v>2515</v>
      </c>
      <c r="BT421" s="73" t="s">
        <v>2516</v>
      </c>
      <c r="BU421" s="73">
        <v>265</v>
      </c>
      <c r="BV421" s="73" t="s">
        <v>2176</v>
      </c>
      <c r="BW421" s="73" t="s">
        <v>2177</v>
      </c>
      <c r="BX421" s="73">
        <v>0.18</v>
      </c>
      <c r="BY421" s="73">
        <v>0.09</v>
      </c>
      <c r="BZ421" s="73">
        <v>0.21</v>
      </c>
      <c r="CA421" s="73">
        <v>0.09</v>
      </c>
      <c r="CB421" s="73"/>
      <c r="CC421" s="73"/>
      <c r="CD421" s="73"/>
      <c r="CE421" s="73"/>
      <c r="CF421" s="73" t="s">
        <v>2051</v>
      </c>
      <c r="CG421" s="80"/>
      <c r="CH421" s="73" t="s">
        <v>66</v>
      </c>
      <c r="CI421" s="73" t="s">
        <v>2051</v>
      </c>
    </row>
    <row r="422" spans="1:87" ht="15" customHeight="1" x14ac:dyDescent="0.25">
      <c r="A422" s="78">
        <v>46323.633946759262</v>
      </c>
      <c r="B422" s="73" t="s">
        <v>3670</v>
      </c>
      <c r="C422" s="73" t="s">
        <v>31</v>
      </c>
      <c r="D422" s="73">
        <v>0.13500000000000001</v>
      </c>
      <c r="E422" s="73">
        <v>0.55500000000000005</v>
      </c>
      <c r="F422" s="73">
        <v>8.9999999999999998E-4</v>
      </c>
      <c r="G422" s="73" t="s">
        <v>15</v>
      </c>
      <c r="H422" s="73">
        <v>0.03</v>
      </c>
      <c r="I422" s="73">
        <v>0.03</v>
      </c>
      <c r="J422" s="73"/>
      <c r="K422" s="73">
        <v>0</v>
      </c>
      <c r="L422" s="73">
        <v>6.7500000000000002E-8</v>
      </c>
      <c r="M422" s="73">
        <v>6.7500000000000002E-8</v>
      </c>
      <c r="N422" s="73">
        <v>0</v>
      </c>
      <c r="O422" s="79" t="s">
        <v>1919</v>
      </c>
      <c r="P422" s="79" t="s">
        <v>3671</v>
      </c>
      <c r="BG422" s="78">
        <v>46323.633946759262</v>
      </c>
      <c r="BH422" s="73">
        <v>1</v>
      </c>
      <c r="BI422" s="73" t="s">
        <v>84</v>
      </c>
      <c r="BJ422" s="73" t="s">
        <v>2785</v>
      </c>
      <c r="BK422" s="73" t="s">
        <v>3670</v>
      </c>
      <c r="BL422" s="73" t="s">
        <v>31</v>
      </c>
      <c r="BM422" s="83">
        <v>2.7571956005620229E-3</v>
      </c>
      <c r="BN422" s="73">
        <v>0</v>
      </c>
      <c r="BO422" s="80" t="s">
        <v>2786</v>
      </c>
      <c r="BR422" s="78">
        <v>46323.633946759262</v>
      </c>
      <c r="BS422" s="73" t="s">
        <v>2515</v>
      </c>
      <c r="BT422" s="73" t="s">
        <v>2517</v>
      </c>
      <c r="BU422" s="73">
        <v>266</v>
      </c>
      <c r="BV422" s="73" t="s">
        <v>2176</v>
      </c>
      <c r="BW422" s="73" t="s">
        <v>2177</v>
      </c>
      <c r="BX422" s="73">
        <v>0.21</v>
      </c>
      <c r="BY422" s="73">
        <v>0.09</v>
      </c>
      <c r="BZ422" s="73">
        <v>0.21</v>
      </c>
      <c r="CA422" s="73">
        <v>0.12</v>
      </c>
      <c r="CB422" s="73"/>
      <c r="CC422" s="73"/>
      <c r="CD422" s="73"/>
      <c r="CE422" s="73"/>
      <c r="CF422" s="73" t="s">
        <v>2051</v>
      </c>
      <c r="CG422" s="80"/>
      <c r="CH422" s="73" t="s">
        <v>66</v>
      </c>
      <c r="CI422" s="73" t="s">
        <v>2051</v>
      </c>
    </row>
    <row r="423" spans="1:87" ht="15" customHeight="1" x14ac:dyDescent="0.25">
      <c r="A423" s="78">
        <v>46323.633946759262</v>
      </c>
      <c r="B423" s="73" t="s">
        <v>3672</v>
      </c>
      <c r="C423" s="73" t="s">
        <v>31</v>
      </c>
      <c r="D423" s="73">
        <v>0.16500000000000001</v>
      </c>
      <c r="E423" s="73">
        <v>0.55500000000000005</v>
      </c>
      <c r="F423" s="73">
        <v>8.9999999999999998E-4</v>
      </c>
      <c r="G423" s="73" t="s">
        <v>15</v>
      </c>
      <c r="H423" s="73">
        <v>0.03</v>
      </c>
      <c r="I423" s="73">
        <v>0.03</v>
      </c>
      <c r="J423" s="73"/>
      <c r="K423" s="73">
        <v>0</v>
      </c>
      <c r="L423" s="73">
        <v>6.7500000000000002E-8</v>
      </c>
      <c r="M423" s="73">
        <v>6.7500000000000002E-8</v>
      </c>
      <c r="N423" s="73">
        <v>0</v>
      </c>
      <c r="O423" s="79" t="s">
        <v>1919</v>
      </c>
      <c r="P423" s="79" t="s">
        <v>3673</v>
      </c>
      <c r="BG423" s="78">
        <v>46323.633946759262</v>
      </c>
      <c r="BH423" s="73">
        <v>1</v>
      </c>
      <c r="BI423" s="73" t="s">
        <v>84</v>
      </c>
      <c r="BJ423" s="73" t="s">
        <v>2785</v>
      </c>
      <c r="BK423" s="73" t="s">
        <v>3672</v>
      </c>
      <c r="BL423" s="73" t="s">
        <v>31</v>
      </c>
      <c r="BM423" s="83">
        <v>2.8772007453972104E-3</v>
      </c>
      <c r="BN423" s="73">
        <v>0</v>
      </c>
      <c r="BO423" s="80" t="s">
        <v>2786</v>
      </c>
      <c r="BR423" s="78">
        <v>46323.633946759262</v>
      </c>
      <c r="BS423" s="73" t="s">
        <v>2515</v>
      </c>
      <c r="BT423" s="73" t="s">
        <v>2518</v>
      </c>
      <c r="BU423" s="73">
        <v>267</v>
      </c>
      <c r="BV423" s="73" t="s">
        <v>2176</v>
      </c>
      <c r="BW423" s="73" t="s">
        <v>2177</v>
      </c>
      <c r="BX423" s="73">
        <v>0.21</v>
      </c>
      <c r="BY423" s="73">
        <v>0.12</v>
      </c>
      <c r="BZ423" s="73">
        <v>0.18</v>
      </c>
      <c r="CA423" s="73">
        <v>0.12</v>
      </c>
      <c r="CB423" s="73"/>
      <c r="CC423" s="73"/>
      <c r="CD423" s="73"/>
      <c r="CE423" s="73"/>
      <c r="CF423" s="73" t="s">
        <v>2051</v>
      </c>
      <c r="CG423" s="80"/>
      <c r="CH423" s="73" t="s">
        <v>66</v>
      </c>
      <c r="CI423" s="73" t="s">
        <v>2051</v>
      </c>
    </row>
    <row r="424" spans="1:87" ht="15" customHeight="1" x14ac:dyDescent="0.25">
      <c r="A424" s="78">
        <v>46323.633946759262</v>
      </c>
      <c r="B424" s="73" t="s">
        <v>3674</v>
      </c>
      <c r="C424" s="73" t="s">
        <v>31</v>
      </c>
      <c r="D424" s="73">
        <v>0.19500000000000001</v>
      </c>
      <c r="E424" s="73">
        <v>0.55500000000000005</v>
      </c>
      <c r="F424" s="73">
        <v>8.9999999999999998E-4</v>
      </c>
      <c r="G424" s="73" t="s">
        <v>15</v>
      </c>
      <c r="H424" s="73">
        <v>0.03</v>
      </c>
      <c r="I424" s="73">
        <v>0.03</v>
      </c>
      <c r="J424" s="73"/>
      <c r="K424" s="73">
        <v>0</v>
      </c>
      <c r="L424" s="73">
        <v>6.7500000000000002E-8</v>
      </c>
      <c r="M424" s="73">
        <v>6.7500000000000002E-8</v>
      </c>
      <c r="N424" s="73">
        <v>0</v>
      </c>
      <c r="O424" s="79" t="s">
        <v>1919</v>
      </c>
      <c r="P424" s="79" t="s">
        <v>3675</v>
      </c>
      <c r="BG424" s="78">
        <v>46323.633946759262</v>
      </c>
      <c r="BH424" s="73">
        <v>1</v>
      </c>
      <c r="BI424" s="73" t="s">
        <v>84</v>
      </c>
      <c r="BJ424" s="73" t="s">
        <v>2785</v>
      </c>
      <c r="BK424" s="73" t="s">
        <v>3674</v>
      </c>
      <c r="BL424" s="73" t="s">
        <v>31</v>
      </c>
      <c r="BM424" s="83">
        <v>2.997205890232398E-3</v>
      </c>
      <c r="BN424" s="73">
        <v>0</v>
      </c>
      <c r="BO424" s="80" t="s">
        <v>2786</v>
      </c>
      <c r="BR424" s="78">
        <v>46323.633946759262</v>
      </c>
      <c r="BS424" s="73" t="s">
        <v>2515</v>
      </c>
      <c r="BT424" s="73" t="s">
        <v>2519</v>
      </c>
      <c r="BU424" s="73">
        <v>268</v>
      </c>
      <c r="BV424" s="73" t="s">
        <v>2176</v>
      </c>
      <c r="BW424" s="73" t="s">
        <v>2177</v>
      </c>
      <c r="BX424" s="73">
        <v>0.18</v>
      </c>
      <c r="BY424" s="73">
        <v>0.12</v>
      </c>
      <c r="BZ424" s="73">
        <v>0.18</v>
      </c>
      <c r="CA424" s="73">
        <v>0.09</v>
      </c>
      <c r="CB424" s="73"/>
      <c r="CC424" s="73"/>
      <c r="CD424" s="73"/>
      <c r="CE424" s="73"/>
      <c r="CF424" s="73" t="s">
        <v>2051</v>
      </c>
      <c r="CG424" s="80"/>
      <c r="CH424" s="73" t="s">
        <v>66</v>
      </c>
      <c r="CI424" s="73" t="s">
        <v>2051</v>
      </c>
    </row>
    <row r="425" spans="1:87" ht="15" customHeight="1" x14ac:dyDescent="0.25">
      <c r="A425" s="78">
        <v>46323.633946759262</v>
      </c>
      <c r="B425" s="73" t="s">
        <v>3676</v>
      </c>
      <c r="C425" s="73" t="s">
        <v>31</v>
      </c>
      <c r="D425" s="73">
        <v>0.22500000000000001</v>
      </c>
      <c r="E425" s="73">
        <v>0.55500000000000005</v>
      </c>
      <c r="F425" s="73">
        <v>8.9999999999999998E-4</v>
      </c>
      <c r="G425" s="73" t="s">
        <v>15</v>
      </c>
      <c r="H425" s="73">
        <v>0.03</v>
      </c>
      <c r="I425" s="73">
        <v>0.03</v>
      </c>
      <c r="J425" s="73"/>
      <c r="K425" s="73">
        <v>0</v>
      </c>
      <c r="L425" s="73">
        <v>6.7500000000000002E-8</v>
      </c>
      <c r="M425" s="73">
        <v>6.7500000000000002E-8</v>
      </c>
      <c r="N425" s="73">
        <v>0</v>
      </c>
      <c r="O425" s="79" t="s">
        <v>1919</v>
      </c>
      <c r="P425" s="79" t="s">
        <v>3677</v>
      </c>
      <c r="BG425" s="78">
        <v>46323.633946759262</v>
      </c>
      <c r="BH425" s="73">
        <v>1</v>
      </c>
      <c r="BI425" s="73" t="s">
        <v>84</v>
      </c>
      <c r="BJ425" s="73" t="s">
        <v>2785</v>
      </c>
      <c r="BK425" s="73" t="s">
        <v>3676</v>
      </c>
      <c r="BL425" s="73" t="s">
        <v>31</v>
      </c>
      <c r="BM425" s="83">
        <v>3.1172110350675855E-3</v>
      </c>
      <c r="BN425" s="73">
        <v>0</v>
      </c>
      <c r="BO425" s="80" t="s">
        <v>2786</v>
      </c>
      <c r="BR425" s="78">
        <v>46323.633946759262</v>
      </c>
      <c r="BS425" s="73" t="s">
        <v>2520</v>
      </c>
      <c r="BT425" s="73" t="s">
        <v>2521</v>
      </c>
      <c r="BU425" s="73">
        <v>269</v>
      </c>
      <c r="BV425" s="73" t="s">
        <v>2176</v>
      </c>
      <c r="BW425" s="73" t="s">
        <v>2177</v>
      </c>
      <c r="BX425" s="73">
        <v>0.21</v>
      </c>
      <c r="BY425" s="73">
        <v>0.09</v>
      </c>
      <c r="BZ425" s="73">
        <v>0.24</v>
      </c>
      <c r="CA425" s="73">
        <v>0.09</v>
      </c>
      <c r="CB425" s="73"/>
      <c r="CC425" s="73"/>
      <c r="CD425" s="73"/>
      <c r="CE425" s="73"/>
      <c r="CF425" s="73" t="s">
        <v>2053</v>
      </c>
      <c r="CG425" s="80"/>
      <c r="CH425" s="73" t="s">
        <v>66</v>
      </c>
      <c r="CI425" s="73" t="s">
        <v>2053</v>
      </c>
    </row>
    <row r="426" spans="1:87" ht="15" customHeight="1" x14ac:dyDescent="0.25">
      <c r="A426" s="78">
        <v>46323.633946759262</v>
      </c>
      <c r="B426" s="73" t="s">
        <v>3678</v>
      </c>
      <c r="C426" s="73" t="s">
        <v>31</v>
      </c>
      <c r="D426" s="73">
        <v>0.245</v>
      </c>
      <c r="E426" s="73">
        <v>0.55500000000000005</v>
      </c>
      <c r="F426" s="73">
        <v>2.9999999999999997E-4</v>
      </c>
      <c r="G426" s="73" t="s">
        <v>15</v>
      </c>
      <c r="H426" s="73">
        <v>0.03</v>
      </c>
      <c r="I426" s="73">
        <v>0.01</v>
      </c>
      <c r="J426" s="73"/>
      <c r="K426" s="73">
        <v>1.5707963267948966</v>
      </c>
      <c r="L426" s="73">
        <v>2.25E-8</v>
      </c>
      <c r="M426" s="73">
        <v>2.5000000000000001E-9</v>
      </c>
      <c r="N426" s="73">
        <v>0</v>
      </c>
      <c r="O426" s="79" t="s">
        <v>1919</v>
      </c>
      <c r="P426" s="79" t="s">
        <v>3679</v>
      </c>
      <c r="BG426" s="78">
        <v>46323.633946759262</v>
      </c>
      <c r="BH426" s="73">
        <v>1</v>
      </c>
      <c r="BI426" s="73" t="s">
        <v>84</v>
      </c>
      <c r="BJ426" s="73" t="s">
        <v>2785</v>
      </c>
      <c r="BK426" s="73" t="s">
        <v>3678</v>
      </c>
      <c r="BL426" s="73" t="s">
        <v>31</v>
      </c>
      <c r="BM426" s="83">
        <v>3.1972144649577102E-3</v>
      </c>
      <c r="BN426" s="73">
        <v>0</v>
      </c>
      <c r="BO426" s="80" t="s">
        <v>2786</v>
      </c>
      <c r="BR426" s="78">
        <v>46323.633946759262</v>
      </c>
      <c r="BS426" s="73" t="s">
        <v>2520</v>
      </c>
      <c r="BT426" s="73" t="s">
        <v>2522</v>
      </c>
      <c r="BU426" s="73">
        <v>270</v>
      </c>
      <c r="BV426" s="73" t="s">
        <v>2176</v>
      </c>
      <c r="BW426" s="73" t="s">
        <v>2177</v>
      </c>
      <c r="BX426" s="73">
        <v>0.24</v>
      </c>
      <c r="BY426" s="73">
        <v>0.09</v>
      </c>
      <c r="BZ426" s="73">
        <v>0.24</v>
      </c>
      <c r="CA426" s="73">
        <v>0.12</v>
      </c>
      <c r="CB426" s="73"/>
      <c r="CC426" s="73"/>
      <c r="CD426" s="73"/>
      <c r="CE426" s="73"/>
      <c r="CF426" s="73" t="s">
        <v>2053</v>
      </c>
      <c r="CG426" s="80"/>
      <c r="CH426" s="73" t="s">
        <v>66</v>
      </c>
      <c r="CI426" s="73" t="s">
        <v>2053</v>
      </c>
    </row>
    <row r="427" spans="1:87" ht="15" customHeight="1" x14ac:dyDescent="0.25">
      <c r="A427" s="78">
        <v>46323.633946759262</v>
      </c>
      <c r="B427" s="73" t="s">
        <v>3680</v>
      </c>
      <c r="C427" s="73" t="s">
        <v>31</v>
      </c>
      <c r="D427" s="73">
        <v>1.4999999999999999E-2</v>
      </c>
      <c r="E427" s="73">
        <v>0.58499999999999996</v>
      </c>
      <c r="F427" s="73">
        <v>8.9999999999999998E-4</v>
      </c>
      <c r="G427" s="73" t="s">
        <v>15</v>
      </c>
      <c r="H427" s="73">
        <v>0.03</v>
      </c>
      <c r="I427" s="73">
        <v>0.03</v>
      </c>
      <c r="J427" s="73"/>
      <c r="K427" s="73">
        <v>0</v>
      </c>
      <c r="L427" s="73">
        <v>6.7500000000000002E-8</v>
      </c>
      <c r="M427" s="73">
        <v>6.7500000000000002E-8</v>
      </c>
      <c r="N427" s="73">
        <v>0</v>
      </c>
      <c r="O427" s="79" t="s">
        <v>1919</v>
      </c>
      <c r="P427" s="79" t="s">
        <v>3681</v>
      </c>
      <c r="BG427" s="78">
        <v>46323.633946759262</v>
      </c>
      <c r="BH427" s="73">
        <v>1</v>
      </c>
      <c r="BI427" s="73" t="s">
        <v>84</v>
      </c>
      <c r="BJ427" s="73" t="s">
        <v>2785</v>
      </c>
      <c r="BK427" s="73" t="s">
        <v>3680</v>
      </c>
      <c r="BL427" s="73" t="s">
        <v>31</v>
      </c>
      <c r="BM427" s="83">
        <v>2.5981291890669316E-3</v>
      </c>
      <c r="BN427" s="73">
        <v>0</v>
      </c>
      <c r="BO427" s="80" t="s">
        <v>2786</v>
      </c>
      <c r="BR427" s="78">
        <v>46323.633946759262</v>
      </c>
      <c r="BS427" s="73" t="s">
        <v>2520</v>
      </c>
      <c r="BT427" s="73" t="s">
        <v>2523</v>
      </c>
      <c r="BU427" s="73">
        <v>271</v>
      </c>
      <c r="BV427" s="73" t="s">
        <v>2176</v>
      </c>
      <c r="BW427" s="73" t="s">
        <v>2177</v>
      </c>
      <c r="BX427" s="73">
        <v>0.24</v>
      </c>
      <c r="BY427" s="73">
        <v>0.12</v>
      </c>
      <c r="BZ427" s="73">
        <v>0.21</v>
      </c>
      <c r="CA427" s="73">
        <v>0.12</v>
      </c>
      <c r="CB427" s="73"/>
      <c r="CC427" s="73"/>
      <c r="CD427" s="73"/>
      <c r="CE427" s="73"/>
      <c r="CF427" s="73" t="s">
        <v>2053</v>
      </c>
      <c r="CG427" s="80"/>
      <c r="CH427" s="73" t="s">
        <v>66</v>
      </c>
      <c r="CI427" s="73" t="s">
        <v>2053</v>
      </c>
    </row>
    <row r="428" spans="1:87" ht="15" customHeight="1" x14ac:dyDescent="0.25">
      <c r="A428" s="78">
        <v>46323.633946759262</v>
      </c>
      <c r="B428" s="73" t="s">
        <v>3682</v>
      </c>
      <c r="C428" s="73" t="s">
        <v>31</v>
      </c>
      <c r="D428" s="73">
        <v>4.4999999999999998E-2</v>
      </c>
      <c r="E428" s="73">
        <v>0.58499999999999996</v>
      </c>
      <c r="F428" s="73">
        <v>8.9999999999999998E-4</v>
      </c>
      <c r="G428" s="73" t="s">
        <v>15</v>
      </c>
      <c r="H428" s="73">
        <v>0.03</v>
      </c>
      <c r="I428" s="73">
        <v>0.03</v>
      </c>
      <c r="J428" s="73"/>
      <c r="K428" s="73">
        <v>0</v>
      </c>
      <c r="L428" s="73">
        <v>6.7500000000000002E-8</v>
      </c>
      <c r="M428" s="73">
        <v>6.7500000000000002E-8</v>
      </c>
      <c r="N428" s="73">
        <v>0</v>
      </c>
      <c r="O428" s="79" t="s">
        <v>1919</v>
      </c>
      <c r="P428" s="79" t="s">
        <v>3683</v>
      </c>
      <c r="BG428" s="78">
        <v>46323.633946759262</v>
      </c>
      <c r="BH428" s="73">
        <v>1</v>
      </c>
      <c r="BI428" s="73" t="s">
        <v>84</v>
      </c>
      <c r="BJ428" s="73" t="s">
        <v>2785</v>
      </c>
      <c r="BK428" s="73" t="s">
        <v>3682</v>
      </c>
      <c r="BL428" s="73" t="s">
        <v>31</v>
      </c>
      <c r="BM428" s="83">
        <v>2.7181343339021191E-3</v>
      </c>
      <c r="BN428" s="73">
        <v>0</v>
      </c>
      <c r="BO428" s="80" t="s">
        <v>2786</v>
      </c>
      <c r="BR428" s="78">
        <v>46323.633946759262</v>
      </c>
      <c r="BS428" s="73" t="s">
        <v>2520</v>
      </c>
      <c r="BT428" s="73" t="s">
        <v>2524</v>
      </c>
      <c r="BU428" s="73">
        <v>272</v>
      </c>
      <c r="BV428" s="73" t="s">
        <v>2176</v>
      </c>
      <c r="BW428" s="73" t="s">
        <v>2177</v>
      </c>
      <c r="BX428" s="73">
        <v>0.21</v>
      </c>
      <c r="BY428" s="73">
        <v>0.12</v>
      </c>
      <c r="BZ428" s="73">
        <v>0.21</v>
      </c>
      <c r="CA428" s="73">
        <v>0.09</v>
      </c>
      <c r="CB428" s="73"/>
      <c r="CC428" s="73"/>
      <c r="CD428" s="73"/>
      <c r="CE428" s="73"/>
      <c r="CF428" s="73" t="s">
        <v>2053</v>
      </c>
      <c r="CG428" s="80"/>
      <c r="CH428" s="73" t="s">
        <v>66</v>
      </c>
      <c r="CI428" s="73" t="s">
        <v>2053</v>
      </c>
    </row>
    <row r="429" spans="1:87" ht="15" customHeight="1" x14ac:dyDescent="0.25">
      <c r="A429" s="78">
        <v>46323.633946759262</v>
      </c>
      <c r="B429" s="73" t="s">
        <v>3684</v>
      </c>
      <c r="C429" s="73" t="s">
        <v>31</v>
      </c>
      <c r="D429" s="73">
        <v>7.4999999999999997E-2</v>
      </c>
      <c r="E429" s="73">
        <v>0.58499999999999996</v>
      </c>
      <c r="F429" s="73">
        <v>8.9999999999999998E-4</v>
      </c>
      <c r="G429" s="73" t="s">
        <v>15</v>
      </c>
      <c r="H429" s="73">
        <v>0.03</v>
      </c>
      <c r="I429" s="73">
        <v>0.03</v>
      </c>
      <c r="J429" s="73"/>
      <c r="K429" s="73">
        <v>0</v>
      </c>
      <c r="L429" s="73">
        <v>6.7500000000000002E-8</v>
      </c>
      <c r="M429" s="73">
        <v>6.7500000000000002E-8</v>
      </c>
      <c r="N429" s="73">
        <v>0</v>
      </c>
      <c r="O429" s="79" t="s">
        <v>1919</v>
      </c>
      <c r="P429" s="79" t="s">
        <v>3685</v>
      </c>
      <c r="BG429" s="78">
        <v>46323.633946759262</v>
      </c>
      <c r="BH429" s="73">
        <v>1</v>
      </c>
      <c r="BI429" s="73" t="s">
        <v>84</v>
      </c>
      <c r="BJ429" s="73" t="s">
        <v>2785</v>
      </c>
      <c r="BK429" s="73" t="s">
        <v>3684</v>
      </c>
      <c r="BL429" s="73" t="s">
        <v>31</v>
      </c>
      <c r="BM429" s="83">
        <v>2.8381394787373067E-3</v>
      </c>
      <c r="BN429" s="73">
        <v>0</v>
      </c>
      <c r="BO429" s="80" t="s">
        <v>2786</v>
      </c>
      <c r="BR429" s="78">
        <v>46323.633946759262</v>
      </c>
      <c r="BS429" s="73" t="s">
        <v>2525</v>
      </c>
      <c r="BT429" s="73" t="s">
        <v>2526</v>
      </c>
      <c r="BU429" s="73">
        <v>273</v>
      </c>
      <c r="BV429" s="73" t="s">
        <v>2176</v>
      </c>
      <c r="BW429" s="73" t="s">
        <v>2177</v>
      </c>
      <c r="BX429" s="73">
        <v>0.24</v>
      </c>
      <c r="BY429" s="73">
        <v>0.09</v>
      </c>
      <c r="BZ429" s="73">
        <v>0.27</v>
      </c>
      <c r="CA429" s="73">
        <v>0.09</v>
      </c>
      <c r="CB429" s="73"/>
      <c r="CC429" s="73"/>
      <c r="CD429" s="73"/>
      <c r="CE429" s="73"/>
      <c r="CF429" s="73" t="s">
        <v>2055</v>
      </c>
      <c r="CG429" s="80"/>
      <c r="CH429" s="73" t="s">
        <v>66</v>
      </c>
      <c r="CI429" s="73" t="s">
        <v>2055</v>
      </c>
    </row>
    <row r="430" spans="1:87" ht="15" customHeight="1" x14ac:dyDescent="0.25">
      <c r="A430" s="78">
        <v>46323.633946759262</v>
      </c>
      <c r="B430" s="73" t="s">
        <v>3686</v>
      </c>
      <c r="C430" s="73" t="s">
        <v>31</v>
      </c>
      <c r="D430" s="73">
        <v>0.105</v>
      </c>
      <c r="E430" s="73">
        <v>0.58499999999999996</v>
      </c>
      <c r="F430" s="73">
        <v>8.9999999999999998E-4</v>
      </c>
      <c r="G430" s="73" t="s">
        <v>15</v>
      </c>
      <c r="H430" s="73">
        <v>0.03</v>
      </c>
      <c r="I430" s="73">
        <v>0.03</v>
      </c>
      <c r="J430" s="73"/>
      <c r="K430" s="73">
        <v>0</v>
      </c>
      <c r="L430" s="73">
        <v>6.7500000000000002E-8</v>
      </c>
      <c r="M430" s="73">
        <v>6.7500000000000002E-8</v>
      </c>
      <c r="N430" s="73">
        <v>0</v>
      </c>
      <c r="O430" s="79" t="s">
        <v>1919</v>
      </c>
      <c r="P430" s="79" t="s">
        <v>3687</v>
      </c>
      <c r="BG430" s="78">
        <v>46323.633946759262</v>
      </c>
      <c r="BH430" s="73">
        <v>1</v>
      </c>
      <c r="BI430" s="73" t="s">
        <v>84</v>
      </c>
      <c r="BJ430" s="73" t="s">
        <v>2785</v>
      </c>
      <c r="BK430" s="73" t="s">
        <v>3686</v>
      </c>
      <c r="BL430" s="73" t="s">
        <v>31</v>
      </c>
      <c r="BM430" s="83">
        <v>2.9581446235724942E-3</v>
      </c>
      <c r="BN430" s="73">
        <v>0</v>
      </c>
      <c r="BO430" s="80" t="s">
        <v>2786</v>
      </c>
      <c r="BR430" s="78">
        <v>46323.633946759262</v>
      </c>
      <c r="BS430" s="73" t="s">
        <v>2525</v>
      </c>
      <c r="BT430" s="73" t="s">
        <v>2527</v>
      </c>
      <c r="BU430" s="73">
        <v>274</v>
      </c>
      <c r="BV430" s="73" t="s">
        <v>2176</v>
      </c>
      <c r="BW430" s="73" t="s">
        <v>2177</v>
      </c>
      <c r="BX430" s="73">
        <v>0.27</v>
      </c>
      <c r="BY430" s="73">
        <v>0.09</v>
      </c>
      <c r="BZ430" s="73">
        <v>0.27</v>
      </c>
      <c r="CA430" s="73">
        <v>0.12</v>
      </c>
      <c r="CB430" s="73"/>
      <c r="CC430" s="73"/>
      <c r="CD430" s="73"/>
      <c r="CE430" s="73"/>
      <c r="CF430" s="73" t="s">
        <v>2055</v>
      </c>
      <c r="CG430" s="80"/>
      <c r="CH430" s="73" t="s">
        <v>66</v>
      </c>
      <c r="CI430" s="73" t="s">
        <v>2055</v>
      </c>
    </row>
    <row r="431" spans="1:87" ht="15" customHeight="1" x14ac:dyDescent="0.25">
      <c r="A431" s="78">
        <v>46323.633946759262</v>
      </c>
      <c r="B431" s="73" t="s">
        <v>3688</v>
      </c>
      <c r="C431" s="73" t="s">
        <v>31</v>
      </c>
      <c r="D431" s="73">
        <v>0.13500000000000001</v>
      </c>
      <c r="E431" s="73">
        <v>0.58499999999999996</v>
      </c>
      <c r="F431" s="73">
        <v>8.9999999999999998E-4</v>
      </c>
      <c r="G431" s="73" t="s">
        <v>15</v>
      </c>
      <c r="H431" s="73">
        <v>0.03</v>
      </c>
      <c r="I431" s="73">
        <v>0.03</v>
      </c>
      <c r="J431" s="73"/>
      <c r="K431" s="73">
        <v>0</v>
      </c>
      <c r="L431" s="73">
        <v>6.7500000000000002E-8</v>
      </c>
      <c r="M431" s="73">
        <v>6.7500000000000002E-8</v>
      </c>
      <c r="N431" s="73">
        <v>0</v>
      </c>
      <c r="O431" s="79" t="s">
        <v>1919</v>
      </c>
      <c r="P431" s="79" t="s">
        <v>3689</v>
      </c>
      <c r="BG431" s="78">
        <v>46323.633946759262</v>
      </c>
      <c r="BH431" s="73">
        <v>1</v>
      </c>
      <c r="BI431" s="73" t="s">
        <v>84</v>
      </c>
      <c r="BJ431" s="73" t="s">
        <v>2785</v>
      </c>
      <c r="BK431" s="73" t="s">
        <v>3688</v>
      </c>
      <c r="BL431" s="73" t="s">
        <v>31</v>
      </c>
      <c r="BM431" s="83">
        <v>3.0781497684076817E-3</v>
      </c>
      <c r="BN431" s="73">
        <v>0</v>
      </c>
      <c r="BO431" s="80" t="s">
        <v>2786</v>
      </c>
      <c r="BR431" s="78">
        <v>46323.633946759262</v>
      </c>
      <c r="BS431" s="73" t="s">
        <v>2525</v>
      </c>
      <c r="BT431" s="73" t="s">
        <v>2528</v>
      </c>
      <c r="BU431" s="73">
        <v>275</v>
      </c>
      <c r="BV431" s="73" t="s">
        <v>2176</v>
      </c>
      <c r="BW431" s="73" t="s">
        <v>2177</v>
      </c>
      <c r="BX431" s="73">
        <v>0.27</v>
      </c>
      <c r="BY431" s="73">
        <v>0.12</v>
      </c>
      <c r="BZ431" s="73">
        <v>0.24</v>
      </c>
      <c r="CA431" s="73">
        <v>0.12</v>
      </c>
      <c r="CB431" s="73"/>
      <c r="CC431" s="73"/>
      <c r="CD431" s="73"/>
      <c r="CE431" s="73"/>
      <c r="CF431" s="73" t="s">
        <v>2055</v>
      </c>
      <c r="CG431" s="80"/>
      <c r="CH431" s="73" t="s">
        <v>66</v>
      </c>
      <c r="CI431" s="73" t="s">
        <v>2055</v>
      </c>
    </row>
    <row r="432" spans="1:87" ht="15" customHeight="1" x14ac:dyDescent="0.25">
      <c r="A432" s="78">
        <v>46323.633946759262</v>
      </c>
      <c r="B432" s="73" t="s">
        <v>3690</v>
      </c>
      <c r="C432" s="73" t="s">
        <v>31</v>
      </c>
      <c r="D432" s="73">
        <v>0.16500000000000001</v>
      </c>
      <c r="E432" s="73">
        <v>0.58499999999999996</v>
      </c>
      <c r="F432" s="73">
        <v>8.9999999999999998E-4</v>
      </c>
      <c r="G432" s="73" t="s">
        <v>15</v>
      </c>
      <c r="H432" s="73">
        <v>0.03</v>
      </c>
      <c r="I432" s="73">
        <v>0.03</v>
      </c>
      <c r="J432" s="73"/>
      <c r="K432" s="73">
        <v>0</v>
      </c>
      <c r="L432" s="73">
        <v>6.7500000000000002E-8</v>
      </c>
      <c r="M432" s="73">
        <v>6.7500000000000002E-8</v>
      </c>
      <c r="N432" s="73">
        <v>0</v>
      </c>
      <c r="O432" s="79" t="s">
        <v>1919</v>
      </c>
      <c r="P432" s="79" t="s">
        <v>3691</v>
      </c>
      <c r="BG432" s="78">
        <v>46323.633946759262</v>
      </c>
      <c r="BH432" s="73">
        <v>1</v>
      </c>
      <c r="BI432" s="73" t="s">
        <v>84</v>
      </c>
      <c r="BJ432" s="73" t="s">
        <v>2785</v>
      </c>
      <c r="BK432" s="73" t="s">
        <v>3690</v>
      </c>
      <c r="BL432" s="73" t="s">
        <v>31</v>
      </c>
      <c r="BM432" s="83">
        <v>3.1981549132428693E-3</v>
      </c>
      <c r="BN432" s="73">
        <v>0</v>
      </c>
      <c r="BO432" s="80" t="s">
        <v>2786</v>
      </c>
      <c r="BR432" s="78">
        <v>46323.633946759262</v>
      </c>
      <c r="BS432" s="73" t="s">
        <v>2525</v>
      </c>
      <c r="BT432" s="73" t="s">
        <v>2529</v>
      </c>
      <c r="BU432" s="73">
        <v>276</v>
      </c>
      <c r="BV432" s="73" t="s">
        <v>2176</v>
      </c>
      <c r="BW432" s="73" t="s">
        <v>2177</v>
      </c>
      <c r="BX432" s="73">
        <v>0.24</v>
      </c>
      <c r="BY432" s="73">
        <v>0.12</v>
      </c>
      <c r="BZ432" s="73">
        <v>0.24</v>
      </c>
      <c r="CA432" s="73">
        <v>0.09</v>
      </c>
      <c r="CB432" s="73"/>
      <c r="CC432" s="73"/>
      <c r="CD432" s="73"/>
      <c r="CE432" s="73"/>
      <c r="CF432" s="73" t="s">
        <v>2055</v>
      </c>
      <c r="CG432" s="80"/>
      <c r="CH432" s="73" t="s">
        <v>66</v>
      </c>
      <c r="CI432" s="73" t="s">
        <v>2055</v>
      </c>
    </row>
    <row r="433" spans="1:87" ht="15" customHeight="1" x14ac:dyDescent="0.25">
      <c r="A433" s="78">
        <v>46323.633946759262</v>
      </c>
      <c r="B433" s="73" t="s">
        <v>3692</v>
      </c>
      <c r="C433" s="73" t="s">
        <v>31</v>
      </c>
      <c r="D433" s="73">
        <v>0.19500000000000001</v>
      </c>
      <c r="E433" s="73">
        <v>0.58499999999999996</v>
      </c>
      <c r="F433" s="73">
        <v>8.9999999999999998E-4</v>
      </c>
      <c r="G433" s="73" t="s">
        <v>15</v>
      </c>
      <c r="H433" s="73">
        <v>0.03</v>
      </c>
      <c r="I433" s="73">
        <v>0.03</v>
      </c>
      <c r="J433" s="73"/>
      <c r="K433" s="73">
        <v>0</v>
      </c>
      <c r="L433" s="73">
        <v>6.7500000000000002E-8</v>
      </c>
      <c r="M433" s="73">
        <v>6.7500000000000002E-8</v>
      </c>
      <c r="N433" s="73">
        <v>0</v>
      </c>
      <c r="O433" s="79" t="s">
        <v>1919</v>
      </c>
      <c r="P433" s="79" t="s">
        <v>3693</v>
      </c>
      <c r="BG433" s="78">
        <v>46323.633946759262</v>
      </c>
      <c r="BH433" s="73">
        <v>1</v>
      </c>
      <c r="BI433" s="73" t="s">
        <v>84</v>
      </c>
      <c r="BJ433" s="73" t="s">
        <v>2785</v>
      </c>
      <c r="BK433" s="73" t="s">
        <v>3692</v>
      </c>
      <c r="BL433" s="73" t="s">
        <v>31</v>
      </c>
      <c r="BM433" s="83">
        <v>3.3181600580780568E-3</v>
      </c>
      <c r="BN433" s="73">
        <v>0</v>
      </c>
      <c r="BO433" s="80" t="s">
        <v>2786</v>
      </c>
      <c r="BR433" s="78">
        <v>46323.633946759262</v>
      </c>
      <c r="BS433" s="73" t="s">
        <v>2530</v>
      </c>
      <c r="BT433" s="73" t="s">
        <v>2531</v>
      </c>
      <c r="BU433" s="73">
        <v>277</v>
      </c>
      <c r="BV433" s="73" t="s">
        <v>2176</v>
      </c>
      <c r="BW433" s="73" t="s">
        <v>2177</v>
      </c>
      <c r="BX433" s="73">
        <v>0.27</v>
      </c>
      <c r="BY433" s="73">
        <v>0.09</v>
      </c>
      <c r="BZ433" s="73">
        <v>0.3</v>
      </c>
      <c r="CA433" s="73">
        <v>0.09</v>
      </c>
      <c r="CB433" s="73"/>
      <c r="CC433" s="73"/>
      <c r="CD433" s="73"/>
      <c r="CE433" s="73"/>
      <c r="CF433" s="73" t="s">
        <v>2057</v>
      </c>
      <c r="CG433" s="80"/>
      <c r="CH433" s="73" t="s">
        <v>66</v>
      </c>
      <c r="CI433" s="73" t="s">
        <v>2057</v>
      </c>
    </row>
    <row r="434" spans="1:87" ht="15" customHeight="1" x14ac:dyDescent="0.25">
      <c r="A434" s="78">
        <v>46323.633946759262</v>
      </c>
      <c r="B434" s="73" t="s">
        <v>3694</v>
      </c>
      <c r="C434" s="73" t="s">
        <v>31</v>
      </c>
      <c r="D434" s="73">
        <v>0.22500000000000001</v>
      </c>
      <c r="E434" s="73">
        <v>0.58499999999999996</v>
      </c>
      <c r="F434" s="73">
        <v>8.9999999999999998E-4</v>
      </c>
      <c r="G434" s="73" t="s">
        <v>15</v>
      </c>
      <c r="H434" s="73">
        <v>0.03</v>
      </c>
      <c r="I434" s="73">
        <v>0.03</v>
      </c>
      <c r="J434" s="73"/>
      <c r="K434" s="73">
        <v>0</v>
      </c>
      <c r="L434" s="73">
        <v>6.7500000000000002E-8</v>
      </c>
      <c r="M434" s="73">
        <v>6.7500000000000002E-8</v>
      </c>
      <c r="N434" s="73">
        <v>0</v>
      </c>
      <c r="O434" s="79" t="s">
        <v>1919</v>
      </c>
      <c r="P434" s="79" t="s">
        <v>3695</v>
      </c>
      <c r="BG434" s="78">
        <v>46323.633946759262</v>
      </c>
      <c r="BH434" s="73">
        <v>1</v>
      </c>
      <c r="BI434" s="73" t="s">
        <v>84</v>
      </c>
      <c r="BJ434" s="73" t="s">
        <v>2785</v>
      </c>
      <c r="BK434" s="73" t="s">
        <v>3694</v>
      </c>
      <c r="BL434" s="73" t="s">
        <v>31</v>
      </c>
      <c r="BM434" s="83">
        <v>3.4381652029132439E-3</v>
      </c>
      <c r="BN434" s="73">
        <v>0</v>
      </c>
      <c r="BO434" s="80" t="s">
        <v>2786</v>
      </c>
      <c r="BR434" s="78">
        <v>46323.633946759262</v>
      </c>
      <c r="BS434" s="73" t="s">
        <v>2530</v>
      </c>
      <c r="BT434" s="73" t="s">
        <v>2532</v>
      </c>
      <c r="BU434" s="73">
        <v>278</v>
      </c>
      <c r="BV434" s="73" t="s">
        <v>2176</v>
      </c>
      <c r="BW434" s="73" t="s">
        <v>2177</v>
      </c>
      <c r="BX434" s="73">
        <v>0.3</v>
      </c>
      <c r="BY434" s="73">
        <v>0.09</v>
      </c>
      <c r="BZ434" s="73">
        <v>0.3</v>
      </c>
      <c r="CA434" s="73">
        <v>0.12</v>
      </c>
      <c r="CB434" s="73"/>
      <c r="CC434" s="73"/>
      <c r="CD434" s="73"/>
      <c r="CE434" s="73"/>
      <c r="CF434" s="73" t="s">
        <v>2057</v>
      </c>
      <c r="CG434" s="80"/>
      <c r="CH434" s="73" t="s">
        <v>66</v>
      </c>
      <c r="CI434" s="73" t="s">
        <v>2057</v>
      </c>
    </row>
    <row r="435" spans="1:87" ht="15" customHeight="1" x14ac:dyDescent="0.25">
      <c r="A435" s="78">
        <v>46323.633946759262</v>
      </c>
      <c r="B435" s="73" t="s">
        <v>3696</v>
      </c>
      <c r="C435" s="73" t="s">
        <v>31</v>
      </c>
      <c r="D435" s="73">
        <v>0.245</v>
      </c>
      <c r="E435" s="73">
        <v>0.58499999999999996</v>
      </c>
      <c r="F435" s="73">
        <v>2.9999999999999997E-4</v>
      </c>
      <c r="G435" s="73" t="s">
        <v>15</v>
      </c>
      <c r="H435" s="73">
        <v>0.03</v>
      </c>
      <c r="I435" s="73">
        <v>0.01</v>
      </c>
      <c r="J435" s="73"/>
      <c r="K435" s="73">
        <v>1.5707963267948966</v>
      </c>
      <c r="L435" s="73">
        <v>2.25E-8</v>
      </c>
      <c r="M435" s="73">
        <v>2.5000000000000001E-9</v>
      </c>
      <c r="N435" s="73">
        <v>0</v>
      </c>
      <c r="O435" s="79" t="s">
        <v>1919</v>
      </c>
      <c r="P435" s="79" t="s">
        <v>3697</v>
      </c>
      <c r="BG435" s="78">
        <v>46323.633946759262</v>
      </c>
      <c r="BH435" s="73">
        <v>1</v>
      </c>
      <c r="BI435" s="73" t="s">
        <v>84</v>
      </c>
      <c r="BJ435" s="73" t="s">
        <v>2785</v>
      </c>
      <c r="BK435" s="73" t="s">
        <v>3696</v>
      </c>
      <c r="BL435" s="73" t="s">
        <v>31</v>
      </c>
      <c r="BM435" s="83">
        <v>3.5181686328033691E-3</v>
      </c>
      <c r="BN435" s="73">
        <v>0</v>
      </c>
      <c r="BO435" s="80" t="s">
        <v>2786</v>
      </c>
      <c r="BR435" s="78">
        <v>46323.633946759262</v>
      </c>
      <c r="BS435" s="73" t="s">
        <v>2530</v>
      </c>
      <c r="BT435" s="73" t="s">
        <v>2533</v>
      </c>
      <c r="BU435" s="73">
        <v>279</v>
      </c>
      <c r="BV435" s="73" t="s">
        <v>2176</v>
      </c>
      <c r="BW435" s="73" t="s">
        <v>2177</v>
      </c>
      <c r="BX435" s="73">
        <v>0.3</v>
      </c>
      <c r="BY435" s="73">
        <v>0.12</v>
      </c>
      <c r="BZ435" s="73">
        <v>0.27</v>
      </c>
      <c r="CA435" s="73">
        <v>0.12</v>
      </c>
      <c r="CB435" s="73"/>
      <c r="CC435" s="73"/>
      <c r="CD435" s="73"/>
      <c r="CE435" s="73"/>
      <c r="CF435" s="73" t="s">
        <v>2057</v>
      </c>
      <c r="CG435" s="80"/>
      <c r="CH435" s="73" t="s">
        <v>66</v>
      </c>
      <c r="CI435" s="73" t="s">
        <v>2057</v>
      </c>
    </row>
    <row r="436" spans="1:87" ht="15" customHeight="1" x14ac:dyDescent="0.25">
      <c r="A436" s="78">
        <v>46323.633946759262</v>
      </c>
      <c r="B436" s="73" t="s">
        <v>3698</v>
      </c>
      <c r="C436" s="73" t="s">
        <v>31</v>
      </c>
      <c r="D436" s="73">
        <v>1.4999999999999999E-2</v>
      </c>
      <c r="E436" s="73">
        <v>0.61499999999999999</v>
      </c>
      <c r="F436" s="73">
        <v>8.9999999999999998E-4</v>
      </c>
      <c r="G436" s="73" t="s">
        <v>15</v>
      </c>
      <c r="H436" s="73">
        <v>0.03</v>
      </c>
      <c r="I436" s="73">
        <v>0.03</v>
      </c>
      <c r="J436" s="73"/>
      <c r="K436" s="73">
        <v>0</v>
      </c>
      <c r="L436" s="73">
        <v>6.7500000000000002E-8</v>
      </c>
      <c r="M436" s="73">
        <v>6.7500000000000002E-8</v>
      </c>
      <c r="N436" s="73">
        <v>0</v>
      </c>
      <c r="O436" s="79" t="s">
        <v>1919</v>
      </c>
      <c r="P436" s="79" t="s">
        <v>3699</v>
      </c>
      <c r="BG436" s="78">
        <v>46323.633946759262</v>
      </c>
      <c r="BH436" s="73">
        <v>1</v>
      </c>
      <c r="BI436" s="73" t="s">
        <v>84</v>
      </c>
      <c r="BJ436" s="73" t="s">
        <v>2785</v>
      </c>
      <c r="BK436" s="73" t="s">
        <v>3698</v>
      </c>
      <c r="BL436" s="73" t="s">
        <v>31</v>
      </c>
      <c r="BM436" s="83">
        <v>2.9190833569125905E-3</v>
      </c>
      <c r="BN436" s="73">
        <v>0</v>
      </c>
      <c r="BO436" s="80" t="s">
        <v>2786</v>
      </c>
      <c r="BR436" s="78">
        <v>46323.633946759262</v>
      </c>
      <c r="BS436" s="73" t="s">
        <v>2530</v>
      </c>
      <c r="BT436" s="73" t="s">
        <v>2534</v>
      </c>
      <c r="BU436" s="73">
        <v>280</v>
      </c>
      <c r="BV436" s="73" t="s">
        <v>2176</v>
      </c>
      <c r="BW436" s="73" t="s">
        <v>2177</v>
      </c>
      <c r="BX436" s="73">
        <v>0.27</v>
      </c>
      <c r="BY436" s="73">
        <v>0.12</v>
      </c>
      <c r="BZ436" s="73">
        <v>0.27</v>
      </c>
      <c r="CA436" s="73">
        <v>0.09</v>
      </c>
      <c r="CB436" s="73"/>
      <c r="CC436" s="73"/>
      <c r="CD436" s="73"/>
      <c r="CE436" s="73"/>
      <c r="CF436" s="73" t="s">
        <v>2057</v>
      </c>
      <c r="CG436" s="80"/>
      <c r="CH436" s="73" t="s">
        <v>66</v>
      </c>
      <c r="CI436" s="73" t="s">
        <v>2057</v>
      </c>
    </row>
    <row r="437" spans="1:87" ht="15" customHeight="1" x14ac:dyDescent="0.25">
      <c r="A437" s="78">
        <v>46323.633946759262</v>
      </c>
      <c r="B437" s="73" t="s">
        <v>3700</v>
      </c>
      <c r="C437" s="73" t="s">
        <v>31</v>
      </c>
      <c r="D437" s="73">
        <v>4.4999999999999998E-2</v>
      </c>
      <c r="E437" s="73">
        <v>0.61499999999999999</v>
      </c>
      <c r="F437" s="73">
        <v>8.9999999999999998E-4</v>
      </c>
      <c r="G437" s="73" t="s">
        <v>15</v>
      </c>
      <c r="H437" s="73">
        <v>0.03</v>
      </c>
      <c r="I437" s="73">
        <v>0.03</v>
      </c>
      <c r="J437" s="73"/>
      <c r="K437" s="73">
        <v>0</v>
      </c>
      <c r="L437" s="73">
        <v>6.7500000000000002E-8</v>
      </c>
      <c r="M437" s="73">
        <v>6.7500000000000002E-8</v>
      </c>
      <c r="N437" s="73">
        <v>0</v>
      </c>
      <c r="O437" s="79" t="s">
        <v>1919</v>
      </c>
      <c r="P437" s="79" t="s">
        <v>3701</v>
      </c>
      <c r="BG437" s="78">
        <v>46323.633946759262</v>
      </c>
      <c r="BH437" s="73">
        <v>1</v>
      </c>
      <c r="BI437" s="73" t="s">
        <v>84</v>
      </c>
      <c r="BJ437" s="73" t="s">
        <v>2785</v>
      </c>
      <c r="BK437" s="73" t="s">
        <v>3700</v>
      </c>
      <c r="BL437" s="73" t="s">
        <v>31</v>
      </c>
      <c r="BM437" s="83">
        <v>3.039088501747778E-3</v>
      </c>
      <c r="BN437" s="73">
        <v>0</v>
      </c>
      <c r="BO437" s="80" t="s">
        <v>2786</v>
      </c>
      <c r="BR437" s="78">
        <v>46323.633946759262</v>
      </c>
      <c r="BS437" s="73" t="s">
        <v>2535</v>
      </c>
      <c r="BT437" s="73" t="s">
        <v>2536</v>
      </c>
      <c r="BU437" s="73">
        <v>281</v>
      </c>
      <c r="BV437" s="73" t="s">
        <v>2176</v>
      </c>
      <c r="BW437" s="73" t="s">
        <v>2177</v>
      </c>
      <c r="BX437" s="73">
        <v>0.3</v>
      </c>
      <c r="BY437" s="73">
        <v>0.09</v>
      </c>
      <c r="BZ437" s="73">
        <v>0.33</v>
      </c>
      <c r="CA437" s="73">
        <v>0.09</v>
      </c>
      <c r="CB437" s="73"/>
      <c r="CC437" s="73"/>
      <c r="CD437" s="73"/>
      <c r="CE437" s="73"/>
      <c r="CF437" s="73" t="s">
        <v>2059</v>
      </c>
      <c r="CG437" s="80"/>
      <c r="CH437" s="73" t="s">
        <v>66</v>
      </c>
      <c r="CI437" s="73" t="s">
        <v>2059</v>
      </c>
    </row>
    <row r="438" spans="1:87" ht="15" customHeight="1" x14ac:dyDescent="0.25">
      <c r="A438" s="78">
        <v>46323.633946759262</v>
      </c>
      <c r="B438" s="73" t="s">
        <v>3702</v>
      </c>
      <c r="C438" s="73" t="s">
        <v>31</v>
      </c>
      <c r="D438" s="73">
        <v>7.4999999999999997E-2</v>
      </c>
      <c r="E438" s="73">
        <v>0.61499999999999999</v>
      </c>
      <c r="F438" s="73">
        <v>8.9999999999999998E-4</v>
      </c>
      <c r="G438" s="73" t="s">
        <v>15</v>
      </c>
      <c r="H438" s="73">
        <v>0.03</v>
      </c>
      <c r="I438" s="73">
        <v>0.03</v>
      </c>
      <c r="J438" s="73"/>
      <c r="K438" s="73">
        <v>0</v>
      </c>
      <c r="L438" s="73">
        <v>6.7500000000000002E-8</v>
      </c>
      <c r="M438" s="73">
        <v>6.7500000000000002E-8</v>
      </c>
      <c r="N438" s="73">
        <v>0</v>
      </c>
      <c r="O438" s="79" t="s">
        <v>1919</v>
      </c>
      <c r="P438" s="79" t="s">
        <v>3703</v>
      </c>
      <c r="BG438" s="78">
        <v>46323.633946759262</v>
      </c>
      <c r="BH438" s="73">
        <v>1</v>
      </c>
      <c r="BI438" s="73" t="s">
        <v>84</v>
      </c>
      <c r="BJ438" s="73" t="s">
        <v>2785</v>
      </c>
      <c r="BK438" s="73" t="s">
        <v>3702</v>
      </c>
      <c r="BL438" s="73" t="s">
        <v>31</v>
      </c>
      <c r="BM438" s="83">
        <v>3.1590936465829655E-3</v>
      </c>
      <c r="BN438" s="73">
        <v>0</v>
      </c>
      <c r="BO438" s="80" t="s">
        <v>2786</v>
      </c>
      <c r="BR438" s="78">
        <v>46323.633946759262</v>
      </c>
      <c r="BS438" s="73" t="s">
        <v>2535</v>
      </c>
      <c r="BT438" s="73" t="s">
        <v>2537</v>
      </c>
      <c r="BU438" s="73">
        <v>282</v>
      </c>
      <c r="BV438" s="73" t="s">
        <v>2176</v>
      </c>
      <c r="BW438" s="73" t="s">
        <v>2177</v>
      </c>
      <c r="BX438" s="73">
        <v>0.33</v>
      </c>
      <c r="BY438" s="73">
        <v>0.09</v>
      </c>
      <c r="BZ438" s="73">
        <v>0.33</v>
      </c>
      <c r="CA438" s="73">
        <v>0.12</v>
      </c>
      <c r="CB438" s="73"/>
      <c r="CC438" s="73"/>
      <c r="CD438" s="73"/>
      <c r="CE438" s="73"/>
      <c r="CF438" s="73" t="s">
        <v>2059</v>
      </c>
      <c r="CG438" s="80"/>
      <c r="CH438" s="73" t="s">
        <v>66</v>
      </c>
      <c r="CI438" s="73" t="s">
        <v>2059</v>
      </c>
    </row>
    <row r="439" spans="1:87" ht="15" customHeight="1" x14ac:dyDescent="0.25">
      <c r="A439" s="78">
        <v>46323.633946759262</v>
      </c>
      <c r="B439" s="73" t="s">
        <v>3704</v>
      </c>
      <c r="C439" s="73" t="s">
        <v>31</v>
      </c>
      <c r="D439" s="73">
        <v>0.105</v>
      </c>
      <c r="E439" s="73">
        <v>0.61499999999999999</v>
      </c>
      <c r="F439" s="73">
        <v>8.9999999999999998E-4</v>
      </c>
      <c r="G439" s="73" t="s">
        <v>15</v>
      </c>
      <c r="H439" s="73">
        <v>0.03</v>
      </c>
      <c r="I439" s="73">
        <v>0.03</v>
      </c>
      <c r="J439" s="73"/>
      <c r="K439" s="73">
        <v>0</v>
      </c>
      <c r="L439" s="73">
        <v>6.7500000000000002E-8</v>
      </c>
      <c r="M439" s="73">
        <v>6.7500000000000002E-8</v>
      </c>
      <c r="N439" s="73">
        <v>0</v>
      </c>
      <c r="O439" s="79" t="s">
        <v>1919</v>
      </c>
      <c r="P439" s="79" t="s">
        <v>3705</v>
      </c>
      <c r="BG439" s="78">
        <v>46323.633946759262</v>
      </c>
      <c r="BH439" s="73">
        <v>1</v>
      </c>
      <c r="BI439" s="73" t="s">
        <v>84</v>
      </c>
      <c r="BJ439" s="73" t="s">
        <v>2785</v>
      </c>
      <c r="BK439" s="73" t="s">
        <v>3704</v>
      </c>
      <c r="BL439" s="73" t="s">
        <v>31</v>
      </c>
      <c r="BM439" s="83">
        <v>3.2790987914181531E-3</v>
      </c>
      <c r="BN439" s="73">
        <v>0</v>
      </c>
      <c r="BO439" s="80" t="s">
        <v>2786</v>
      </c>
      <c r="BR439" s="78">
        <v>46323.633946759262</v>
      </c>
      <c r="BS439" s="73" t="s">
        <v>2535</v>
      </c>
      <c r="BT439" s="73" t="s">
        <v>2538</v>
      </c>
      <c r="BU439" s="73">
        <v>283</v>
      </c>
      <c r="BV439" s="73" t="s">
        <v>2176</v>
      </c>
      <c r="BW439" s="73" t="s">
        <v>2177</v>
      </c>
      <c r="BX439" s="73">
        <v>0.33</v>
      </c>
      <c r="BY439" s="73">
        <v>0.12</v>
      </c>
      <c r="BZ439" s="73">
        <v>0.3</v>
      </c>
      <c r="CA439" s="73">
        <v>0.12</v>
      </c>
      <c r="CB439" s="73"/>
      <c r="CC439" s="73"/>
      <c r="CD439" s="73"/>
      <c r="CE439" s="73"/>
      <c r="CF439" s="73" t="s">
        <v>2059</v>
      </c>
      <c r="CG439" s="80"/>
      <c r="CH439" s="73" t="s">
        <v>66</v>
      </c>
      <c r="CI439" s="73" t="s">
        <v>2059</v>
      </c>
    </row>
    <row r="440" spans="1:87" ht="15" customHeight="1" x14ac:dyDescent="0.25">
      <c r="A440" s="78">
        <v>46323.633946759262</v>
      </c>
      <c r="B440" s="73" t="s">
        <v>3706</v>
      </c>
      <c r="C440" s="73" t="s">
        <v>31</v>
      </c>
      <c r="D440" s="73">
        <v>0.13500000000000001</v>
      </c>
      <c r="E440" s="73">
        <v>0.61499999999999999</v>
      </c>
      <c r="F440" s="73">
        <v>8.9999999999999998E-4</v>
      </c>
      <c r="G440" s="73" t="s">
        <v>15</v>
      </c>
      <c r="H440" s="73">
        <v>0.03</v>
      </c>
      <c r="I440" s="73">
        <v>0.03</v>
      </c>
      <c r="J440" s="73"/>
      <c r="K440" s="73">
        <v>0</v>
      </c>
      <c r="L440" s="73">
        <v>6.7500000000000002E-8</v>
      </c>
      <c r="M440" s="73">
        <v>6.7500000000000002E-8</v>
      </c>
      <c r="N440" s="73">
        <v>0</v>
      </c>
      <c r="O440" s="79" t="s">
        <v>1919</v>
      </c>
      <c r="P440" s="79" t="s">
        <v>3707</v>
      </c>
      <c r="BG440" s="78">
        <v>46323.633946759262</v>
      </c>
      <c r="BH440" s="73">
        <v>1</v>
      </c>
      <c r="BI440" s="73" t="s">
        <v>84</v>
      </c>
      <c r="BJ440" s="73" t="s">
        <v>2785</v>
      </c>
      <c r="BK440" s="73" t="s">
        <v>3706</v>
      </c>
      <c r="BL440" s="73" t="s">
        <v>31</v>
      </c>
      <c r="BM440" s="83">
        <v>3.3991039362533402E-3</v>
      </c>
      <c r="BN440" s="73">
        <v>0</v>
      </c>
      <c r="BO440" s="80" t="s">
        <v>2786</v>
      </c>
      <c r="BR440" s="78">
        <v>46323.633946759262</v>
      </c>
      <c r="BS440" s="73" t="s">
        <v>2535</v>
      </c>
      <c r="BT440" s="73" t="s">
        <v>2539</v>
      </c>
      <c r="BU440" s="73">
        <v>284</v>
      </c>
      <c r="BV440" s="73" t="s">
        <v>2176</v>
      </c>
      <c r="BW440" s="73" t="s">
        <v>2177</v>
      </c>
      <c r="BX440" s="73">
        <v>0.3</v>
      </c>
      <c r="BY440" s="73">
        <v>0.12</v>
      </c>
      <c r="BZ440" s="73">
        <v>0.3</v>
      </c>
      <c r="CA440" s="73">
        <v>0.09</v>
      </c>
      <c r="CB440" s="73"/>
      <c r="CC440" s="73"/>
      <c r="CD440" s="73"/>
      <c r="CE440" s="73"/>
      <c r="CF440" s="73" t="s">
        <v>2059</v>
      </c>
      <c r="CG440" s="80"/>
      <c r="CH440" s="73" t="s">
        <v>66</v>
      </c>
      <c r="CI440" s="73" t="s">
        <v>2059</v>
      </c>
    </row>
    <row r="441" spans="1:87" ht="15" customHeight="1" x14ac:dyDescent="0.25">
      <c r="A441" s="78">
        <v>46323.633946759262</v>
      </c>
      <c r="B441" s="73" t="s">
        <v>3708</v>
      </c>
      <c r="C441" s="73" t="s">
        <v>31</v>
      </c>
      <c r="D441" s="73">
        <v>0.16500000000000001</v>
      </c>
      <c r="E441" s="73">
        <v>0.61499999999999999</v>
      </c>
      <c r="F441" s="73">
        <v>8.9999999999999998E-4</v>
      </c>
      <c r="G441" s="73" t="s">
        <v>15</v>
      </c>
      <c r="H441" s="73">
        <v>0.03</v>
      </c>
      <c r="I441" s="73">
        <v>0.03</v>
      </c>
      <c r="J441" s="73"/>
      <c r="K441" s="73">
        <v>0</v>
      </c>
      <c r="L441" s="73">
        <v>6.7500000000000002E-8</v>
      </c>
      <c r="M441" s="73">
        <v>6.7500000000000002E-8</v>
      </c>
      <c r="N441" s="73">
        <v>0</v>
      </c>
      <c r="O441" s="79" t="s">
        <v>1919</v>
      </c>
      <c r="P441" s="79" t="s">
        <v>3709</v>
      </c>
      <c r="BG441" s="78">
        <v>46323.633946759262</v>
      </c>
      <c r="BH441" s="73">
        <v>1</v>
      </c>
      <c r="BI441" s="73" t="s">
        <v>84</v>
      </c>
      <c r="BJ441" s="73" t="s">
        <v>2785</v>
      </c>
      <c r="BK441" s="73" t="s">
        <v>3708</v>
      </c>
      <c r="BL441" s="73" t="s">
        <v>31</v>
      </c>
      <c r="BM441" s="83">
        <v>3.5191090810885277E-3</v>
      </c>
      <c r="BN441" s="73">
        <v>0</v>
      </c>
      <c r="BO441" s="80" t="s">
        <v>2786</v>
      </c>
      <c r="BR441" s="78">
        <v>46323.633946759262</v>
      </c>
      <c r="BS441" s="73" t="s">
        <v>2540</v>
      </c>
      <c r="BT441" s="73" t="s">
        <v>2541</v>
      </c>
      <c r="BU441" s="73">
        <v>285</v>
      </c>
      <c r="BV441" s="73" t="s">
        <v>2176</v>
      </c>
      <c r="BW441" s="73" t="s">
        <v>2177</v>
      </c>
      <c r="BX441" s="73">
        <v>0.33</v>
      </c>
      <c r="BY441" s="73">
        <v>0.09</v>
      </c>
      <c r="BZ441" s="73">
        <v>0.36</v>
      </c>
      <c r="CA441" s="73">
        <v>0.09</v>
      </c>
      <c r="CB441" s="73"/>
      <c r="CC441" s="73"/>
      <c r="CD441" s="73"/>
      <c r="CE441" s="73"/>
      <c r="CF441" s="73" t="s">
        <v>2061</v>
      </c>
      <c r="CG441" s="80"/>
      <c r="CH441" s="73" t="s">
        <v>66</v>
      </c>
      <c r="CI441" s="73" t="s">
        <v>2061</v>
      </c>
    </row>
    <row r="442" spans="1:87" ht="15" customHeight="1" x14ac:dyDescent="0.25">
      <c r="A442" s="78">
        <v>46323.633946759262</v>
      </c>
      <c r="B442" s="73" t="s">
        <v>3710</v>
      </c>
      <c r="C442" s="73" t="s">
        <v>31</v>
      </c>
      <c r="D442" s="73">
        <v>0.19500000000000001</v>
      </c>
      <c r="E442" s="73">
        <v>0.61499999999999999</v>
      </c>
      <c r="F442" s="73">
        <v>8.9999999999999998E-4</v>
      </c>
      <c r="G442" s="73" t="s">
        <v>15</v>
      </c>
      <c r="H442" s="73">
        <v>0.03</v>
      </c>
      <c r="I442" s="73">
        <v>0.03</v>
      </c>
      <c r="J442" s="73"/>
      <c r="K442" s="73">
        <v>0</v>
      </c>
      <c r="L442" s="73">
        <v>6.7500000000000002E-8</v>
      </c>
      <c r="M442" s="73">
        <v>6.7500000000000002E-8</v>
      </c>
      <c r="N442" s="73">
        <v>0</v>
      </c>
      <c r="O442" s="79" t="s">
        <v>1919</v>
      </c>
      <c r="P442" s="79" t="s">
        <v>3711</v>
      </c>
      <c r="BG442" s="78">
        <v>46323.633946759262</v>
      </c>
      <c r="BH442" s="73">
        <v>1</v>
      </c>
      <c r="BI442" s="73" t="s">
        <v>84</v>
      </c>
      <c r="BJ442" s="73" t="s">
        <v>2785</v>
      </c>
      <c r="BK442" s="73" t="s">
        <v>3710</v>
      </c>
      <c r="BL442" s="73" t="s">
        <v>31</v>
      </c>
      <c r="BM442" s="83">
        <v>3.6391142259237152E-3</v>
      </c>
      <c r="BN442" s="73">
        <v>0</v>
      </c>
      <c r="BO442" s="80" t="s">
        <v>2786</v>
      </c>
      <c r="BR442" s="78">
        <v>46323.633946759262</v>
      </c>
      <c r="BS442" s="73" t="s">
        <v>2540</v>
      </c>
      <c r="BT442" s="73" t="s">
        <v>2542</v>
      </c>
      <c r="BU442" s="73">
        <v>286</v>
      </c>
      <c r="BV442" s="73" t="s">
        <v>2176</v>
      </c>
      <c r="BW442" s="73" t="s">
        <v>2177</v>
      </c>
      <c r="BX442" s="73">
        <v>0.36</v>
      </c>
      <c r="BY442" s="73">
        <v>0.09</v>
      </c>
      <c r="BZ442" s="73">
        <v>0.36</v>
      </c>
      <c r="CA442" s="73">
        <v>0.12</v>
      </c>
      <c r="CB442" s="73"/>
      <c r="CC442" s="73"/>
      <c r="CD442" s="73"/>
      <c r="CE442" s="73"/>
      <c r="CF442" s="73" t="s">
        <v>2061</v>
      </c>
      <c r="CG442" s="80"/>
      <c r="CH442" s="73" t="s">
        <v>66</v>
      </c>
      <c r="CI442" s="73" t="s">
        <v>2061</v>
      </c>
    </row>
    <row r="443" spans="1:87" ht="15" customHeight="1" x14ac:dyDescent="0.25">
      <c r="A443" s="78">
        <v>46323.633946759262</v>
      </c>
      <c r="B443" s="73" t="s">
        <v>3712</v>
      </c>
      <c r="C443" s="73" t="s">
        <v>31</v>
      </c>
      <c r="D443" s="73">
        <v>0.22500000000000001</v>
      </c>
      <c r="E443" s="73">
        <v>0.61499999999999999</v>
      </c>
      <c r="F443" s="73">
        <v>8.9999999999999998E-4</v>
      </c>
      <c r="G443" s="73" t="s">
        <v>15</v>
      </c>
      <c r="H443" s="73">
        <v>0.03</v>
      </c>
      <c r="I443" s="73">
        <v>0.03</v>
      </c>
      <c r="J443" s="73"/>
      <c r="K443" s="73">
        <v>0</v>
      </c>
      <c r="L443" s="73">
        <v>6.7500000000000002E-8</v>
      </c>
      <c r="M443" s="73">
        <v>6.7500000000000002E-8</v>
      </c>
      <c r="N443" s="73">
        <v>0</v>
      </c>
      <c r="O443" s="79" t="s">
        <v>1919</v>
      </c>
      <c r="P443" s="79" t="s">
        <v>3713</v>
      </c>
      <c r="BG443" s="78">
        <v>46323.633946759262</v>
      </c>
      <c r="BH443" s="73">
        <v>1</v>
      </c>
      <c r="BI443" s="73" t="s">
        <v>84</v>
      </c>
      <c r="BJ443" s="73" t="s">
        <v>2785</v>
      </c>
      <c r="BK443" s="73" t="s">
        <v>3712</v>
      </c>
      <c r="BL443" s="73" t="s">
        <v>31</v>
      </c>
      <c r="BM443" s="83">
        <v>3.7591193707589027E-3</v>
      </c>
      <c r="BN443" s="73">
        <v>0</v>
      </c>
      <c r="BO443" s="80" t="s">
        <v>2786</v>
      </c>
      <c r="BR443" s="78">
        <v>46323.633946759262</v>
      </c>
      <c r="BS443" s="73" t="s">
        <v>2540</v>
      </c>
      <c r="BT443" s="73" t="s">
        <v>2543</v>
      </c>
      <c r="BU443" s="73">
        <v>287</v>
      </c>
      <c r="BV443" s="73" t="s">
        <v>2176</v>
      </c>
      <c r="BW443" s="73" t="s">
        <v>2177</v>
      </c>
      <c r="BX443" s="73">
        <v>0.36</v>
      </c>
      <c r="BY443" s="73">
        <v>0.12</v>
      </c>
      <c r="BZ443" s="73">
        <v>0.33</v>
      </c>
      <c r="CA443" s="73">
        <v>0.12</v>
      </c>
      <c r="CB443" s="73"/>
      <c r="CC443" s="73"/>
      <c r="CD443" s="73"/>
      <c r="CE443" s="73"/>
      <c r="CF443" s="73" t="s">
        <v>2061</v>
      </c>
      <c r="CG443" s="80"/>
      <c r="CH443" s="73" t="s">
        <v>66</v>
      </c>
      <c r="CI443" s="73" t="s">
        <v>2061</v>
      </c>
    </row>
    <row r="444" spans="1:87" ht="15" customHeight="1" x14ac:dyDescent="0.25">
      <c r="A444" s="78">
        <v>46323.633946759262</v>
      </c>
      <c r="B444" s="73" t="s">
        <v>3714</v>
      </c>
      <c r="C444" s="73" t="s">
        <v>31</v>
      </c>
      <c r="D444" s="73">
        <v>0.245</v>
      </c>
      <c r="E444" s="73">
        <v>0.61499999999999999</v>
      </c>
      <c r="F444" s="73">
        <v>2.9999999999999997E-4</v>
      </c>
      <c r="G444" s="73" t="s">
        <v>15</v>
      </c>
      <c r="H444" s="73">
        <v>0.03</v>
      </c>
      <c r="I444" s="73">
        <v>0.01</v>
      </c>
      <c r="J444" s="73"/>
      <c r="K444" s="73">
        <v>1.5707963267948966</v>
      </c>
      <c r="L444" s="73">
        <v>2.25E-8</v>
      </c>
      <c r="M444" s="73">
        <v>2.5000000000000001E-9</v>
      </c>
      <c r="N444" s="73">
        <v>0</v>
      </c>
      <c r="O444" s="79" t="s">
        <v>1919</v>
      </c>
      <c r="P444" s="79" t="s">
        <v>3715</v>
      </c>
      <c r="BG444" s="78">
        <v>46323.633946759262</v>
      </c>
      <c r="BH444" s="73">
        <v>1</v>
      </c>
      <c r="BI444" s="73" t="s">
        <v>84</v>
      </c>
      <c r="BJ444" s="73" t="s">
        <v>2785</v>
      </c>
      <c r="BK444" s="73" t="s">
        <v>3714</v>
      </c>
      <c r="BL444" s="73" t="s">
        <v>31</v>
      </c>
      <c r="BM444" s="83">
        <v>3.8391228006490279E-3</v>
      </c>
      <c r="BN444" s="73">
        <v>0</v>
      </c>
      <c r="BO444" s="80" t="s">
        <v>2786</v>
      </c>
      <c r="BR444" s="78">
        <v>46323.633946759262</v>
      </c>
      <c r="BS444" s="73" t="s">
        <v>2540</v>
      </c>
      <c r="BT444" s="73" t="s">
        <v>2544</v>
      </c>
      <c r="BU444" s="73">
        <v>288</v>
      </c>
      <c r="BV444" s="73" t="s">
        <v>2176</v>
      </c>
      <c r="BW444" s="73" t="s">
        <v>2177</v>
      </c>
      <c r="BX444" s="73">
        <v>0.33</v>
      </c>
      <c r="BY444" s="73">
        <v>0.12</v>
      </c>
      <c r="BZ444" s="73">
        <v>0.33</v>
      </c>
      <c r="CA444" s="73">
        <v>0.09</v>
      </c>
      <c r="CB444" s="73"/>
      <c r="CC444" s="73"/>
      <c r="CD444" s="73"/>
      <c r="CE444" s="73"/>
      <c r="CF444" s="73" t="s">
        <v>2061</v>
      </c>
      <c r="CG444" s="80"/>
      <c r="CH444" s="73" t="s">
        <v>66</v>
      </c>
      <c r="CI444" s="73" t="s">
        <v>2061</v>
      </c>
    </row>
    <row r="445" spans="1:87" ht="15" customHeight="1" x14ac:dyDescent="0.25">
      <c r="A445" s="78">
        <v>46323.633946759262</v>
      </c>
      <c r="B445" s="73" t="s">
        <v>3716</v>
      </c>
      <c r="C445" s="73" t="s">
        <v>31</v>
      </c>
      <c r="D445" s="73">
        <v>1.4999999999999999E-2</v>
      </c>
      <c r="E445" s="73">
        <v>0.64500000000000002</v>
      </c>
      <c r="F445" s="73">
        <v>8.9999999999999998E-4</v>
      </c>
      <c r="G445" s="73" t="s">
        <v>15</v>
      </c>
      <c r="H445" s="73">
        <v>0.03</v>
      </c>
      <c r="I445" s="73">
        <v>0.03</v>
      </c>
      <c r="J445" s="73"/>
      <c r="K445" s="73">
        <v>0</v>
      </c>
      <c r="L445" s="73">
        <v>6.7500000000000002E-8</v>
      </c>
      <c r="M445" s="73">
        <v>6.7500000000000002E-8</v>
      </c>
      <c r="N445" s="73">
        <v>0</v>
      </c>
      <c r="O445" s="79" t="s">
        <v>1919</v>
      </c>
      <c r="P445" s="79" t="s">
        <v>3717</v>
      </c>
      <c r="BG445" s="78">
        <v>46323.633946759262</v>
      </c>
      <c r="BH445" s="73">
        <v>1</v>
      </c>
      <c r="BI445" s="73" t="s">
        <v>84</v>
      </c>
      <c r="BJ445" s="73" t="s">
        <v>2785</v>
      </c>
      <c r="BK445" s="73" t="s">
        <v>3716</v>
      </c>
      <c r="BL445" s="73" t="s">
        <v>31</v>
      </c>
      <c r="BM445" s="83">
        <v>3.2400375247582493E-3</v>
      </c>
      <c r="BN445" s="73">
        <v>0</v>
      </c>
      <c r="BO445" s="80" t="s">
        <v>2786</v>
      </c>
      <c r="BR445" s="78">
        <v>46323.633946759262</v>
      </c>
      <c r="BS445" s="73" t="s">
        <v>2545</v>
      </c>
      <c r="BT445" s="73" t="s">
        <v>2546</v>
      </c>
      <c r="BU445" s="73">
        <v>289</v>
      </c>
      <c r="BV445" s="73" t="s">
        <v>2176</v>
      </c>
      <c r="BW445" s="73" t="s">
        <v>2177</v>
      </c>
      <c r="BX445" s="73">
        <v>0.36</v>
      </c>
      <c r="BY445" s="73">
        <v>0.09</v>
      </c>
      <c r="BZ445" s="73">
        <v>0.39</v>
      </c>
      <c r="CA445" s="73">
        <v>0.09</v>
      </c>
      <c r="CB445" s="73"/>
      <c r="CC445" s="73"/>
      <c r="CD445" s="73"/>
      <c r="CE445" s="73"/>
      <c r="CF445" s="73" t="s">
        <v>2063</v>
      </c>
      <c r="CG445" s="80"/>
      <c r="CH445" s="73" t="s">
        <v>66</v>
      </c>
      <c r="CI445" s="73" t="s">
        <v>2063</v>
      </c>
    </row>
    <row r="446" spans="1:87" ht="15" customHeight="1" x14ac:dyDescent="0.25">
      <c r="A446" s="78">
        <v>46323.633946759262</v>
      </c>
      <c r="B446" s="73" t="s">
        <v>3718</v>
      </c>
      <c r="C446" s="73" t="s">
        <v>31</v>
      </c>
      <c r="D446" s="73">
        <v>4.4999999999999998E-2</v>
      </c>
      <c r="E446" s="73">
        <v>0.64500000000000002</v>
      </c>
      <c r="F446" s="73">
        <v>8.9999999999999998E-4</v>
      </c>
      <c r="G446" s="73" t="s">
        <v>15</v>
      </c>
      <c r="H446" s="73">
        <v>0.03</v>
      </c>
      <c r="I446" s="73">
        <v>0.03</v>
      </c>
      <c r="J446" s="73"/>
      <c r="K446" s="73">
        <v>0</v>
      </c>
      <c r="L446" s="73">
        <v>6.7500000000000002E-8</v>
      </c>
      <c r="M446" s="73">
        <v>6.7500000000000002E-8</v>
      </c>
      <c r="N446" s="73">
        <v>0</v>
      </c>
      <c r="O446" s="79" t="s">
        <v>1919</v>
      </c>
      <c r="P446" s="79" t="s">
        <v>3719</v>
      </c>
      <c r="BG446" s="78">
        <v>46323.633946759262</v>
      </c>
      <c r="BH446" s="73">
        <v>1</v>
      </c>
      <c r="BI446" s="73" t="s">
        <v>84</v>
      </c>
      <c r="BJ446" s="73" t="s">
        <v>2785</v>
      </c>
      <c r="BK446" s="73" t="s">
        <v>3718</v>
      </c>
      <c r="BL446" s="73" t="s">
        <v>31</v>
      </c>
      <c r="BM446" s="83">
        <v>3.3600426695934364E-3</v>
      </c>
      <c r="BN446" s="73">
        <v>0</v>
      </c>
      <c r="BO446" s="80" t="s">
        <v>2786</v>
      </c>
      <c r="BR446" s="78">
        <v>46323.633946759262</v>
      </c>
      <c r="BS446" s="73" t="s">
        <v>2545</v>
      </c>
      <c r="BT446" s="73" t="s">
        <v>2547</v>
      </c>
      <c r="BU446" s="73">
        <v>290</v>
      </c>
      <c r="BV446" s="73" t="s">
        <v>2176</v>
      </c>
      <c r="BW446" s="73" t="s">
        <v>2177</v>
      </c>
      <c r="BX446" s="73">
        <v>0.39</v>
      </c>
      <c r="BY446" s="73">
        <v>0.09</v>
      </c>
      <c r="BZ446" s="73">
        <v>0.39</v>
      </c>
      <c r="CA446" s="73">
        <v>0.12</v>
      </c>
      <c r="CB446" s="73"/>
      <c r="CC446" s="73"/>
      <c r="CD446" s="73"/>
      <c r="CE446" s="73"/>
      <c r="CF446" s="73" t="s">
        <v>2063</v>
      </c>
      <c r="CG446" s="80"/>
      <c r="CH446" s="73" t="s">
        <v>66</v>
      </c>
      <c r="CI446" s="73" t="s">
        <v>2063</v>
      </c>
    </row>
    <row r="447" spans="1:87" ht="15" customHeight="1" x14ac:dyDescent="0.25">
      <c r="A447" s="78">
        <v>46323.633946759262</v>
      </c>
      <c r="B447" s="73" t="s">
        <v>3720</v>
      </c>
      <c r="C447" s="73" t="s">
        <v>31</v>
      </c>
      <c r="D447" s="73">
        <v>7.4999999999999997E-2</v>
      </c>
      <c r="E447" s="73">
        <v>0.64500000000000002</v>
      </c>
      <c r="F447" s="73">
        <v>8.9999999999999998E-4</v>
      </c>
      <c r="G447" s="73" t="s">
        <v>15</v>
      </c>
      <c r="H447" s="73">
        <v>0.03</v>
      </c>
      <c r="I447" s="73">
        <v>0.03</v>
      </c>
      <c r="J447" s="73"/>
      <c r="K447" s="73">
        <v>0</v>
      </c>
      <c r="L447" s="73">
        <v>6.7500000000000002E-8</v>
      </c>
      <c r="M447" s="73">
        <v>6.7500000000000002E-8</v>
      </c>
      <c r="N447" s="73">
        <v>0</v>
      </c>
      <c r="O447" s="79" t="s">
        <v>1919</v>
      </c>
      <c r="P447" s="79" t="s">
        <v>3721</v>
      </c>
      <c r="BG447" s="78">
        <v>46323.633946759262</v>
      </c>
      <c r="BH447" s="73">
        <v>1</v>
      </c>
      <c r="BI447" s="73" t="s">
        <v>84</v>
      </c>
      <c r="BJ447" s="73" t="s">
        <v>2785</v>
      </c>
      <c r="BK447" s="73" t="s">
        <v>3720</v>
      </c>
      <c r="BL447" s="73" t="s">
        <v>31</v>
      </c>
      <c r="BM447" s="83">
        <v>3.4800478144286239E-3</v>
      </c>
      <c r="BN447" s="73">
        <v>0</v>
      </c>
      <c r="BO447" s="80" t="s">
        <v>2786</v>
      </c>
      <c r="BR447" s="78">
        <v>46323.633946759262</v>
      </c>
      <c r="BS447" s="73" t="s">
        <v>2545</v>
      </c>
      <c r="BT447" s="73" t="s">
        <v>2548</v>
      </c>
      <c r="BU447" s="73">
        <v>291</v>
      </c>
      <c r="BV447" s="73" t="s">
        <v>2176</v>
      </c>
      <c r="BW447" s="73" t="s">
        <v>2177</v>
      </c>
      <c r="BX447" s="73">
        <v>0.39</v>
      </c>
      <c r="BY447" s="73">
        <v>0.12</v>
      </c>
      <c r="BZ447" s="73">
        <v>0.36</v>
      </c>
      <c r="CA447" s="73">
        <v>0.12</v>
      </c>
      <c r="CB447" s="73"/>
      <c r="CC447" s="73"/>
      <c r="CD447" s="73"/>
      <c r="CE447" s="73"/>
      <c r="CF447" s="73" t="s">
        <v>2063</v>
      </c>
      <c r="CG447" s="80"/>
      <c r="CH447" s="73" t="s">
        <v>66</v>
      </c>
      <c r="CI447" s="73" t="s">
        <v>2063</v>
      </c>
    </row>
    <row r="448" spans="1:87" ht="15" customHeight="1" x14ac:dyDescent="0.25">
      <c r="A448" s="78">
        <v>46323.633946759262</v>
      </c>
      <c r="B448" s="73" t="s">
        <v>3722</v>
      </c>
      <c r="C448" s="73" t="s">
        <v>31</v>
      </c>
      <c r="D448" s="73">
        <v>0.105</v>
      </c>
      <c r="E448" s="73">
        <v>0.64500000000000002</v>
      </c>
      <c r="F448" s="73">
        <v>8.9999999999999998E-4</v>
      </c>
      <c r="G448" s="73" t="s">
        <v>15</v>
      </c>
      <c r="H448" s="73">
        <v>0.03</v>
      </c>
      <c r="I448" s="73">
        <v>0.03</v>
      </c>
      <c r="J448" s="73"/>
      <c r="K448" s="73">
        <v>0</v>
      </c>
      <c r="L448" s="73">
        <v>6.7500000000000002E-8</v>
      </c>
      <c r="M448" s="73">
        <v>6.7500000000000002E-8</v>
      </c>
      <c r="N448" s="73">
        <v>0</v>
      </c>
      <c r="O448" s="79" t="s">
        <v>1919</v>
      </c>
      <c r="P448" s="79" t="s">
        <v>3723</v>
      </c>
      <c r="BG448" s="78">
        <v>46323.633946759262</v>
      </c>
      <c r="BH448" s="73">
        <v>1</v>
      </c>
      <c r="BI448" s="73" t="s">
        <v>84</v>
      </c>
      <c r="BJ448" s="73" t="s">
        <v>2785</v>
      </c>
      <c r="BK448" s="73" t="s">
        <v>3722</v>
      </c>
      <c r="BL448" s="73" t="s">
        <v>31</v>
      </c>
      <c r="BM448" s="83">
        <v>3.6000529592638115E-3</v>
      </c>
      <c r="BN448" s="73">
        <v>0</v>
      </c>
      <c r="BO448" s="80" t="s">
        <v>2786</v>
      </c>
      <c r="BR448" s="78">
        <v>46323.633946759262</v>
      </c>
      <c r="BS448" s="73" t="s">
        <v>2545</v>
      </c>
      <c r="BT448" s="73" t="s">
        <v>2549</v>
      </c>
      <c r="BU448" s="73">
        <v>292</v>
      </c>
      <c r="BV448" s="73" t="s">
        <v>2176</v>
      </c>
      <c r="BW448" s="73" t="s">
        <v>2177</v>
      </c>
      <c r="BX448" s="73">
        <v>0.36</v>
      </c>
      <c r="BY448" s="73">
        <v>0.12</v>
      </c>
      <c r="BZ448" s="73">
        <v>0.36</v>
      </c>
      <c r="CA448" s="73">
        <v>0.09</v>
      </c>
      <c r="CB448" s="73"/>
      <c r="CC448" s="73"/>
      <c r="CD448" s="73"/>
      <c r="CE448" s="73"/>
      <c r="CF448" s="73" t="s">
        <v>2063</v>
      </c>
      <c r="CG448" s="80"/>
      <c r="CH448" s="73" t="s">
        <v>66</v>
      </c>
      <c r="CI448" s="73" t="s">
        <v>2063</v>
      </c>
    </row>
    <row r="449" spans="1:87" ht="15" customHeight="1" x14ac:dyDescent="0.25">
      <c r="A449" s="78">
        <v>46323.633946759262</v>
      </c>
      <c r="B449" s="73" t="s">
        <v>3724</v>
      </c>
      <c r="C449" s="73" t="s">
        <v>31</v>
      </c>
      <c r="D449" s="73">
        <v>0.13500000000000001</v>
      </c>
      <c r="E449" s="73">
        <v>0.64500000000000002</v>
      </c>
      <c r="F449" s="73">
        <v>8.9999999999999998E-4</v>
      </c>
      <c r="G449" s="73" t="s">
        <v>15</v>
      </c>
      <c r="H449" s="73">
        <v>0.03</v>
      </c>
      <c r="I449" s="73">
        <v>0.03</v>
      </c>
      <c r="J449" s="73"/>
      <c r="K449" s="73">
        <v>0</v>
      </c>
      <c r="L449" s="73">
        <v>6.7500000000000002E-8</v>
      </c>
      <c r="M449" s="73">
        <v>6.7500000000000002E-8</v>
      </c>
      <c r="N449" s="73">
        <v>0</v>
      </c>
      <c r="O449" s="79" t="s">
        <v>1919</v>
      </c>
      <c r="P449" s="79" t="s">
        <v>3725</v>
      </c>
      <c r="BG449" s="78">
        <v>46323.633946759262</v>
      </c>
      <c r="BH449" s="73">
        <v>1</v>
      </c>
      <c r="BI449" s="73" t="s">
        <v>84</v>
      </c>
      <c r="BJ449" s="73" t="s">
        <v>2785</v>
      </c>
      <c r="BK449" s="73" t="s">
        <v>3724</v>
      </c>
      <c r="BL449" s="73" t="s">
        <v>31</v>
      </c>
      <c r="BM449" s="83">
        <v>3.720058104098999E-3</v>
      </c>
      <c r="BN449" s="73">
        <v>0</v>
      </c>
      <c r="BO449" s="80" t="s">
        <v>2786</v>
      </c>
      <c r="BR449" s="78">
        <v>46323.633946759262</v>
      </c>
      <c r="BS449" s="73" t="s">
        <v>2550</v>
      </c>
      <c r="BT449" s="73" t="s">
        <v>2551</v>
      </c>
      <c r="BU449" s="73">
        <v>293</v>
      </c>
      <c r="BV449" s="73" t="s">
        <v>2176</v>
      </c>
      <c r="BW449" s="73" t="s">
        <v>2177</v>
      </c>
      <c r="BX449" s="73">
        <v>0.39</v>
      </c>
      <c r="BY449" s="73">
        <v>0.09</v>
      </c>
      <c r="BZ449" s="73">
        <v>0.42</v>
      </c>
      <c r="CA449" s="73">
        <v>0.09</v>
      </c>
      <c r="CB449" s="73"/>
      <c r="CC449" s="73"/>
      <c r="CD449" s="73"/>
      <c r="CE449" s="73"/>
      <c r="CF449" s="73" t="s">
        <v>2065</v>
      </c>
      <c r="CG449" s="80"/>
      <c r="CH449" s="73" t="s">
        <v>66</v>
      </c>
      <c r="CI449" s="73" t="s">
        <v>2065</v>
      </c>
    </row>
    <row r="450" spans="1:87" ht="15" customHeight="1" x14ac:dyDescent="0.25">
      <c r="A450" s="78">
        <v>46323.633946759262</v>
      </c>
      <c r="B450" s="73" t="s">
        <v>3726</v>
      </c>
      <c r="C450" s="73" t="s">
        <v>31</v>
      </c>
      <c r="D450" s="73">
        <v>0.16500000000000001</v>
      </c>
      <c r="E450" s="73">
        <v>0.64500000000000002</v>
      </c>
      <c r="F450" s="73">
        <v>8.9999999999999998E-4</v>
      </c>
      <c r="G450" s="73" t="s">
        <v>15</v>
      </c>
      <c r="H450" s="73">
        <v>0.03</v>
      </c>
      <c r="I450" s="73">
        <v>0.03</v>
      </c>
      <c r="J450" s="73"/>
      <c r="K450" s="73">
        <v>0</v>
      </c>
      <c r="L450" s="73">
        <v>6.7500000000000002E-8</v>
      </c>
      <c r="M450" s="73">
        <v>6.7500000000000002E-8</v>
      </c>
      <c r="N450" s="73">
        <v>0</v>
      </c>
      <c r="O450" s="79" t="s">
        <v>1919</v>
      </c>
      <c r="P450" s="79" t="s">
        <v>3727</v>
      </c>
      <c r="BG450" s="78">
        <v>46323.633946759262</v>
      </c>
      <c r="BH450" s="73">
        <v>1</v>
      </c>
      <c r="BI450" s="73" t="s">
        <v>84</v>
      </c>
      <c r="BJ450" s="73" t="s">
        <v>2785</v>
      </c>
      <c r="BK450" s="73" t="s">
        <v>3726</v>
      </c>
      <c r="BL450" s="73" t="s">
        <v>31</v>
      </c>
      <c r="BM450" s="83">
        <v>3.8400632489341865E-3</v>
      </c>
      <c r="BN450" s="73">
        <v>0</v>
      </c>
      <c r="BO450" s="80" t="s">
        <v>2786</v>
      </c>
      <c r="BR450" s="78">
        <v>46323.633946759262</v>
      </c>
      <c r="BS450" s="73" t="s">
        <v>2550</v>
      </c>
      <c r="BT450" s="73" t="s">
        <v>2552</v>
      </c>
      <c r="BU450" s="73">
        <v>294</v>
      </c>
      <c r="BV450" s="73" t="s">
        <v>2176</v>
      </c>
      <c r="BW450" s="73" t="s">
        <v>2177</v>
      </c>
      <c r="BX450" s="73">
        <v>0.42</v>
      </c>
      <c r="BY450" s="73">
        <v>0.09</v>
      </c>
      <c r="BZ450" s="73">
        <v>0.42</v>
      </c>
      <c r="CA450" s="73">
        <v>0.12</v>
      </c>
      <c r="CB450" s="73"/>
      <c r="CC450" s="73"/>
      <c r="CD450" s="73"/>
      <c r="CE450" s="73"/>
      <c r="CF450" s="73" t="s">
        <v>2065</v>
      </c>
      <c r="CG450" s="80"/>
      <c r="CH450" s="73" t="s">
        <v>66</v>
      </c>
      <c r="CI450" s="73" t="s">
        <v>2065</v>
      </c>
    </row>
    <row r="451" spans="1:87" ht="15" customHeight="1" x14ac:dyDescent="0.25">
      <c r="A451" s="78">
        <v>46323.633946759262</v>
      </c>
      <c r="B451" s="73" t="s">
        <v>3728</v>
      </c>
      <c r="C451" s="73" t="s">
        <v>31</v>
      </c>
      <c r="D451" s="73">
        <v>0.19500000000000001</v>
      </c>
      <c r="E451" s="73">
        <v>0.64500000000000002</v>
      </c>
      <c r="F451" s="73">
        <v>8.9999999999999998E-4</v>
      </c>
      <c r="G451" s="73" t="s">
        <v>15</v>
      </c>
      <c r="H451" s="73">
        <v>0.03</v>
      </c>
      <c r="I451" s="73">
        <v>0.03</v>
      </c>
      <c r="J451" s="73"/>
      <c r="K451" s="73">
        <v>0</v>
      </c>
      <c r="L451" s="73">
        <v>6.7500000000000002E-8</v>
      </c>
      <c r="M451" s="73">
        <v>6.7500000000000002E-8</v>
      </c>
      <c r="N451" s="73">
        <v>0</v>
      </c>
      <c r="O451" s="79" t="s">
        <v>1919</v>
      </c>
      <c r="P451" s="79" t="s">
        <v>3729</v>
      </c>
      <c r="BG451" s="78">
        <v>46323.633946759262</v>
      </c>
      <c r="BH451" s="73">
        <v>1</v>
      </c>
      <c r="BI451" s="73" t="s">
        <v>84</v>
      </c>
      <c r="BJ451" s="73" t="s">
        <v>2785</v>
      </c>
      <c r="BK451" s="73" t="s">
        <v>3728</v>
      </c>
      <c r="BL451" s="73" t="s">
        <v>31</v>
      </c>
      <c r="BM451" s="83">
        <v>3.9600683937693736E-3</v>
      </c>
      <c r="BN451" s="73">
        <v>0</v>
      </c>
      <c r="BO451" s="80" t="s">
        <v>2786</v>
      </c>
      <c r="BR451" s="78">
        <v>46323.633946759262</v>
      </c>
      <c r="BS451" s="73" t="s">
        <v>2550</v>
      </c>
      <c r="BT451" s="73" t="s">
        <v>2553</v>
      </c>
      <c r="BU451" s="73">
        <v>295</v>
      </c>
      <c r="BV451" s="73" t="s">
        <v>2176</v>
      </c>
      <c r="BW451" s="73" t="s">
        <v>2177</v>
      </c>
      <c r="BX451" s="73">
        <v>0.42</v>
      </c>
      <c r="BY451" s="73">
        <v>0.12</v>
      </c>
      <c r="BZ451" s="73">
        <v>0.39</v>
      </c>
      <c r="CA451" s="73">
        <v>0.12</v>
      </c>
      <c r="CB451" s="73"/>
      <c r="CC451" s="73"/>
      <c r="CD451" s="73"/>
      <c r="CE451" s="73"/>
      <c r="CF451" s="73" t="s">
        <v>2065</v>
      </c>
      <c r="CG451" s="80"/>
      <c r="CH451" s="73" t="s">
        <v>66</v>
      </c>
      <c r="CI451" s="73" t="s">
        <v>2065</v>
      </c>
    </row>
    <row r="452" spans="1:87" ht="15" customHeight="1" x14ac:dyDescent="0.25">
      <c r="A452" s="78">
        <v>46323.633946759262</v>
      </c>
      <c r="B452" s="73" t="s">
        <v>3730</v>
      </c>
      <c r="C452" s="73" t="s">
        <v>31</v>
      </c>
      <c r="D452" s="73">
        <v>0.22500000000000001</v>
      </c>
      <c r="E452" s="73">
        <v>0.64500000000000002</v>
      </c>
      <c r="F452" s="73">
        <v>8.9999999999999998E-4</v>
      </c>
      <c r="G452" s="73" t="s">
        <v>15</v>
      </c>
      <c r="H452" s="73">
        <v>0.03</v>
      </c>
      <c r="I452" s="73">
        <v>0.03</v>
      </c>
      <c r="J452" s="73"/>
      <c r="K452" s="73">
        <v>0</v>
      </c>
      <c r="L452" s="73">
        <v>6.7500000000000002E-8</v>
      </c>
      <c r="M452" s="73">
        <v>6.7500000000000002E-8</v>
      </c>
      <c r="N452" s="73">
        <v>0</v>
      </c>
      <c r="O452" s="79" t="s">
        <v>1919</v>
      </c>
      <c r="P452" s="79" t="s">
        <v>3731</v>
      </c>
      <c r="BG452" s="78">
        <v>46323.633946759262</v>
      </c>
      <c r="BH452" s="73">
        <v>1</v>
      </c>
      <c r="BI452" s="73" t="s">
        <v>84</v>
      </c>
      <c r="BJ452" s="73" t="s">
        <v>2785</v>
      </c>
      <c r="BK452" s="73" t="s">
        <v>3730</v>
      </c>
      <c r="BL452" s="73" t="s">
        <v>31</v>
      </c>
      <c r="BM452" s="83">
        <v>4.0800735386045612E-3</v>
      </c>
      <c r="BN452" s="73">
        <v>0</v>
      </c>
      <c r="BO452" s="80" t="s">
        <v>2786</v>
      </c>
      <c r="BR452" s="78">
        <v>46323.633946759262</v>
      </c>
      <c r="BS452" s="73" t="s">
        <v>2550</v>
      </c>
      <c r="BT452" s="73" t="s">
        <v>2554</v>
      </c>
      <c r="BU452" s="73">
        <v>296</v>
      </c>
      <c r="BV452" s="73" t="s">
        <v>2176</v>
      </c>
      <c r="BW452" s="73" t="s">
        <v>2177</v>
      </c>
      <c r="BX452" s="73">
        <v>0.39</v>
      </c>
      <c r="BY452" s="73">
        <v>0.12</v>
      </c>
      <c r="BZ452" s="73">
        <v>0.39</v>
      </c>
      <c r="CA452" s="73">
        <v>0.09</v>
      </c>
      <c r="CB452" s="73"/>
      <c r="CC452" s="73"/>
      <c r="CD452" s="73"/>
      <c r="CE452" s="73"/>
      <c r="CF452" s="73" t="s">
        <v>2065</v>
      </c>
      <c r="CG452" s="80"/>
      <c r="CH452" s="73" t="s">
        <v>66</v>
      </c>
      <c r="CI452" s="73" t="s">
        <v>2065</v>
      </c>
    </row>
    <row r="453" spans="1:87" ht="15" customHeight="1" x14ac:dyDescent="0.25">
      <c r="A453" s="78">
        <v>46323.633946759262</v>
      </c>
      <c r="B453" s="73" t="s">
        <v>3732</v>
      </c>
      <c r="C453" s="73" t="s">
        <v>31</v>
      </c>
      <c r="D453" s="73">
        <v>0.245</v>
      </c>
      <c r="E453" s="73">
        <v>0.64500000000000002</v>
      </c>
      <c r="F453" s="73">
        <v>2.9999999999999997E-4</v>
      </c>
      <c r="G453" s="73" t="s">
        <v>15</v>
      </c>
      <c r="H453" s="73">
        <v>0.03</v>
      </c>
      <c r="I453" s="73">
        <v>0.01</v>
      </c>
      <c r="J453" s="73"/>
      <c r="K453" s="73">
        <v>1.5707963267948966</v>
      </c>
      <c r="L453" s="73">
        <v>2.25E-8</v>
      </c>
      <c r="M453" s="73">
        <v>2.5000000000000001E-9</v>
      </c>
      <c r="N453" s="73">
        <v>0</v>
      </c>
      <c r="O453" s="79" t="s">
        <v>1919</v>
      </c>
      <c r="P453" s="79" t="s">
        <v>3733</v>
      </c>
      <c r="BG453" s="78">
        <v>46323.633946759262</v>
      </c>
      <c r="BH453" s="73">
        <v>1</v>
      </c>
      <c r="BI453" s="73" t="s">
        <v>84</v>
      </c>
      <c r="BJ453" s="73" t="s">
        <v>2785</v>
      </c>
      <c r="BK453" s="73" t="s">
        <v>3732</v>
      </c>
      <c r="BL453" s="73" t="s">
        <v>31</v>
      </c>
      <c r="BM453" s="83">
        <v>4.1600769684946868E-3</v>
      </c>
      <c r="BN453" s="73">
        <v>0</v>
      </c>
      <c r="BO453" s="80" t="s">
        <v>2786</v>
      </c>
      <c r="BR453" s="78">
        <v>46323.633946759262</v>
      </c>
      <c r="BS453" s="73" t="s">
        <v>2555</v>
      </c>
      <c r="BT453" s="73" t="s">
        <v>2556</v>
      </c>
      <c r="BU453" s="73">
        <v>297</v>
      </c>
      <c r="BV453" s="73" t="s">
        <v>2176</v>
      </c>
      <c r="BW453" s="73" t="s">
        <v>2177</v>
      </c>
      <c r="BX453" s="73">
        <v>0.42</v>
      </c>
      <c r="BY453" s="73">
        <v>0.09</v>
      </c>
      <c r="BZ453" s="73">
        <v>0.45</v>
      </c>
      <c r="CA453" s="73">
        <v>0.09</v>
      </c>
      <c r="CB453" s="73"/>
      <c r="CC453" s="73"/>
      <c r="CD453" s="73"/>
      <c r="CE453" s="73"/>
      <c r="CF453" s="73" t="s">
        <v>2067</v>
      </c>
      <c r="CG453" s="80"/>
      <c r="CH453" s="73" t="s">
        <v>66</v>
      </c>
      <c r="CI453" s="73" t="s">
        <v>2067</v>
      </c>
    </row>
    <row r="454" spans="1:87" ht="15" customHeight="1" x14ac:dyDescent="0.25">
      <c r="A454" s="78">
        <v>46323.633946759262</v>
      </c>
      <c r="B454" s="73" t="s">
        <v>3734</v>
      </c>
      <c r="C454" s="73" t="s">
        <v>31</v>
      </c>
      <c r="D454" s="73">
        <v>1.4999999999999999E-2</v>
      </c>
      <c r="E454" s="73">
        <v>0.67500000000000004</v>
      </c>
      <c r="F454" s="73">
        <v>8.9999999999999998E-4</v>
      </c>
      <c r="G454" s="73" t="s">
        <v>15</v>
      </c>
      <c r="H454" s="73">
        <v>0.03</v>
      </c>
      <c r="I454" s="73">
        <v>0.03</v>
      </c>
      <c r="J454" s="73"/>
      <c r="K454" s="73">
        <v>0</v>
      </c>
      <c r="L454" s="73">
        <v>6.7500000000000002E-8</v>
      </c>
      <c r="M454" s="73">
        <v>6.7500000000000002E-8</v>
      </c>
      <c r="N454" s="73">
        <v>0</v>
      </c>
      <c r="O454" s="79" t="s">
        <v>1919</v>
      </c>
      <c r="P454" s="79" t="s">
        <v>3735</v>
      </c>
      <c r="BG454" s="78">
        <v>46323.633946759262</v>
      </c>
      <c r="BH454" s="73">
        <v>1</v>
      </c>
      <c r="BI454" s="73" t="s">
        <v>84</v>
      </c>
      <c r="BJ454" s="73" t="s">
        <v>2785</v>
      </c>
      <c r="BK454" s="73" t="s">
        <v>3734</v>
      </c>
      <c r="BL454" s="73" t="s">
        <v>31</v>
      </c>
      <c r="BM454" s="83">
        <v>3.5609916926039077E-3</v>
      </c>
      <c r="BN454" s="73">
        <v>0</v>
      </c>
      <c r="BO454" s="80" t="s">
        <v>2786</v>
      </c>
      <c r="BR454" s="78">
        <v>46323.633946759262</v>
      </c>
      <c r="BS454" s="73" t="s">
        <v>2555</v>
      </c>
      <c r="BT454" s="73" t="s">
        <v>2557</v>
      </c>
      <c r="BU454" s="73">
        <v>298</v>
      </c>
      <c r="BV454" s="73" t="s">
        <v>2176</v>
      </c>
      <c r="BW454" s="73" t="s">
        <v>2177</v>
      </c>
      <c r="BX454" s="73">
        <v>0.45</v>
      </c>
      <c r="BY454" s="73">
        <v>0.09</v>
      </c>
      <c r="BZ454" s="73">
        <v>0.45</v>
      </c>
      <c r="CA454" s="73">
        <v>0.12</v>
      </c>
      <c r="CB454" s="73"/>
      <c r="CC454" s="73"/>
      <c r="CD454" s="73"/>
      <c r="CE454" s="73"/>
      <c r="CF454" s="73" t="s">
        <v>2067</v>
      </c>
      <c r="CG454" s="80"/>
      <c r="CH454" s="73" t="s">
        <v>66</v>
      </c>
      <c r="CI454" s="73" t="s">
        <v>2067</v>
      </c>
    </row>
    <row r="455" spans="1:87" ht="15" customHeight="1" x14ac:dyDescent="0.25">
      <c r="A455" s="78">
        <v>46323.633946759262</v>
      </c>
      <c r="B455" s="73" t="s">
        <v>3736</v>
      </c>
      <c r="C455" s="73" t="s">
        <v>31</v>
      </c>
      <c r="D455" s="73">
        <v>4.4999999999999998E-2</v>
      </c>
      <c r="E455" s="73">
        <v>0.67500000000000004</v>
      </c>
      <c r="F455" s="73">
        <v>8.9999999999999998E-4</v>
      </c>
      <c r="G455" s="73" t="s">
        <v>15</v>
      </c>
      <c r="H455" s="73">
        <v>0.03</v>
      </c>
      <c r="I455" s="73">
        <v>0.03</v>
      </c>
      <c r="J455" s="73"/>
      <c r="K455" s="73">
        <v>0</v>
      </c>
      <c r="L455" s="73">
        <v>6.7500000000000002E-8</v>
      </c>
      <c r="M455" s="73">
        <v>6.7500000000000002E-8</v>
      </c>
      <c r="N455" s="73">
        <v>0</v>
      </c>
      <c r="O455" s="79" t="s">
        <v>1919</v>
      </c>
      <c r="P455" s="79" t="s">
        <v>3737</v>
      </c>
      <c r="BG455" s="78">
        <v>46323.633946759262</v>
      </c>
      <c r="BH455" s="73">
        <v>1</v>
      </c>
      <c r="BI455" s="73" t="s">
        <v>84</v>
      </c>
      <c r="BJ455" s="73" t="s">
        <v>2785</v>
      </c>
      <c r="BK455" s="73" t="s">
        <v>3736</v>
      </c>
      <c r="BL455" s="73" t="s">
        <v>31</v>
      </c>
      <c r="BM455" s="83">
        <v>3.6809968374390952E-3</v>
      </c>
      <c r="BN455" s="73">
        <v>0</v>
      </c>
      <c r="BO455" s="80" t="s">
        <v>2786</v>
      </c>
      <c r="BR455" s="78">
        <v>46323.633946759262</v>
      </c>
      <c r="BS455" s="73" t="s">
        <v>2555</v>
      </c>
      <c r="BT455" s="73" t="s">
        <v>2558</v>
      </c>
      <c r="BU455" s="73">
        <v>299</v>
      </c>
      <c r="BV455" s="73" t="s">
        <v>2176</v>
      </c>
      <c r="BW455" s="73" t="s">
        <v>2177</v>
      </c>
      <c r="BX455" s="73">
        <v>0.45</v>
      </c>
      <c r="BY455" s="73">
        <v>0.12</v>
      </c>
      <c r="BZ455" s="73">
        <v>0.42</v>
      </c>
      <c r="CA455" s="73">
        <v>0.12</v>
      </c>
      <c r="CB455" s="73"/>
      <c r="CC455" s="73"/>
      <c r="CD455" s="73"/>
      <c r="CE455" s="73"/>
      <c r="CF455" s="73" t="s">
        <v>2067</v>
      </c>
      <c r="CG455" s="80"/>
      <c r="CH455" s="73" t="s">
        <v>66</v>
      </c>
      <c r="CI455" s="73" t="s">
        <v>2067</v>
      </c>
    </row>
    <row r="456" spans="1:87" ht="15" customHeight="1" x14ac:dyDescent="0.25">
      <c r="A456" s="78">
        <v>46323.633946759262</v>
      </c>
      <c r="B456" s="73" t="s">
        <v>3738</v>
      </c>
      <c r="C456" s="73" t="s">
        <v>31</v>
      </c>
      <c r="D456" s="73">
        <v>7.4999999999999997E-2</v>
      </c>
      <c r="E456" s="73">
        <v>0.67500000000000004</v>
      </c>
      <c r="F456" s="73">
        <v>8.9999999999999998E-4</v>
      </c>
      <c r="G456" s="73" t="s">
        <v>15</v>
      </c>
      <c r="H456" s="73">
        <v>0.03</v>
      </c>
      <c r="I456" s="73">
        <v>0.03</v>
      </c>
      <c r="J456" s="73"/>
      <c r="K456" s="73">
        <v>0</v>
      </c>
      <c r="L456" s="73">
        <v>6.7500000000000002E-8</v>
      </c>
      <c r="M456" s="73">
        <v>6.7500000000000002E-8</v>
      </c>
      <c r="N456" s="73">
        <v>0</v>
      </c>
      <c r="O456" s="79" t="s">
        <v>1919</v>
      </c>
      <c r="P456" s="79" t="s">
        <v>3739</v>
      </c>
      <c r="BG456" s="78">
        <v>46323.633946759262</v>
      </c>
      <c r="BH456" s="73">
        <v>1</v>
      </c>
      <c r="BI456" s="73" t="s">
        <v>84</v>
      </c>
      <c r="BJ456" s="73" t="s">
        <v>2785</v>
      </c>
      <c r="BK456" s="73" t="s">
        <v>3738</v>
      </c>
      <c r="BL456" s="73" t="s">
        <v>31</v>
      </c>
      <c r="BM456" s="83">
        <v>3.8010019822742828E-3</v>
      </c>
      <c r="BN456" s="73">
        <v>0</v>
      </c>
      <c r="BO456" s="80" t="s">
        <v>2786</v>
      </c>
      <c r="BR456" s="78">
        <v>46323.633946759262</v>
      </c>
      <c r="BS456" s="73" t="s">
        <v>2555</v>
      </c>
      <c r="BT456" s="73" t="s">
        <v>2559</v>
      </c>
      <c r="BU456" s="73">
        <v>300</v>
      </c>
      <c r="BV456" s="73" t="s">
        <v>2176</v>
      </c>
      <c r="BW456" s="73" t="s">
        <v>2177</v>
      </c>
      <c r="BX456" s="73">
        <v>0.42</v>
      </c>
      <c r="BY456" s="73">
        <v>0.12</v>
      </c>
      <c r="BZ456" s="73">
        <v>0.42</v>
      </c>
      <c r="CA456" s="73">
        <v>0.09</v>
      </c>
      <c r="CB456" s="73"/>
      <c r="CC456" s="73"/>
      <c r="CD456" s="73"/>
      <c r="CE456" s="73"/>
      <c r="CF456" s="73" t="s">
        <v>2067</v>
      </c>
      <c r="CG456" s="80"/>
      <c r="CH456" s="73" t="s">
        <v>66</v>
      </c>
      <c r="CI456" s="73" t="s">
        <v>2067</v>
      </c>
    </row>
    <row r="457" spans="1:87" ht="15" customHeight="1" x14ac:dyDescent="0.25">
      <c r="A457" s="78">
        <v>46323.633946759262</v>
      </c>
      <c r="B457" s="73" t="s">
        <v>3740</v>
      </c>
      <c r="C457" s="73" t="s">
        <v>31</v>
      </c>
      <c r="D457" s="73">
        <v>0.105</v>
      </c>
      <c r="E457" s="73">
        <v>0.67500000000000004</v>
      </c>
      <c r="F457" s="73">
        <v>8.9999999999999998E-4</v>
      </c>
      <c r="G457" s="73" t="s">
        <v>15</v>
      </c>
      <c r="H457" s="73">
        <v>0.03</v>
      </c>
      <c r="I457" s="73">
        <v>0.03</v>
      </c>
      <c r="J457" s="73"/>
      <c r="K457" s="73">
        <v>0</v>
      </c>
      <c r="L457" s="73">
        <v>6.7500000000000002E-8</v>
      </c>
      <c r="M457" s="73">
        <v>6.7500000000000002E-8</v>
      </c>
      <c r="N457" s="73">
        <v>0</v>
      </c>
      <c r="O457" s="79" t="s">
        <v>1919</v>
      </c>
      <c r="P457" s="79" t="s">
        <v>3741</v>
      </c>
      <c r="BG457" s="78">
        <v>46323.633946759262</v>
      </c>
      <c r="BH457" s="73">
        <v>1</v>
      </c>
      <c r="BI457" s="73" t="s">
        <v>84</v>
      </c>
      <c r="BJ457" s="73" t="s">
        <v>2785</v>
      </c>
      <c r="BK457" s="73" t="s">
        <v>3740</v>
      </c>
      <c r="BL457" s="73" t="s">
        <v>31</v>
      </c>
      <c r="BM457" s="83">
        <v>3.9210071271094703E-3</v>
      </c>
      <c r="BN457" s="73">
        <v>0</v>
      </c>
      <c r="BO457" s="80" t="s">
        <v>2786</v>
      </c>
      <c r="BR457" s="78">
        <v>46323.633946759262</v>
      </c>
      <c r="BS457" s="73" t="s">
        <v>2560</v>
      </c>
      <c r="BT457" s="73" t="s">
        <v>2561</v>
      </c>
      <c r="BU457" s="73">
        <v>301</v>
      </c>
      <c r="BV457" s="73" t="s">
        <v>2176</v>
      </c>
      <c r="BW457" s="73" t="s">
        <v>2177</v>
      </c>
      <c r="BX457" s="73">
        <v>0.45</v>
      </c>
      <c r="BY457" s="73">
        <v>0.09</v>
      </c>
      <c r="BZ457" s="73">
        <v>0.48</v>
      </c>
      <c r="CA457" s="73">
        <v>0.09</v>
      </c>
      <c r="CB457" s="73"/>
      <c r="CC457" s="73"/>
      <c r="CD457" s="73"/>
      <c r="CE457" s="73"/>
      <c r="CF457" s="73" t="s">
        <v>2069</v>
      </c>
      <c r="CG457" s="80"/>
      <c r="CH457" s="73" t="s">
        <v>66</v>
      </c>
      <c r="CI457" s="73" t="s">
        <v>2069</v>
      </c>
    </row>
    <row r="458" spans="1:87" ht="15" customHeight="1" x14ac:dyDescent="0.25">
      <c r="A458" s="78">
        <v>46323.633946759262</v>
      </c>
      <c r="B458" s="73" t="s">
        <v>3742</v>
      </c>
      <c r="C458" s="73" t="s">
        <v>31</v>
      </c>
      <c r="D458" s="73">
        <v>0.13500000000000001</v>
      </c>
      <c r="E458" s="73">
        <v>0.67500000000000004</v>
      </c>
      <c r="F458" s="73">
        <v>8.9999999999999998E-4</v>
      </c>
      <c r="G458" s="73" t="s">
        <v>15</v>
      </c>
      <c r="H458" s="73">
        <v>0.03</v>
      </c>
      <c r="I458" s="73">
        <v>0.03</v>
      </c>
      <c r="J458" s="73"/>
      <c r="K458" s="73">
        <v>0</v>
      </c>
      <c r="L458" s="73">
        <v>6.7500000000000002E-8</v>
      </c>
      <c r="M458" s="73">
        <v>6.7500000000000002E-8</v>
      </c>
      <c r="N458" s="73">
        <v>0</v>
      </c>
      <c r="O458" s="79" t="s">
        <v>1919</v>
      </c>
      <c r="P458" s="79" t="s">
        <v>3743</v>
      </c>
      <c r="BG458" s="78">
        <v>46323.633946759262</v>
      </c>
      <c r="BH458" s="73">
        <v>1</v>
      </c>
      <c r="BI458" s="73" t="s">
        <v>84</v>
      </c>
      <c r="BJ458" s="73" t="s">
        <v>2785</v>
      </c>
      <c r="BK458" s="73" t="s">
        <v>3742</v>
      </c>
      <c r="BL458" s="73" t="s">
        <v>31</v>
      </c>
      <c r="BM458" s="83">
        <v>4.0410122719446578E-3</v>
      </c>
      <c r="BN458" s="73">
        <v>0</v>
      </c>
      <c r="BO458" s="80" t="s">
        <v>2786</v>
      </c>
      <c r="BR458" s="78">
        <v>46323.633946759262</v>
      </c>
      <c r="BS458" s="73" t="s">
        <v>2560</v>
      </c>
      <c r="BT458" s="73" t="s">
        <v>2562</v>
      </c>
      <c r="BU458" s="73">
        <v>302</v>
      </c>
      <c r="BV458" s="73" t="s">
        <v>2176</v>
      </c>
      <c r="BW458" s="73" t="s">
        <v>2177</v>
      </c>
      <c r="BX458" s="73">
        <v>0.48</v>
      </c>
      <c r="BY458" s="73">
        <v>0.09</v>
      </c>
      <c r="BZ458" s="73">
        <v>0.48</v>
      </c>
      <c r="CA458" s="73">
        <v>0.12</v>
      </c>
      <c r="CB458" s="73"/>
      <c r="CC458" s="73"/>
      <c r="CD458" s="73"/>
      <c r="CE458" s="73"/>
      <c r="CF458" s="73" t="s">
        <v>2069</v>
      </c>
      <c r="CG458" s="80"/>
      <c r="CH458" s="73" t="s">
        <v>66</v>
      </c>
      <c r="CI458" s="73" t="s">
        <v>2069</v>
      </c>
    </row>
    <row r="459" spans="1:87" ht="15" customHeight="1" x14ac:dyDescent="0.25">
      <c r="A459" s="78">
        <v>46323.633946759262</v>
      </c>
      <c r="B459" s="73" t="s">
        <v>3744</v>
      </c>
      <c r="C459" s="73" t="s">
        <v>31</v>
      </c>
      <c r="D459" s="73">
        <v>0.16500000000000001</v>
      </c>
      <c r="E459" s="73">
        <v>0.67500000000000004</v>
      </c>
      <c r="F459" s="73">
        <v>8.9999999999999998E-4</v>
      </c>
      <c r="G459" s="73" t="s">
        <v>15</v>
      </c>
      <c r="H459" s="73">
        <v>0.03</v>
      </c>
      <c r="I459" s="73">
        <v>0.03</v>
      </c>
      <c r="J459" s="73"/>
      <c r="K459" s="73">
        <v>0</v>
      </c>
      <c r="L459" s="73">
        <v>6.7500000000000002E-8</v>
      </c>
      <c r="M459" s="73">
        <v>6.7500000000000002E-8</v>
      </c>
      <c r="N459" s="73">
        <v>0</v>
      </c>
      <c r="O459" s="79" t="s">
        <v>1919</v>
      </c>
      <c r="P459" s="79" t="s">
        <v>3745</v>
      </c>
      <c r="BG459" s="78">
        <v>46323.633946759262</v>
      </c>
      <c r="BH459" s="73">
        <v>1</v>
      </c>
      <c r="BI459" s="73" t="s">
        <v>84</v>
      </c>
      <c r="BJ459" s="73" t="s">
        <v>2785</v>
      </c>
      <c r="BK459" s="73" t="s">
        <v>3744</v>
      </c>
      <c r="BL459" s="73" t="s">
        <v>31</v>
      </c>
      <c r="BM459" s="83">
        <v>4.1610174167798454E-3</v>
      </c>
      <c r="BN459" s="73">
        <v>0</v>
      </c>
      <c r="BO459" s="80" t="s">
        <v>2786</v>
      </c>
      <c r="BR459" s="78">
        <v>46323.633946759262</v>
      </c>
      <c r="BS459" s="73" t="s">
        <v>2560</v>
      </c>
      <c r="BT459" s="73" t="s">
        <v>2563</v>
      </c>
      <c r="BU459" s="73">
        <v>303</v>
      </c>
      <c r="BV459" s="73" t="s">
        <v>2176</v>
      </c>
      <c r="BW459" s="73" t="s">
        <v>2177</v>
      </c>
      <c r="BX459" s="73">
        <v>0.48</v>
      </c>
      <c r="BY459" s="73">
        <v>0.12</v>
      </c>
      <c r="BZ459" s="73">
        <v>0.45</v>
      </c>
      <c r="CA459" s="73">
        <v>0.12</v>
      </c>
      <c r="CB459" s="73"/>
      <c r="CC459" s="73"/>
      <c r="CD459" s="73"/>
      <c r="CE459" s="73"/>
      <c r="CF459" s="73" t="s">
        <v>2069</v>
      </c>
      <c r="CG459" s="80"/>
      <c r="CH459" s="73" t="s">
        <v>66</v>
      </c>
      <c r="CI459" s="73" t="s">
        <v>2069</v>
      </c>
    </row>
    <row r="460" spans="1:87" ht="15" customHeight="1" x14ac:dyDescent="0.25">
      <c r="A460" s="78">
        <v>46323.633946759262</v>
      </c>
      <c r="B460" s="73" t="s">
        <v>3746</v>
      </c>
      <c r="C460" s="73" t="s">
        <v>31</v>
      </c>
      <c r="D460" s="73">
        <v>0.19500000000000001</v>
      </c>
      <c r="E460" s="73">
        <v>0.67500000000000004</v>
      </c>
      <c r="F460" s="73">
        <v>8.9999999999999998E-4</v>
      </c>
      <c r="G460" s="73" t="s">
        <v>15</v>
      </c>
      <c r="H460" s="73">
        <v>0.03</v>
      </c>
      <c r="I460" s="73">
        <v>0.03</v>
      </c>
      <c r="J460" s="73"/>
      <c r="K460" s="73">
        <v>0</v>
      </c>
      <c r="L460" s="73">
        <v>6.7500000000000002E-8</v>
      </c>
      <c r="M460" s="73">
        <v>6.7500000000000002E-8</v>
      </c>
      <c r="N460" s="73">
        <v>0</v>
      </c>
      <c r="O460" s="79" t="s">
        <v>1919</v>
      </c>
      <c r="P460" s="79" t="s">
        <v>3747</v>
      </c>
      <c r="BG460" s="78">
        <v>46323.633946759262</v>
      </c>
      <c r="BH460" s="73">
        <v>1</v>
      </c>
      <c r="BI460" s="73" t="s">
        <v>84</v>
      </c>
      <c r="BJ460" s="73" t="s">
        <v>2785</v>
      </c>
      <c r="BK460" s="73" t="s">
        <v>3746</v>
      </c>
      <c r="BL460" s="73" t="s">
        <v>31</v>
      </c>
      <c r="BM460" s="83">
        <v>4.2810225616150329E-3</v>
      </c>
      <c r="BN460" s="73">
        <v>0</v>
      </c>
      <c r="BO460" s="80" t="s">
        <v>2786</v>
      </c>
      <c r="BR460" s="78">
        <v>46323.633946759262</v>
      </c>
      <c r="BS460" s="73" t="s">
        <v>2560</v>
      </c>
      <c r="BT460" s="73" t="s">
        <v>2564</v>
      </c>
      <c r="BU460" s="73">
        <v>304</v>
      </c>
      <c r="BV460" s="73" t="s">
        <v>2176</v>
      </c>
      <c r="BW460" s="73" t="s">
        <v>2177</v>
      </c>
      <c r="BX460" s="73">
        <v>0.45</v>
      </c>
      <c r="BY460" s="73">
        <v>0.12</v>
      </c>
      <c r="BZ460" s="73">
        <v>0.45</v>
      </c>
      <c r="CA460" s="73">
        <v>0.09</v>
      </c>
      <c r="CB460" s="73"/>
      <c r="CC460" s="73"/>
      <c r="CD460" s="73"/>
      <c r="CE460" s="73"/>
      <c r="CF460" s="73" t="s">
        <v>2069</v>
      </c>
      <c r="CG460" s="80"/>
      <c r="CH460" s="73" t="s">
        <v>66</v>
      </c>
      <c r="CI460" s="73" t="s">
        <v>2069</v>
      </c>
    </row>
    <row r="461" spans="1:87" ht="15" customHeight="1" x14ac:dyDescent="0.25">
      <c r="A461" s="78">
        <v>46323.633946759262</v>
      </c>
      <c r="B461" s="73" t="s">
        <v>3748</v>
      </c>
      <c r="C461" s="73" t="s">
        <v>31</v>
      </c>
      <c r="D461" s="73">
        <v>0.22500000000000001</v>
      </c>
      <c r="E461" s="73">
        <v>0.67500000000000004</v>
      </c>
      <c r="F461" s="73">
        <v>8.9999999999999998E-4</v>
      </c>
      <c r="G461" s="73" t="s">
        <v>15</v>
      </c>
      <c r="H461" s="73">
        <v>0.03</v>
      </c>
      <c r="I461" s="73">
        <v>0.03</v>
      </c>
      <c r="J461" s="73"/>
      <c r="K461" s="73">
        <v>0</v>
      </c>
      <c r="L461" s="73">
        <v>6.7500000000000002E-8</v>
      </c>
      <c r="M461" s="73">
        <v>6.7500000000000002E-8</v>
      </c>
      <c r="N461" s="73">
        <v>0</v>
      </c>
      <c r="O461" s="79" t="s">
        <v>1919</v>
      </c>
      <c r="P461" s="79" t="s">
        <v>3749</v>
      </c>
      <c r="BG461" s="78">
        <v>46323.633946759262</v>
      </c>
      <c r="BH461" s="73">
        <v>1</v>
      </c>
      <c r="BI461" s="73" t="s">
        <v>84</v>
      </c>
      <c r="BJ461" s="73" t="s">
        <v>2785</v>
      </c>
      <c r="BK461" s="73" t="s">
        <v>3748</v>
      </c>
      <c r="BL461" s="73" t="s">
        <v>31</v>
      </c>
      <c r="BM461" s="83">
        <v>4.4010277064502204E-3</v>
      </c>
      <c r="BN461" s="73">
        <v>0</v>
      </c>
      <c r="BO461" s="80" t="s">
        <v>2786</v>
      </c>
      <c r="BR461" s="78">
        <v>46323.633946759262</v>
      </c>
      <c r="BS461" s="73" t="s">
        <v>2565</v>
      </c>
      <c r="BT461" s="73" t="s">
        <v>2566</v>
      </c>
      <c r="BU461" s="73">
        <v>305</v>
      </c>
      <c r="BV461" s="73" t="s">
        <v>2176</v>
      </c>
      <c r="BW461" s="73" t="s">
        <v>2177</v>
      </c>
      <c r="BX461" s="73">
        <v>0.48</v>
      </c>
      <c r="BY461" s="73">
        <v>0.09</v>
      </c>
      <c r="BZ461" s="73">
        <v>0.51</v>
      </c>
      <c r="CA461" s="73">
        <v>0.09</v>
      </c>
      <c r="CB461" s="73"/>
      <c r="CC461" s="73"/>
      <c r="CD461" s="73"/>
      <c r="CE461" s="73"/>
      <c r="CF461" s="73" t="s">
        <v>2071</v>
      </c>
      <c r="CG461" s="80"/>
      <c r="CH461" s="73" t="s">
        <v>66</v>
      </c>
      <c r="CI461" s="73" t="s">
        <v>2071</v>
      </c>
    </row>
    <row r="462" spans="1:87" ht="15" customHeight="1" x14ac:dyDescent="0.25">
      <c r="A462" s="78">
        <v>46323.633946759262</v>
      </c>
      <c r="B462" s="73" t="s">
        <v>3750</v>
      </c>
      <c r="C462" s="73" t="s">
        <v>31</v>
      </c>
      <c r="D462" s="73">
        <v>0.245</v>
      </c>
      <c r="E462" s="73">
        <v>0.67500000000000004</v>
      </c>
      <c r="F462" s="73">
        <v>2.9999999999999997E-4</v>
      </c>
      <c r="G462" s="73" t="s">
        <v>15</v>
      </c>
      <c r="H462" s="73">
        <v>0.03</v>
      </c>
      <c r="I462" s="73">
        <v>0.01</v>
      </c>
      <c r="J462" s="73"/>
      <c r="K462" s="73">
        <v>1.5707963267948966</v>
      </c>
      <c r="L462" s="73">
        <v>2.25E-8</v>
      </c>
      <c r="M462" s="73">
        <v>2.5000000000000001E-9</v>
      </c>
      <c r="N462" s="73">
        <v>0</v>
      </c>
      <c r="O462" s="79" t="s">
        <v>1919</v>
      </c>
      <c r="P462" s="79" t="s">
        <v>3751</v>
      </c>
      <c r="BG462" s="78">
        <v>46323.633946759262</v>
      </c>
      <c r="BH462" s="73">
        <v>1</v>
      </c>
      <c r="BI462" s="73" t="s">
        <v>84</v>
      </c>
      <c r="BJ462" s="73" t="s">
        <v>2785</v>
      </c>
      <c r="BK462" s="73" t="s">
        <v>3750</v>
      </c>
      <c r="BL462" s="73" t="s">
        <v>31</v>
      </c>
      <c r="BM462" s="83">
        <v>4.4810311363403452E-3</v>
      </c>
      <c r="BN462" s="73">
        <v>0</v>
      </c>
      <c r="BO462" s="80" t="s">
        <v>2786</v>
      </c>
      <c r="BR462" s="78">
        <v>46323.633946759262</v>
      </c>
      <c r="BS462" s="73" t="s">
        <v>2565</v>
      </c>
      <c r="BT462" s="73" t="s">
        <v>2567</v>
      </c>
      <c r="BU462" s="73">
        <v>306</v>
      </c>
      <c r="BV462" s="73" t="s">
        <v>2176</v>
      </c>
      <c r="BW462" s="73" t="s">
        <v>2177</v>
      </c>
      <c r="BX462" s="73">
        <v>0.51</v>
      </c>
      <c r="BY462" s="73">
        <v>0.09</v>
      </c>
      <c r="BZ462" s="73">
        <v>0.51</v>
      </c>
      <c r="CA462" s="73">
        <v>0.12</v>
      </c>
      <c r="CB462" s="73"/>
      <c r="CC462" s="73"/>
      <c r="CD462" s="73"/>
      <c r="CE462" s="73"/>
      <c r="CF462" s="73" t="s">
        <v>2071</v>
      </c>
      <c r="CG462" s="80"/>
      <c r="CH462" s="73" t="s">
        <v>66</v>
      </c>
      <c r="CI462" s="73" t="s">
        <v>2071</v>
      </c>
    </row>
    <row r="463" spans="1:87" ht="15" customHeight="1" x14ac:dyDescent="0.25">
      <c r="A463" s="78">
        <v>46323.633946759262</v>
      </c>
      <c r="B463" s="73" t="s">
        <v>3752</v>
      </c>
      <c r="C463" s="73" t="s">
        <v>31</v>
      </c>
      <c r="D463" s="73">
        <v>1.4999999999999999E-2</v>
      </c>
      <c r="E463" s="73">
        <v>0.70499999999999996</v>
      </c>
      <c r="F463" s="73">
        <v>8.9999999999999998E-4</v>
      </c>
      <c r="G463" s="73" t="s">
        <v>15</v>
      </c>
      <c r="H463" s="73">
        <v>0.03</v>
      </c>
      <c r="I463" s="73">
        <v>0.03</v>
      </c>
      <c r="J463" s="73"/>
      <c r="K463" s="73">
        <v>0</v>
      </c>
      <c r="L463" s="73">
        <v>6.7500000000000002E-8</v>
      </c>
      <c r="M463" s="73">
        <v>6.7500000000000002E-8</v>
      </c>
      <c r="N463" s="73">
        <v>0</v>
      </c>
      <c r="O463" s="79" t="s">
        <v>1919</v>
      </c>
      <c r="P463" s="79" t="s">
        <v>3753</v>
      </c>
      <c r="BG463" s="78">
        <v>46323.633946759262</v>
      </c>
      <c r="BH463" s="73">
        <v>1</v>
      </c>
      <c r="BI463" s="73" t="s">
        <v>84</v>
      </c>
      <c r="BJ463" s="73" t="s">
        <v>2785</v>
      </c>
      <c r="BK463" s="73" t="s">
        <v>3752</v>
      </c>
      <c r="BL463" s="73" t="s">
        <v>31</v>
      </c>
      <c r="BM463" s="83">
        <v>3.8819458604495666E-3</v>
      </c>
      <c r="BN463" s="73">
        <v>0</v>
      </c>
      <c r="BO463" s="80" t="s">
        <v>2786</v>
      </c>
      <c r="BR463" s="78">
        <v>46323.633946759262</v>
      </c>
      <c r="BS463" s="73" t="s">
        <v>2565</v>
      </c>
      <c r="BT463" s="73" t="s">
        <v>2568</v>
      </c>
      <c r="BU463" s="73">
        <v>307</v>
      </c>
      <c r="BV463" s="73" t="s">
        <v>2176</v>
      </c>
      <c r="BW463" s="73" t="s">
        <v>2177</v>
      </c>
      <c r="BX463" s="73">
        <v>0.51</v>
      </c>
      <c r="BY463" s="73">
        <v>0.12</v>
      </c>
      <c r="BZ463" s="73">
        <v>0.48</v>
      </c>
      <c r="CA463" s="73">
        <v>0.12</v>
      </c>
      <c r="CB463" s="73"/>
      <c r="CC463" s="73"/>
      <c r="CD463" s="73"/>
      <c r="CE463" s="73"/>
      <c r="CF463" s="73" t="s">
        <v>2071</v>
      </c>
      <c r="CG463" s="80"/>
      <c r="CH463" s="73" t="s">
        <v>66</v>
      </c>
      <c r="CI463" s="73" t="s">
        <v>2071</v>
      </c>
    </row>
    <row r="464" spans="1:87" ht="15" customHeight="1" x14ac:dyDescent="0.25">
      <c r="A464" s="78">
        <v>46323.633946759262</v>
      </c>
      <c r="B464" s="73" t="s">
        <v>3754</v>
      </c>
      <c r="C464" s="73" t="s">
        <v>31</v>
      </c>
      <c r="D464" s="73">
        <v>4.4999999999999998E-2</v>
      </c>
      <c r="E464" s="73">
        <v>0.70499999999999996</v>
      </c>
      <c r="F464" s="73">
        <v>8.9999999999999998E-4</v>
      </c>
      <c r="G464" s="73" t="s">
        <v>15</v>
      </c>
      <c r="H464" s="73">
        <v>0.03</v>
      </c>
      <c r="I464" s="73">
        <v>0.03</v>
      </c>
      <c r="J464" s="73"/>
      <c r="K464" s="73">
        <v>0</v>
      </c>
      <c r="L464" s="73">
        <v>6.7500000000000002E-8</v>
      </c>
      <c r="M464" s="73">
        <v>6.7500000000000002E-8</v>
      </c>
      <c r="N464" s="73">
        <v>0</v>
      </c>
      <c r="O464" s="79" t="s">
        <v>1919</v>
      </c>
      <c r="P464" s="79" t="s">
        <v>3755</v>
      </c>
      <c r="BG464" s="78">
        <v>46323.633946759262</v>
      </c>
      <c r="BH464" s="73">
        <v>1</v>
      </c>
      <c r="BI464" s="73" t="s">
        <v>84</v>
      </c>
      <c r="BJ464" s="73" t="s">
        <v>2785</v>
      </c>
      <c r="BK464" s="73" t="s">
        <v>3754</v>
      </c>
      <c r="BL464" s="73" t="s">
        <v>31</v>
      </c>
      <c r="BM464" s="83">
        <v>4.0019510052847537E-3</v>
      </c>
      <c r="BN464" s="73">
        <v>0</v>
      </c>
      <c r="BO464" s="80" t="s">
        <v>2786</v>
      </c>
      <c r="BR464" s="78">
        <v>46323.633946759262</v>
      </c>
      <c r="BS464" s="73" t="s">
        <v>2565</v>
      </c>
      <c r="BT464" s="73" t="s">
        <v>2569</v>
      </c>
      <c r="BU464" s="73">
        <v>308</v>
      </c>
      <c r="BV464" s="73" t="s">
        <v>2176</v>
      </c>
      <c r="BW464" s="73" t="s">
        <v>2177</v>
      </c>
      <c r="BX464" s="73">
        <v>0.48</v>
      </c>
      <c r="BY464" s="73">
        <v>0.12</v>
      </c>
      <c r="BZ464" s="73">
        <v>0.48</v>
      </c>
      <c r="CA464" s="73">
        <v>0.09</v>
      </c>
      <c r="CB464" s="73"/>
      <c r="CC464" s="73"/>
      <c r="CD464" s="73"/>
      <c r="CE464" s="73"/>
      <c r="CF464" s="73" t="s">
        <v>2071</v>
      </c>
      <c r="CG464" s="80"/>
      <c r="CH464" s="73" t="s">
        <v>66</v>
      </c>
      <c r="CI464" s="73" t="s">
        <v>2071</v>
      </c>
    </row>
    <row r="465" spans="1:87" ht="15" customHeight="1" x14ac:dyDescent="0.25">
      <c r="A465" s="78">
        <v>46323.633946759262</v>
      </c>
      <c r="B465" s="73" t="s">
        <v>3756</v>
      </c>
      <c r="C465" s="73" t="s">
        <v>31</v>
      </c>
      <c r="D465" s="73">
        <v>7.4999999999999997E-2</v>
      </c>
      <c r="E465" s="73">
        <v>0.70499999999999996</v>
      </c>
      <c r="F465" s="73">
        <v>8.9999999999999998E-4</v>
      </c>
      <c r="G465" s="73" t="s">
        <v>15</v>
      </c>
      <c r="H465" s="73">
        <v>0.03</v>
      </c>
      <c r="I465" s="73">
        <v>0.03</v>
      </c>
      <c r="J465" s="73"/>
      <c r="K465" s="73">
        <v>0</v>
      </c>
      <c r="L465" s="73">
        <v>6.7500000000000002E-8</v>
      </c>
      <c r="M465" s="73">
        <v>6.7500000000000002E-8</v>
      </c>
      <c r="N465" s="73">
        <v>0</v>
      </c>
      <c r="O465" s="79" t="s">
        <v>1919</v>
      </c>
      <c r="P465" s="79" t="s">
        <v>3757</v>
      </c>
      <c r="BG465" s="78">
        <v>46323.633946759262</v>
      </c>
      <c r="BH465" s="73">
        <v>1</v>
      </c>
      <c r="BI465" s="73" t="s">
        <v>84</v>
      </c>
      <c r="BJ465" s="73" t="s">
        <v>2785</v>
      </c>
      <c r="BK465" s="73" t="s">
        <v>3756</v>
      </c>
      <c r="BL465" s="73" t="s">
        <v>31</v>
      </c>
      <c r="BM465" s="83">
        <v>4.1219561501199412E-3</v>
      </c>
      <c r="BN465" s="73">
        <v>0</v>
      </c>
      <c r="BO465" s="80" t="s">
        <v>2786</v>
      </c>
      <c r="BR465" s="78">
        <v>46323.633946759262</v>
      </c>
      <c r="BS465" s="73" t="s">
        <v>2570</v>
      </c>
      <c r="BT465" s="73" t="s">
        <v>2571</v>
      </c>
      <c r="BU465" s="73">
        <v>309</v>
      </c>
      <c r="BV465" s="73" t="s">
        <v>2176</v>
      </c>
      <c r="BW465" s="73" t="s">
        <v>2177</v>
      </c>
      <c r="BX465" s="73">
        <v>0.51</v>
      </c>
      <c r="BY465" s="73">
        <v>0.09</v>
      </c>
      <c r="BZ465" s="73">
        <v>0.54</v>
      </c>
      <c r="CA465" s="73">
        <v>0.09</v>
      </c>
      <c r="CB465" s="73"/>
      <c r="CC465" s="73"/>
      <c r="CD465" s="73"/>
      <c r="CE465" s="73"/>
      <c r="CF465" s="73" t="s">
        <v>2073</v>
      </c>
      <c r="CG465" s="80"/>
      <c r="CH465" s="73" t="s">
        <v>66</v>
      </c>
      <c r="CI465" s="73" t="s">
        <v>2073</v>
      </c>
    </row>
    <row r="466" spans="1:87" ht="15" customHeight="1" x14ac:dyDescent="0.25">
      <c r="A466" s="78">
        <v>46323.633946759262</v>
      </c>
      <c r="B466" s="73" t="s">
        <v>3758</v>
      </c>
      <c r="C466" s="73" t="s">
        <v>31</v>
      </c>
      <c r="D466" s="73">
        <v>0.105</v>
      </c>
      <c r="E466" s="73">
        <v>0.70499999999999996</v>
      </c>
      <c r="F466" s="73">
        <v>8.9999999999999998E-4</v>
      </c>
      <c r="G466" s="73" t="s">
        <v>15</v>
      </c>
      <c r="H466" s="73">
        <v>0.03</v>
      </c>
      <c r="I466" s="73">
        <v>0.03</v>
      </c>
      <c r="J466" s="73"/>
      <c r="K466" s="73">
        <v>0</v>
      </c>
      <c r="L466" s="73">
        <v>6.7500000000000002E-8</v>
      </c>
      <c r="M466" s="73">
        <v>6.7500000000000002E-8</v>
      </c>
      <c r="N466" s="73">
        <v>0</v>
      </c>
      <c r="O466" s="79" t="s">
        <v>1919</v>
      </c>
      <c r="P466" s="79" t="s">
        <v>3759</v>
      </c>
      <c r="BG466" s="78">
        <v>46323.633946759262</v>
      </c>
      <c r="BH466" s="73">
        <v>1</v>
      </c>
      <c r="BI466" s="73" t="s">
        <v>84</v>
      </c>
      <c r="BJ466" s="73" t="s">
        <v>2785</v>
      </c>
      <c r="BK466" s="73" t="s">
        <v>3758</v>
      </c>
      <c r="BL466" s="73" t="s">
        <v>31</v>
      </c>
      <c r="BM466" s="83">
        <v>4.2419612949551287E-3</v>
      </c>
      <c r="BN466" s="73">
        <v>0</v>
      </c>
      <c r="BO466" s="80" t="s">
        <v>2786</v>
      </c>
      <c r="BR466" s="78">
        <v>46323.633946759262</v>
      </c>
      <c r="BS466" s="73" t="s">
        <v>2570</v>
      </c>
      <c r="BT466" s="73" t="s">
        <v>2572</v>
      </c>
      <c r="BU466" s="73">
        <v>310</v>
      </c>
      <c r="BV466" s="73" t="s">
        <v>2176</v>
      </c>
      <c r="BW466" s="73" t="s">
        <v>2177</v>
      </c>
      <c r="BX466" s="73">
        <v>0.54</v>
      </c>
      <c r="BY466" s="73">
        <v>0.09</v>
      </c>
      <c r="BZ466" s="73">
        <v>0.54</v>
      </c>
      <c r="CA466" s="73">
        <v>0.12</v>
      </c>
      <c r="CB466" s="73"/>
      <c r="CC466" s="73"/>
      <c r="CD466" s="73"/>
      <c r="CE466" s="73"/>
      <c r="CF466" s="73" t="s">
        <v>2073</v>
      </c>
      <c r="CG466" s="80"/>
      <c r="CH466" s="73" t="s">
        <v>66</v>
      </c>
      <c r="CI466" s="73" t="s">
        <v>2073</v>
      </c>
    </row>
    <row r="467" spans="1:87" ht="15" customHeight="1" x14ac:dyDescent="0.25">
      <c r="A467" s="78">
        <v>46323.633946759262</v>
      </c>
      <c r="B467" s="73" t="s">
        <v>3760</v>
      </c>
      <c r="C467" s="73" t="s">
        <v>31</v>
      </c>
      <c r="D467" s="73">
        <v>0.13500000000000001</v>
      </c>
      <c r="E467" s="73">
        <v>0.70499999999999996</v>
      </c>
      <c r="F467" s="73">
        <v>8.9999999999999998E-4</v>
      </c>
      <c r="G467" s="73" t="s">
        <v>15</v>
      </c>
      <c r="H467" s="73">
        <v>0.03</v>
      </c>
      <c r="I467" s="73">
        <v>0.03</v>
      </c>
      <c r="J467" s="73"/>
      <c r="K467" s="73">
        <v>0</v>
      </c>
      <c r="L467" s="73">
        <v>6.7500000000000002E-8</v>
      </c>
      <c r="M467" s="73">
        <v>6.7500000000000002E-8</v>
      </c>
      <c r="N467" s="73">
        <v>0</v>
      </c>
      <c r="O467" s="79" t="s">
        <v>1919</v>
      </c>
      <c r="P467" s="79" t="s">
        <v>3761</v>
      </c>
      <c r="BG467" s="78">
        <v>46323.633946759262</v>
      </c>
      <c r="BH467" s="73">
        <v>1</v>
      </c>
      <c r="BI467" s="73" t="s">
        <v>84</v>
      </c>
      <c r="BJ467" s="73" t="s">
        <v>2785</v>
      </c>
      <c r="BK467" s="73" t="s">
        <v>3760</v>
      </c>
      <c r="BL467" s="73" t="s">
        <v>31</v>
      </c>
      <c r="BM467" s="83">
        <v>4.3619664397903163E-3</v>
      </c>
      <c r="BN467" s="73">
        <v>0</v>
      </c>
      <c r="BO467" s="80" t="s">
        <v>2786</v>
      </c>
      <c r="BR467" s="78">
        <v>46323.633946759262</v>
      </c>
      <c r="BS467" s="73" t="s">
        <v>2570</v>
      </c>
      <c r="BT467" s="73" t="s">
        <v>2573</v>
      </c>
      <c r="BU467" s="73">
        <v>311</v>
      </c>
      <c r="BV467" s="73" t="s">
        <v>2176</v>
      </c>
      <c r="BW467" s="73" t="s">
        <v>2177</v>
      </c>
      <c r="BX467" s="73">
        <v>0.54</v>
      </c>
      <c r="BY467" s="73">
        <v>0.12</v>
      </c>
      <c r="BZ467" s="73">
        <v>0.51</v>
      </c>
      <c r="CA467" s="73">
        <v>0.12</v>
      </c>
      <c r="CB467" s="73"/>
      <c r="CC467" s="73"/>
      <c r="CD467" s="73"/>
      <c r="CE467" s="73"/>
      <c r="CF467" s="73" t="s">
        <v>2073</v>
      </c>
      <c r="CG467" s="80"/>
      <c r="CH467" s="73" t="s">
        <v>66</v>
      </c>
      <c r="CI467" s="73" t="s">
        <v>2073</v>
      </c>
    </row>
    <row r="468" spans="1:87" ht="15" customHeight="1" x14ac:dyDescent="0.25">
      <c r="A468" s="78">
        <v>46323.633946759262</v>
      </c>
      <c r="B468" s="73" t="s">
        <v>3762</v>
      </c>
      <c r="C468" s="73" t="s">
        <v>31</v>
      </c>
      <c r="D468" s="73">
        <v>0.16500000000000001</v>
      </c>
      <c r="E468" s="73">
        <v>0.70499999999999996</v>
      </c>
      <c r="F468" s="73">
        <v>8.9999999999999998E-4</v>
      </c>
      <c r="G468" s="73" t="s">
        <v>15</v>
      </c>
      <c r="H468" s="73">
        <v>0.03</v>
      </c>
      <c r="I468" s="73">
        <v>0.03</v>
      </c>
      <c r="J468" s="73"/>
      <c r="K468" s="73">
        <v>0</v>
      </c>
      <c r="L468" s="73">
        <v>6.7500000000000002E-8</v>
      </c>
      <c r="M468" s="73">
        <v>6.7500000000000002E-8</v>
      </c>
      <c r="N468" s="73">
        <v>0</v>
      </c>
      <c r="O468" s="79" t="s">
        <v>1919</v>
      </c>
      <c r="P468" s="79" t="s">
        <v>3763</v>
      </c>
      <c r="BG468" s="78">
        <v>46323.633946759262</v>
      </c>
      <c r="BH468" s="73">
        <v>1</v>
      </c>
      <c r="BI468" s="73" t="s">
        <v>84</v>
      </c>
      <c r="BJ468" s="73" t="s">
        <v>2785</v>
      </c>
      <c r="BK468" s="73" t="s">
        <v>3762</v>
      </c>
      <c r="BL468" s="73" t="s">
        <v>31</v>
      </c>
      <c r="BM468" s="83">
        <v>4.4819715846255038E-3</v>
      </c>
      <c r="BN468" s="73">
        <v>0</v>
      </c>
      <c r="BO468" s="80" t="s">
        <v>2786</v>
      </c>
      <c r="BR468" s="78">
        <v>46323.633946759262</v>
      </c>
      <c r="BS468" s="73" t="s">
        <v>2570</v>
      </c>
      <c r="BT468" s="73" t="s">
        <v>2574</v>
      </c>
      <c r="BU468" s="73">
        <v>312</v>
      </c>
      <c r="BV468" s="73" t="s">
        <v>2176</v>
      </c>
      <c r="BW468" s="73" t="s">
        <v>2177</v>
      </c>
      <c r="BX468" s="73">
        <v>0.51</v>
      </c>
      <c r="BY468" s="73">
        <v>0.12</v>
      </c>
      <c r="BZ468" s="73">
        <v>0.51</v>
      </c>
      <c r="CA468" s="73">
        <v>0.09</v>
      </c>
      <c r="CB468" s="73"/>
      <c r="CC468" s="73"/>
      <c r="CD468" s="73"/>
      <c r="CE468" s="73"/>
      <c r="CF468" s="73" t="s">
        <v>2073</v>
      </c>
      <c r="CG468" s="80"/>
      <c r="CH468" s="73" t="s">
        <v>66</v>
      </c>
      <c r="CI468" s="73" t="s">
        <v>2073</v>
      </c>
    </row>
    <row r="469" spans="1:87" ht="15" customHeight="1" x14ac:dyDescent="0.25">
      <c r="A469" s="78">
        <v>46323.633946759262</v>
      </c>
      <c r="B469" s="73" t="s">
        <v>3764</v>
      </c>
      <c r="C469" s="73" t="s">
        <v>31</v>
      </c>
      <c r="D469" s="73">
        <v>0.19500000000000001</v>
      </c>
      <c r="E469" s="73">
        <v>0.70499999999999996</v>
      </c>
      <c r="F469" s="73">
        <v>8.9999999999999998E-4</v>
      </c>
      <c r="G469" s="73" t="s">
        <v>15</v>
      </c>
      <c r="H469" s="73">
        <v>0.03</v>
      </c>
      <c r="I469" s="73">
        <v>0.03</v>
      </c>
      <c r="J469" s="73"/>
      <c r="K469" s="73">
        <v>0</v>
      </c>
      <c r="L469" s="73">
        <v>6.7500000000000002E-8</v>
      </c>
      <c r="M469" s="73">
        <v>6.7500000000000002E-8</v>
      </c>
      <c r="N469" s="73">
        <v>0</v>
      </c>
      <c r="O469" s="79" t="s">
        <v>1919</v>
      </c>
      <c r="P469" s="79" t="s">
        <v>3765</v>
      </c>
      <c r="BG469" s="78">
        <v>46323.633946759262</v>
      </c>
      <c r="BH469" s="73">
        <v>1</v>
      </c>
      <c r="BI469" s="73" t="s">
        <v>84</v>
      </c>
      <c r="BJ469" s="73" t="s">
        <v>2785</v>
      </c>
      <c r="BK469" s="73" t="s">
        <v>3764</v>
      </c>
      <c r="BL469" s="73" t="s">
        <v>31</v>
      </c>
      <c r="BM469" s="83">
        <v>4.6019767294606913E-3</v>
      </c>
      <c r="BN469" s="73">
        <v>0</v>
      </c>
      <c r="BO469" s="80" t="s">
        <v>2786</v>
      </c>
      <c r="BR469" s="78">
        <v>46323.633946759262</v>
      </c>
      <c r="BS469" s="73" t="s">
        <v>2575</v>
      </c>
      <c r="BT469" s="73" t="s">
        <v>2576</v>
      </c>
      <c r="BU469" s="73">
        <v>313</v>
      </c>
      <c r="BV469" s="73" t="s">
        <v>2176</v>
      </c>
      <c r="BW469" s="73" t="s">
        <v>2177</v>
      </c>
      <c r="BX469" s="73">
        <v>0.54</v>
      </c>
      <c r="BY469" s="73">
        <v>0.09</v>
      </c>
      <c r="BZ469" s="73">
        <v>0.56999999999999995</v>
      </c>
      <c r="CA469" s="73">
        <v>0.09</v>
      </c>
      <c r="CB469" s="73"/>
      <c r="CC469" s="73"/>
      <c r="CD469" s="73"/>
      <c r="CE469" s="73"/>
      <c r="CF469" s="73" t="s">
        <v>2075</v>
      </c>
      <c r="CG469" s="80"/>
      <c r="CH469" s="73" t="s">
        <v>66</v>
      </c>
      <c r="CI469" s="73" t="s">
        <v>2075</v>
      </c>
    </row>
    <row r="470" spans="1:87" ht="15" customHeight="1" x14ac:dyDescent="0.25">
      <c r="A470" s="78">
        <v>46323.633946759262</v>
      </c>
      <c r="B470" s="73" t="s">
        <v>3766</v>
      </c>
      <c r="C470" s="73" t="s">
        <v>31</v>
      </c>
      <c r="D470" s="73">
        <v>0.22500000000000001</v>
      </c>
      <c r="E470" s="73">
        <v>0.70499999999999996</v>
      </c>
      <c r="F470" s="73">
        <v>8.9999999999999998E-4</v>
      </c>
      <c r="G470" s="73" t="s">
        <v>15</v>
      </c>
      <c r="H470" s="73">
        <v>0.03</v>
      </c>
      <c r="I470" s="73">
        <v>0.03</v>
      </c>
      <c r="J470" s="73"/>
      <c r="K470" s="73">
        <v>0</v>
      </c>
      <c r="L470" s="73">
        <v>6.7500000000000002E-8</v>
      </c>
      <c r="M470" s="73">
        <v>6.7500000000000002E-8</v>
      </c>
      <c r="N470" s="73">
        <v>0</v>
      </c>
      <c r="O470" s="79" t="s">
        <v>1919</v>
      </c>
      <c r="P470" s="79" t="s">
        <v>3767</v>
      </c>
      <c r="BG470" s="78">
        <v>46323.633946759262</v>
      </c>
      <c r="BH470" s="73">
        <v>1</v>
      </c>
      <c r="BI470" s="73" t="s">
        <v>84</v>
      </c>
      <c r="BJ470" s="73" t="s">
        <v>2785</v>
      </c>
      <c r="BK470" s="73" t="s">
        <v>3766</v>
      </c>
      <c r="BL470" s="73" t="s">
        <v>31</v>
      </c>
      <c r="BM470" s="83">
        <v>4.7219818742958788E-3</v>
      </c>
      <c r="BN470" s="73">
        <v>0</v>
      </c>
      <c r="BO470" s="80" t="s">
        <v>2786</v>
      </c>
      <c r="BR470" s="78">
        <v>46323.633946759262</v>
      </c>
      <c r="BS470" s="73" t="s">
        <v>2575</v>
      </c>
      <c r="BT470" s="73" t="s">
        <v>2577</v>
      </c>
      <c r="BU470" s="73">
        <v>314</v>
      </c>
      <c r="BV470" s="73" t="s">
        <v>2176</v>
      </c>
      <c r="BW470" s="73" t="s">
        <v>2177</v>
      </c>
      <c r="BX470" s="73">
        <v>0.56999999999999995</v>
      </c>
      <c r="BY470" s="73">
        <v>0.09</v>
      </c>
      <c r="BZ470" s="73">
        <v>0.56999999999999995</v>
      </c>
      <c r="CA470" s="73">
        <v>0.12</v>
      </c>
      <c r="CB470" s="73"/>
      <c r="CC470" s="73"/>
      <c r="CD470" s="73"/>
      <c r="CE470" s="73"/>
      <c r="CF470" s="73" t="s">
        <v>2075</v>
      </c>
      <c r="CG470" s="80"/>
      <c r="CH470" s="73" t="s">
        <v>66</v>
      </c>
      <c r="CI470" s="73" t="s">
        <v>2075</v>
      </c>
    </row>
    <row r="471" spans="1:87" ht="15" customHeight="1" x14ac:dyDescent="0.25">
      <c r="A471" s="78">
        <v>46323.633946759262</v>
      </c>
      <c r="B471" s="73" t="s">
        <v>3768</v>
      </c>
      <c r="C471" s="73" t="s">
        <v>31</v>
      </c>
      <c r="D471" s="73">
        <v>0.245</v>
      </c>
      <c r="E471" s="73">
        <v>0.70499999999999996</v>
      </c>
      <c r="F471" s="73">
        <v>2.9999999999999997E-4</v>
      </c>
      <c r="G471" s="73" t="s">
        <v>15</v>
      </c>
      <c r="H471" s="73">
        <v>0.03</v>
      </c>
      <c r="I471" s="73">
        <v>0.01</v>
      </c>
      <c r="J471" s="73"/>
      <c r="K471" s="73">
        <v>1.5707963267948966</v>
      </c>
      <c r="L471" s="73">
        <v>2.25E-8</v>
      </c>
      <c r="M471" s="73">
        <v>2.5000000000000001E-9</v>
      </c>
      <c r="N471" s="73">
        <v>0</v>
      </c>
      <c r="O471" s="79" t="s">
        <v>1919</v>
      </c>
      <c r="P471" s="79" t="s">
        <v>3769</v>
      </c>
      <c r="BG471" s="78">
        <v>46323.633946759262</v>
      </c>
      <c r="BH471" s="73">
        <v>1</v>
      </c>
      <c r="BI471" s="73" t="s">
        <v>84</v>
      </c>
      <c r="BJ471" s="73" t="s">
        <v>2785</v>
      </c>
      <c r="BK471" s="73" t="s">
        <v>3768</v>
      </c>
      <c r="BL471" s="73" t="s">
        <v>31</v>
      </c>
      <c r="BM471" s="83">
        <v>4.8019853041860036E-3</v>
      </c>
      <c r="BN471" s="73">
        <v>0</v>
      </c>
      <c r="BO471" s="80" t="s">
        <v>2786</v>
      </c>
      <c r="BR471" s="78">
        <v>46323.633946759262</v>
      </c>
      <c r="BS471" s="73" t="s">
        <v>2575</v>
      </c>
      <c r="BT471" s="73" t="s">
        <v>2578</v>
      </c>
      <c r="BU471" s="73">
        <v>315</v>
      </c>
      <c r="BV471" s="73" t="s">
        <v>2176</v>
      </c>
      <c r="BW471" s="73" t="s">
        <v>2177</v>
      </c>
      <c r="BX471" s="73">
        <v>0.56999999999999995</v>
      </c>
      <c r="BY471" s="73">
        <v>0.12</v>
      </c>
      <c r="BZ471" s="73">
        <v>0.54</v>
      </c>
      <c r="CA471" s="73">
        <v>0.12</v>
      </c>
      <c r="CB471" s="73"/>
      <c r="CC471" s="73"/>
      <c r="CD471" s="73"/>
      <c r="CE471" s="73"/>
      <c r="CF471" s="73" t="s">
        <v>2075</v>
      </c>
      <c r="CG471" s="80"/>
      <c r="CH471" s="73" t="s">
        <v>66</v>
      </c>
      <c r="CI471" s="73" t="s">
        <v>2075</v>
      </c>
    </row>
    <row r="472" spans="1:87" ht="15" customHeight="1" x14ac:dyDescent="0.25">
      <c r="A472" s="78">
        <v>46323.633946759262</v>
      </c>
      <c r="B472" s="73" t="s">
        <v>3770</v>
      </c>
      <c r="C472" s="73" t="s">
        <v>31</v>
      </c>
      <c r="D472" s="73">
        <v>1.4999999999999999E-2</v>
      </c>
      <c r="E472" s="73">
        <v>0.73499999999999999</v>
      </c>
      <c r="F472" s="73">
        <v>8.9999999999999998E-4</v>
      </c>
      <c r="G472" s="73" t="s">
        <v>15</v>
      </c>
      <c r="H472" s="73">
        <v>0.03</v>
      </c>
      <c r="I472" s="73">
        <v>0.03</v>
      </c>
      <c r="J472" s="73"/>
      <c r="K472" s="73">
        <v>0</v>
      </c>
      <c r="L472" s="73">
        <v>6.7500000000000002E-8</v>
      </c>
      <c r="M472" s="73">
        <v>6.7500000000000002E-8</v>
      </c>
      <c r="N472" s="73">
        <v>0</v>
      </c>
      <c r="O472" s="79" t="s">
        <v>1919</v>
      </c>
      <c r="P472" s="79" t="s">
        <v>3771</v>
      </c>
      <c r="BG472" s="78">
        <v>46323.633946759262</v>
      </c>
      <c r="BH472" s="73">
        <v>1</v>
      </c>
      <c r="BI472" s="73" t="s">
        <v>84</v>
      </c>
      <c r="BJ472" s="73" t="s">
        <v>2785</v>
      </c>
      <c r="BK472" s="73" t="s">
        <v>3770</v>
      </c>
      <c r="BL472" s="73" t="s">
        <v>31</v>
      </c>
      <c r="BM472" s="83">
        <v>4.2029000282952254E-3</v>
      </c>
      <c r="BN472" s="73">
        <v>0</v>
      </c>
      <c r="BO472" s="80" t="s">
        <v>2786</v>
      </c>
      <c r="BR472" s="78">
        <v>46323.633946759262</v>
      </c>
      <c r="BS472" s="73" t="s">
        <v>2575</v>
      </c>
      <c r="BT472" s="73" t="s">
        <v>2579</v>
      </c>
      <c r="BU472" s="73">
        <v>316</v>
      </c>
      <c r="BV472" s="73" t="s">
        <v>2176</v>
      </c>
      <c r="BW472" s="73" t="s">
        <v>2177</v>
      </c>
      <c r="BX472" s="73">
        <v>0.54</v>
      </c>
      <c r="BY472" s="73">
        <v>0.12</v>
      </c>
      <c r="BZ472" s="73">
        <v>0.54</v>
      </c>
      <c r="CA472" s="73">
        <v>0.09</v>
      </c>
      <c r="CB472" s="73"/>
      <c r="CC472" s="73"/>
      <c r="CD472" s="73"/>
      <c r="CE472" s="73"/>
      <c r="CF472" s="73" t="s">
        <v>2075</v>
      </c>
      <c r="CG472" s="80"/>
      <c r="CH472" s="73" t="s">
        <v>66</v>
      </c>
      <c r="CI472" s="73" t="s">
        <v>2075</v>
      </c>
    </row>
    <row r="473" spans="1:87" ht="15" customHeight="1" x14ac:dyDescent="0.25">
      <c r="A473" s="78">
        <v>46323.633946759262</v>
      </c>
      <c r="B473" s="73" t="s">
        <v>3772</v>
      </c>
      <c r="C473" s="73" t="s">
        <v>31</v>
      </c>
      <c r="D473" s="73">
        <v>4.4999999999999998E-2</v>
      </c>
      <c r="E473" s="73">
        <v>0.73499999999999999</v>
      </c>
      <c r="F473" s="73">
        <v>8.9999999999999998E-4</v>
      </c>
      <c r="G473" s="73" t="s">
        <v>15</v>
      </c>
      <c r="H473" s="73">
        <v>0.03</v>
      </c>
      <c r="I473" s="73">
        <v>0.03</v>
      </c>
      <c r="J473" s="73"/>
      <c r="K473" s="73">
        <v>0</v>
      </c>
      <c r="L473" s="73">
        <v>6.7500000000000002E-8</v>
      </c>
      <c r="M473" s="73">
        <v>6.7500000000000002E-8</v>
      </c>
      <c r="N473" s="73">
        <v>0</v>
      </c>
      <c r="O473" s="79" t="s">
        <v>1919</v>
      </c>
      <c r="P473" s="79" t="s">
        <v>3773</v>
      </c>
      <c r="BG473" s="78">
        <v>46323.633946759262</v>
      </c>
      <c r="BH473" s="73">
        <v>1</v>
      </c>
      <c r="BI473" s="73" t="s">
        <v>84</v>
      </c>
      <c r="BJ473" s="73" t="s">
        <v>2785</v>
      </c>
      <c r="BK473" s="73" t="s">
        <v>3772</v>
      </c>
      <c r="BL473" s="73" t="s">
        <v>31</v>
      </c>
      <c r="BM473" s="83">
        <v>4.3229051731304129E-3</v>
      </c>
      <c r="BN473" s="73">
        <v>0</v>
      </c>
      <c r="BO473" s="80" t="s">
        <v>2786</v>
      </c>
      <c r="BR473" s="78">
        <v>46323.633946759262</v>
      </c>
      <c r="BS473" s="73" t="s">
        <v>2580</v>
      </c>
      <c r="BT473" s="73" t="s">
        <v>2581</v>
      </c>
      <c r="BU473" s="73">
        <v>317</v>
      </c>
      <c r="BV473" s="73" t="s">
        <v>2176</v>
      </c>
      <c r="BW473" s="73" t="s">
        <v>2177</v>
      </c>
      <c r="BX473" s="73">
        <v>0.56999999999999995</v>
      </c>
      <c r="BY473" s="73">
        <v>0.09</v>
      </c>
      <c r="BZ473" s="73">
        <v>0.6</v>
      </c>
      <c r="CA473" s="73">
        <v>0.09</v>
      </c>
      <c r="CB473" s="73"/>
      <c r="CC473" s="73"/>
      <c r="CD473" s="73"/>
      <c r="CE473" s="73"/>
      <c r="CF473" s="73" t="s">
        <v>2077</v>
      </c>
      <c r="CG473" s="80"/>
      <c r="CH473" s="73" t="s">
        <v>66</v>
      </c>
      <c r="CI473" s="73" t="s">
        <v>2077</v>
      </c>
    </row>
    <row r="474" spans="1:87" ht="15" customHeight="1" x14ac:dyDescent="0.25">
      <c r="A474" s="78">
        <v>46323.633946759262</v>
      </c>
      <c r="B474" s="73" t="s">
        <v>3774</v>
      </c>
      <c r="C474" s="73" t="s">
        <v>31</v>
      </c>
      <c r="D474" s="73">
        <v>7.4999999999999997E-2</v>
      </c>
      <c r="E474" s="73">
        <v>0.73499999999999999</v>
      </c>
      <c r="F474" s="73">
        <v>8.9999999999999998E-4</v>
      </c>
      <c r="G474" s="73" t="s">
        <v>15</v>
      </c>
      <c r="H474" s="73">
        <v>0.03</v>
      </c>
      <c r="I474" s="73">
        <v>0.03</v>
      </c>
      <c r="J474" s="73"/>
      <c r="K474" s="73">
        <v>0</v>
      </c>
      <c r="L474" s="73">
        <v>6.7500000000000002E-8</v>
      </c>
      <c r="M474" s="73">
        <v>6.7500000000000002E-8</v>
      </c>
      <c r="N474" s="73">
        <v>0</v>
      </c>
      <c r="O474" s="79" t="s">
        <v>1919</v>
      </c>
      <c r="P474" s="79" t="s">
        <v>3775</v>
      </c>
      <c r="BG474" s="78">
        <v>46323.633946759262</v>
      </c>
      <c r="BH474" s="73">
        <v>1</v>
      </c>
      <c r="BI474" s="73" t="s">
        <v>84</v>
      </c>
      <c r="BJ474" s="73" t="s">
        <v>2785</v>
      </c>
      <c r="BK474" s="73" t="s">
        <v>3774</v>
      </c>
      <c r="BL474" s="73" t="s">
        <v>31</v>
      </c>
      <c r="BM474" s="83">
        <v>4.4429103179656005E-3</v>
      </c>
      <c r="BN474" s="73">
        <v>0</v>
      </c>
      <c r="BO474" s="80" t="s">
        <v>2786</v>
      </c>
      <c r="BR474" s="78">
        <v>46323.633946759262</v>
      </c>
      <c r="BS474" s="73" t="s">
        <v>2580</v>
      </c>
      <c r="BT474" s="73" t="s">
        <v>2582</v>
      </c>
      <c r="BU474" s="73">
        <v>318</v>
      </c>
      <c r="BV474" s="73" t="s">
        <v>2176</v>
      </c>
      <c r="BW474" s="73" t="s">
        <v>2177</v>
      </c>
      <c r="BX474" s="73">
        <v>0.6</v>
      </c>
      <c r="BY474" s="73">
        <v>0.09</v>
      </c>
      <c r="BZ474" s="73">
        <v>0.6</v>
      </c>
      <c r="CA474" s="73">
        <v>0.12</v>
      </c>
      <c r="CB474" s="73"/>
      <c r="CC474" s="73"/>
      <c r="CD474" s="73"/>
      <c r="CE474" s="73"/>
      <c r="CF474" s="73" t="s">
        <v>2077</v>
      </c>
      <c r="CG474" s="80"/>
      <c r="CH474" s="73" t="s">
        <v>66</v>
      </c>
      <c r="CI474" s="73" t="s">
        <v>2077</v>
      </c>
    </row>
    <row r="475" spans="1:87" ht="15" customHeight="1" x14ac:dyDescent="0.25">
      <c r="A475" s="78">
        <v>46323.633946759262</v>
      </c>
      <c r="B475" s="73" t="s">
        <v>3776</v>
      </c>
      <c r="C475" s="73" t="s">
        <v>31</v>
      </c>
      <c r="D475" s="73">
        <v>0.105</v>
      </c>
      <c r="E475" s="73">
        <v>0.73499999999999999</v>
      </c>
      <c r="F475" s="73">
        <v>8.9999999999999998E-4</v>
      </c>
      <c r="G475" s="73" t="s">
        <v>15</v>
      </c>
      <c r="H475" s="73">
        <v>0.03</v>
      </c>
      <c r="I475" s="73">
        <v>0.03</v>
      </c>
      <c r="J475" s="73"/>
      <c r="K475" s="73">
        <v>0</v>
      </c>
      <c r="L475" s="73">
        <v>6.7500000000000002E-8</v>
      </c>
      <c r="M475" s="73">
        <v>6.7500000000000002E-8</v>
      </c>
      <c r="N475" s="73">
        <v>0</v>
      </c>
      <c r="O475" s="79" t="s">
        <v>1919</v>
      </c>
      <c r="P475" s="79" t="s">
        <v>3777</v>
      </c>
      <c r="BG475" s="78">
        <v>46323.633946759262</v>
      </c>
      <c r="BH475" s="73">
        <v>1</v>
      </c>
      <c r="BI475" s="73" t="s">
        <v>84</v>
      </c>
      <c r="BJ475" s="73" t="s">
        <v>2785</v>
      </c>
      <c r="BK475" s="73" t="s">
        <v>3776</v>
      </c>
      <c r="BL475" s="73" t="s">
        <v>31</v>
      </c>
      <c r="BM475" s="83">
        <v>4.5629154628007871E-3</v>
      </c>
      <c r="BN475" s="73">
        <v>0</v>
      </c>
      <c r="BO475" s="80" t="s">
        <v>2786</v>
      </c>
      <c r="BR475" s="78">
        <v>46323.633946759262</v>
      </c>
      <c r="BS475" s="73" t="s">
        <v>2580</v>
      </c>
      <c r="BT475" s="73" t="s">
        <v>2583</v>
      </c>
      <c r="BU475" s="73">
        <v>319</v>
      </c>
      <c r="BV475" s="73" t="s">
        <v>2176</v>
      </c>
      <c r="BW475" s="73" t="s">
        <v>2177</v>
      </c>
      <c r="BX475" s="73">
        <v>0.6</v>
      </c>
      <c r="BY475" s="73">
        <v>0.12</v>
      </c>
      <c r="BZ475" s="73">
        <v>0.56999999999999995</v>
      </c>
      <c r="CA475" s="73">
        <v>0.12</v>
      </c>
      <c r="CB475" s="73"/>
      <c r="CC475" s="73"/>
      <c r="CD475" s="73"/>
      <c r="CE475" s="73"/>
      <c r="CF475" s="73" t="s">
        <v>2077</v>
      </c>
      <c r="CG475" s="80"/>
      <c r="CH475" s="73" t="s">
        <v>66</v>
      </c>
      <c r="CI475" s="73" t="s">
        <v>2077</v>
      </c>
    </row>
    <row r="476" spans="1:87" ht="15" customHeight="1" x14ac:dyDescent="0.25">
      <c r="A476" s="78">
        <v>46323.633946759262</v>
      </c>
      <c r="B476" s="73" t="s">
        <v>3778</v>
      </c>
      <c r="C476" s="73" t="s">
        <v>31</v>
      </c>
      <c r="D476" s="73">
        <v>0.13500000000000001</v>
      </c>
      <c r="E476" s="73">
        <v>0.73499999999999999</v>
      </c>
      <c r="F476" s="73">
        <v>8.9999999999999998E-4</v>
      </c>
      <c r="G476" s="73" t="s">
        <v>15</v>
      </c>
      <c r="H476" s="73">
        <v>0.03</v>
      </c>
      <c r="I476" s="73">
        <v>0.03</v>
      </c>
      <c r="J476" s="73"/>
      <c r="K476" s="73">
        <v>0</v>
      </c>
      <c r="L476" s="73">
        <v>6.7500000000000002E-8</v>
      </c>
      <c r="M476" s="73">
        <v>6.7500000000000002E-8</v>
      </c>
      <c r="N476" s="73">
        <v>0</v>
      </c>
      <c r="O476" s="79" t="s">
        <v>1919</v>
      </c>
      <c r="P476" s="79" t="s">
        <v>3779</v>
      </c>
      <c r="BG476" s="78">
        <v>46323.633946759262</v>
      </c>
      <c r="BH476" s="73">
        <v>1</v>
      </c>
      <c r="BI476" s="73" t="s">
        <v>84</v>
      </c>
      <c r="BJ476" s="73" t="s">
        <v>2785</v>
      </c>
      <c r="BK476" s="73" t="s">
        <v>3778</v>
      </c>
      <c r="BL476" s="73" t="s">
        <v>31</v>
      </c>
      <c r="BM476" s="83">
        <v>4.6829206076359747E-3</v>
      </c>
      <c r="BN476" s="73">
        <v>0</v>
      </c>
      <c r="BO476" s="80" t="s">
        <v>2786</v>
      </c>
      <c r="BR476" s="78">
        <v>46323.633946759262</v>
      </c>
      <c r="BS476" s="73" t="s">
        <v>2580</v>
      </c>
      <c r="BT476" s="73" t="s">
        <v>2584</v>
      </c>
      <c r="BU476" s="73">
        <v>320</v>
      </c>
      <c r="BV476" s="73" t="s">
        <v>2176</v>
      </c>
      <c r="BW476" s="73" t="s">
        <v>2177</v>
      </c>
      <c r="BX476" s="73">
        <v>0.56999999999999995</v>
      </c>
      <c r="BY476" s="73">
        <v>0.12</v>
      </c>
      <c r="BZ476" s="73">
        <v>0.56999999999999995</v>
      </c>
      <c r="CA476" s="73">
        <v>0.09</v>
      </c>
      <c r="CB476" s="73"/>
      <c r="CC476" s="73"/>
      <c r="CD476" s="73"/>
      <c r="CE476" s="73"/>
      <c r="CF476" s="73" t="s">
        <v>2077</v>
      </c>
      <c r="CG476" s="80"/>
      <c r="CH476" s="73" t="s">
        <v>66</v>
      </c>
      <c r="CI476" s="73" t="s">
        <v>2077</v>
      </c>
    </row>
    <row r="477" spans="1:87" ht="15" customHeight="1" x14ac:dyDescent="0.25">
      <c r="A477" s="78">
        <v>46323.633946759262</v>
      </c>
      <c r="B477" s="73" t="s">
        <v>3780</v>
      </c>
      <c r="C477" s="73" t="s">
        <v>31</v>
      </c>
      <c r="D477" s="73">
        <v>0.16500000000000001</v>
      </c>
      <c r="E477" s="73">
        <v>0.73499999999999999</v>
      </c>
      <c r="F477" s="73">
        <v>8.9999999999999998E-4</v>
      </c>
      <c r="G477" s="73" t="s">
        <v>15</v>
      </c>
      <c r="H477" s="73">
        <v>0.03</v>
      </c>
      <c r="I477" s="73">
        <v>0.03</v>
      </c>
      <c r="J477" s="73"/>
      <c r="K477" s="73">
        <v>0</v>
      </c>
      <c r="L477" s="73">
        <v>6.7500000000000002E-8</v>
      </c>
      <c r="M477" s="73">
        <v>6.7500000000000002E-8</v>
      </c>
      <c r="N477" s="73">
        <v>0</v>
      </c>
      <c r="O477" s="79" t="s">
        <v>1919</v>
      </c>
      <c r="P477" s="79" t="s">
        <v>3781</v>
      </c>
      <c r="BG477" s="78">
        <v>46323.633946759262</v>
      </c>
      <c r="BH477" s="73">
        <v>1</v>
      </c>
      <c r="BI477" s="73" t="s">
        <v>84</v>
      </c>
      <c r="BJ477" s="73" t="s">
        <v>2785</v>
      </c>
      <c r="BK477" s="73" t="s">
        <v>3780</v>
      </c>
      <c r="BL477" s="73" t="s">
        <v>31</v>
      </c>
      <c r="BM477" s="83">
        <v>4.8029257524711622E-3</v>
      </c>
      <c r="BN477" s="73">
        <v>0</v>
      </c>
      <c r="BO477" s="80" t="s">
        <v>2786</v>
      </c>
      <c r="BR477" s="78">
        <v>46323.633946759262</v>
      </c>
      <c r="BS477" s="73" t="s">
        <v>2585</v>
      </c>
      <c r="BT477" s="73" t="s">
        <v>2586</v>
      </c>
      <c r="BU477" s="73">
        <v>321</v>
      </c>
      <c r="BV477" s="73" t="s">
        <v>2176</v>
      </c>
      <c r="BW477" s="73" t="s">
        <v>2177</v>
      </c>
      <c r="BX477" s="73">
        <v>0</v>
      </c>
      <c r="BY477" s="73">
        <v>0.12</v>
      </c>
      <c r="BZ477" s="73">
        <v>0.03</v>
      </c>
      <c r="CA477" s="73">
        <v>0.12</v>
      </c>
      <c r="CB477" s="73"/>
      <c r="CC477" s="73"/>
      <c r="CD477" s="73"/>
      <c r="CE477" s="73"/>
      <c r="CF477" s="73" t="s">
        <v>2079</v>
      </c>
      <c r="CG477" s="80"/>
      <c r="CH477" s="73" t="s">
        <v>66</v>
      </c>
      <c r="CI477" s="73" t="s">
        <v>2079</v>
      </c>
    </row>
    <row r="478" spans="1:87" ht="15" customHeight="1" x14ac:dyDescent="0.25">
      <c r="A478" s="78">
        <v>46323.633946759262</v>
      </c>
      <c r="B478" s="73" t="s">
        <v>3782</v>
      </c>
      <c r="C478" s="73" t="s">
        <v>31</v>
      </c>
      <c r="D478" s="73">
        <v>0.19500000000000001</v>
      </c>
      <c r="E478" s="73">
        <v>0.73499999999999999</v>
      </c>
      <c r="F478" s="73">
        <v>8.9999999999999998E-4</v>
      </c>
      <c r="G478" s="73" t="s">
        <v>15</v>
      </c>
      <c r="H478" s="73">
        <v>0.03</v>
      </c>
      <c r="I478" s="73">
        <v>0.03</v>
      </c>
      <c r="J478" s="73"/>
      <c r="K478" s="73">
        <v>0</v>
      </c>
      <c r="L478" s="73">
        <v>6.7500000000000002E-8</v>
      </c>
      <c r="M478" s="73">
        <v>6.7500000000000002E-8</v>
      </c>
      <c r="N478" s="73">
        <v>0</v>
      </c>
      <c r="O478" s="79" t="s">
        <v>1919</v>
      </c>
      <c r="P478" s="79" t="s">
        <v>3783</v>
      </c>
      <c r="BG478" s="78">
        <v>46323.633946759262</v>
      </c>
      <c r="BH478" s="73">
        <v>1</v>
      </c>
      <c r="BI478" s="73" t="s">
        <v>84</v>
      </c>
      <c r="BJ478" s="73" t="s">
        <v>2785</v>
      </c>
      <c r="BK478" s="73" t="s">
        <v>3782</v>
      </c>
      <c r="BL478" s="73" t="s">
        <v>31</v>
      </c>
      <c r="BM478" s="83">
        <v>4.9229308973063497E-3</v>
      </c>
      <c r="BN478" s="73">
        <v>0</v>
      </c>
      <c r="BO478" s="80" t="s">
        <v>2786</v>
      </c>
      <c r="BR478" s="78">
        <v>46323.633946759262</v>
      </c>
      <c r="BS478" s="73" t="s">
        <v>2585</v>
      </c>
      <c r="BT478" s="73" t="s">
        <v>2587</v>
      </c>
      <c r="BU478" s="73">
        <v>322</v>
      </c>
      <c r="BV478" s="73" t="s">
        <v>2176</v>
      </c>
      <c r="BW478" s="73" t="s">
        <v>2177</v>
      </c>
      <c r="BX478" s="73">
        <v>0.03</v>
      </c>
      <c r="BY478" s="73">
        <v>0.12</v>
      </c>
      <c r="BZ478" s="73">
        <v>0.03</v>
      </c>
      <c r="CA478" s="73">
        <v>0.15</v>
      </c>
      <c r="CB478" s="73"/>
      <c r="CC478" s="73"/>
      <c r="CD478" s="73"/>
      <c r="CE478" s="73"/>
      <c r="CF478" s="73" t="s">
        <v>2079</v>
      </c>
      <c r="CG478" s="80"/>
      <c r="CH478" s="73" t="s">
        <v>66</v>
      </c>
      <c r="CI478" s="73" t="s">
        <v>2079</v>
      </c>
    </row>
    <row r="479" spans="1:87" ht="15" customHeight="1" x14ac:dyDescent="0.25">
      <c r="A479" s="78">
        <v>46323.633946759262</v>
      </c>
      <c r="B479" s="73" t="s">
        <v>3784</v>
      </c>
      <c r="C479" s="73" t="s">
        <v>31</v>
      </c>
      <c r="D479" s="73">
        <v>0.22500000000000001</v>
      </c>
      <c r="E479" s="73">
        <v>0.73499999999999999</v>
      </c>
      <c r="F479" s="73">
        <v>8.9999999999999998E-4</v>
      </c>
      <c r="G479" s="73" t="s">
        <v>15</v>
      </c>
      <c r="H479" s="73">
        <v>0.03</v>
      </c>
      <c r="I479" s="73">
        <v>0.03</v>
      </c>
      <c r="J479" s="73"/>
      <c r="K479" s="73">
        <v>0</v>
      </c>
      <c r="L479" s="73">
        <v>6.7500000000000002E-8</v>
      </c>
      <c r="M479" s="73">
        <v>6.7500000000000002E-8</v>
      </c>
      <c r="N479" s="73">
        <v>0</v>
      </c>
      <c r="O479" s="79" t="s">
        <v>1919</v>
      </c>
      <c r="P479" s="79" t="s">
        <v>3785</v>
      </c>
      <c r="BG479" s="78">
        <v>46323.633946759262</v>
      </c>
      <c r="BH479" s="73">
        <v>1</v>
      </c>
      <c r="BI479" s="73" t="s">
        <v>84</v>
      </c>
      <c r="BJ479" s="73" t="s">
        <v>2785</v>
      </c>
      <c r="BK479" s="73" t="s">
        <v>3784</v>
      </c>
      <c r="BL479" s="73" t="s">
        <v>31</v>
      </c>
      <c r="BM479" s="83">
        <v>5.0429360421415373E-3</v>
      </c>
      <c r="BN479" s="73">
        <v>0</v>
      </c>
      <c r="BO479" s="80" t="s">
        <v>2786</v>
      </c>
      <c r="BR479" s="78">
        <v>46323.633946759262</v>
      </c>
      <c r="BS479" s="73" t="s">
        <v>2585</v>
      </c>
      <c r="BT479" s="73" t="s">
        <v>2588</v>
      </c>
      <c r="BU479" s="73">
        <v>323</v>
      </c>
      <c r="BV479" s="73" t="s">
        <v>2176</v>
      </c>
      <c r="BW479" s="73" t="s">
        <v>2177</v>
      </c>
      <c r="BX479" s="73">
        <v>0.03</v>
      </c>
      <c r="BY479" s="73">
        <v>0.15</v>
      </c>
      <c r="BZ479" s="73">
        <v>0</v>
      </c>
      <c r="CA479" s="73">
        <v>0.15</v>
      </c>
      <c r="CB479" s="73"/>
      <c r="CC479" s="73"/>
      <c r="CD479" s="73"/>
      <c r="CE479" s="73"/>
      <c r="CF479" s="73" t="s">
        <v>2079</v>
      </c>
      <c r="CG479" s="80"/>
      <c r="CH479" s="73" t="s">
        <v>66</v>
      </c>
      <c r="CI479" s="73" t="s">
        <v>2079</v>
      </c>
    </row>
    <row r="480" spans="1:87" ht="15" customHeight="1" x14ac:dyDescent="0.25">
      <c r="A480" s="78">
        <v>46323.633946759262</v>
      </c>
      <c r="B480" s="73" t="s">
        <v>3786</v>
      </c>
      <c r="C480" s="73" t="s">
        <v>31</v>
      </c>
      <c r="D480" s="73">
        <v>0.245</v>
      </c>
      <c r="E480" s="73">
        <v>0.73499999999999999</v>
      </c>
      <c r="F480" s="73">
        <v>2.9999999999999997E-4</v>
      </c>
      <c r="G480" s="73" t="s">
        <v>15</v>
      </c>
      <c r="H480" s="73">
        <v>0.03</v>
      </c>
      <c r="I480" s="73">
        <v>0.01</v>
      </c>
      <c r="J480" s="73"/>
      <c r="K480" s="73">
        <v>1.5707963267948966</v>
      </c>
      <c r="L480" s="73">
        <v>2.25E-8</v>
      </c>
      <c r="M480" s="73">
        <v>2.5000000000000001E-9</v>
      </c>
      <c r="N480" s="73">
        <v>0</v>
      </c>
      <c r="O480" s="79" t="s">
        <v>1919</v>
      </c>
      <c r="P480" s="79" t="s">
        <v>3787</v>
      </c>
      <c r="BG480" s="78">
        <v>46323.633946759262</v>
      </c>
      <c r="BH480" s="73">
        <v>1</v>
      </c>
      <c r="BI480" s="73" t="s">
        <v>84</v>
      </c>
      <c r="BJ480" s="73" t="s">
        <v>2785</v>
      </c>
      <c r="BK480" s="73" t="s">
        <v>3786</v>
      </c>
      <c r="BL480" s="73" t="s">
        <v>31</v>
      </c>
      <c r="BM480" s="83">
        <v>5.122939472031662E-3</v>
      </c>
      <c r="BN480" s="73">
        <v>0</v>
      </c>
      <c r="BO480" s="80" t="s">
        <v>2786</v>
      </c>
      <c r="BR480" s="78">
        <v>46323.633946759262</v>
      </c>
      <c r="BS480" s="73" t="s">
        <v>2585</v>
      </c>
      <c r="BT480" s="73" t="s">
        <v>2589</v>
      </c>
      <c r="BU480" s="73">
        <v>324</v>
      </c>
      <c r="BV480" s="73" t="s">
        <v>2176</v>
      </c>
      <c r="BW480" s="73" t="s">
        <v>2177</v>
      </c>
      <c r="BX480" s="73">
        <v>0</v>
      </c>
      <c r="BY480" s="73">
        <v>0.15</v>
      </c>
      <c r="BZ480" s="73">
        <v>0</v>
      </c>
      <c r="CA480" s="73">
        <v>0.12</v>
      </c>
      <c r="CB480" s="73"/>
      <c r="CC480" s="73"/>
      <c r="CD480" s="73"/>
      <c r="CE480" s="73"/>
      <c r="CF480" s="73" t="s">
        <v>2079</v>
      </c>
      <c r="CG480" s="80"/>
      <c r="CH480" s="73" t="s">
        <v>66</v>
      </c>
      <c r="CI480" s="73" t="s">
        <v>2079</v>
      </c>
    </row>
    <row r="481" spans="1:87" ht="15" customHeight="1" x14ac:dyDescent="0.25">
      <c r="A481" s="78">
        <v>46323.633946759262</v>
      </c>
      <c r="B481" s="73" t="s">
        <v>3788</v>
      </c>
      <c r="C481" s="73" t="s">
        <v>31</v>
      </c>
      <c r="D481" s="73">
        <v>1.4999999999999999E-2</v>
      </c>
      <c r="E481" s="73">
        <v>0.76500000000000001</v>
      </c>
      <c r="F481" s="73">
        <v>8.9999999999999998E-4</v>
      </c>
      <c r="G481" s="73" t="s">
        <v>15</v>
      </c>
      <c r="H481" s="73">
        <v>0.03</v>
      </c>
      <c r="I481" s="73">
        <v>0.03</v>
      </c>
      <c r="J481" s="73"/>
      <c r="K481" s="73">
        <v>0</v>
      </c>
      <c r="L481" s="73">
        <v>6.7500000000000002E-8</v>
      </c>
      <c r="M481" s="73">
        <v>6.7500000000000002E-8</v>
      </c>
      <c r="N481" s="73">
        <v>0</v>
      </c>
      <c r="O481" s="79" t="s">
        <v>1919</v>
      </c>
      <c r="P481" s="79" t="s">
        <v>3789</v>
      </c>
      <c r="BG481" s="78">
        <v>46323.633946759262</v>
      </c>
      <c r="BH481" s="73">
        <v>1</v>
      </c>
      <c r="BI481" s="73" t="s">
        <v>84</v>
      </c>
      <c r="BJ481" s="73" t="s">
        <v>2785</v>
      </c>
      <c r="BK481" s="73" t="s">
        <v>3788</v>
      </c>
      <c r="BL481" s="73" t="s">
        <v>31</v>
      </c>
      <c r="BM481" s="83">
        <v>4.5238541961408838E-3</v>
      </c>
      <c r="BN481" s="73">
        <v>0</v>
      </c>
      <c r="BO481" s="80" t="s">
        <v>2786</v>
      </c>
      <c r="BR481" s="78">
        <v>46323.633946759262</v>
      </c>
      <c r="BS481" s="73" t="s">
        <v>2590</v>
      </c>
      <c r="BT481" s="73" t="s">
        <v>2591</v>
      </c>
      <c r="BU481" s="73">
        <v>325</v>
      </c>
      <c r="BV481" s="73" t="s">
        <v>2176</v>
      </c>
      <c r="BW481" s="73" t="s">
        <v>2177</v>
      </c>
      <c r="BX481" s="73">
        <v>0.03</v>
      </c>
      <c r="BY481" s="73">
        <v>0.12</v>
      </c>
      <c r="BZ481" s="73">
        <v>0.06</v>
      </c>
      <c r="CA481" s="73">
        <v>0.12</v>
      </c>
      <c r="CB481" s="73"/>
      <c r="CC481" s="73"/>
      <c r="CD481" s="73"/>
      <c r="CE481" s="73"/>
      <c r="CF481" s="73" t="s">
        <v>2081</v>
      </c>
      <c r="CG481" s="80"/>
      <c r="CH481" s="73" t="s">
        <v>66</v>
      </c>
      <c r="CI481" s="73" t="s">
        <v>2081</v>
      </c>
    </row>
    <row r="482" spans="1:87" ht="15" customHeight="1" x14ac:dyDescent="0.25">
      <c r="A482" s="78">
        <v>46323.633946759262</v>
      </c>
      <c r="B482" s="73" t="s">
        <v>3790</v>
      </c>
      <c r="C482" s="73" t="s">
        <v>31</v>
      </c>
      <c r="D482" s="73">
        <v>4.4999999999999998E-2</v>
      </c>
      <c r="E482" s="73">
        <v>0.76500000000000001</v>
      </c>
      <c r="F482" s="73">
        <v>8.9999999999999998E-4</v>
      </c>
      <c r="G482" s="73" t="s">
        <v>15</v>
      </c>
      <c r="H482" s="73">
        <v>0.03</v>
      </c>
      <c r="I482" s="73">
        <v>0.03</v>
      </c>
      <c r="J482" s="73"/>
      <c r="K482" s="73">
        <v>0</v>
      </c>
      <c r="L482" s="73">
        <v>6.7500000000000002E-8</v>
      </c>
      <c r="M482" s="73">
        <v>6.7500000000000002E-8</v>
      </c>
      <c r="N482" s="73">
        <v>0</v>
      </c>
      <c r="O482" s="79" t="s">
        <v>1919</v>
      </c>
      <c r="P482" s="79" t="s">
        <v>3791</v>
      </c>
      <c r="BG482" s="78">
        <v>46323.633946759262</v>
      </c>
      <c r="BH482" s="73">
        <v>1</v>
      </c>
      <c r="BI482" s="73" t="s">
        <v>84</v>
      </c>
      <c r="BJ482" s="73" t="s">
        <v>2785</v>
      </c>
      <c r="BK482" s="73" t="s">
        <v>3790</v>
      </c>
      <c r="BL482" s="73" t="s">
        <v>31</v>
      </c>
      <c r="BM482" s="83">
        <v>4.6438593409760713E-3</v>
      </c>
      <c r="BN482" s="73">
        <v>0</v>
      </c>
      <c r="BO482" s="80" t="s">
        <v>2786</v>
      </c>
      <c r="BR482" s="78">
        <v>46323.633946759262</v>
      </c>
      <c r="BS482" s="73" t="s">
        <v>2590</v>
      </c>
      <c r="BT482" s="73" t="s">
        <v>2592</v>
      </c>
      <c r="BU482" s="73">
        <v>326</v>
      </c>
      <c r="BV482" s="73" t="s">
        <v>2176</v>
      </c>
      <c r="BW482" s="73" t="s">
        <v>2177</v>
      </c>
      <c r="BX482" s="73">
        <v>0.06</v>
      </c>
      <c r="BY482" s="73">
        <v>0.12</v>
      </c>
      <c r="BZ482" s="73">
        <v>0.06</v>
      </c>
      <c r="CA482" s="73">
        <v>0.15</v>
      </c>
      <c r="CB482" s="73"/>
      <c r="CC482" s="73"/>
      <c r="CD482" s="73"/>
      <c r="CE482" s="73"/>
      <c r="CF482" s="73" t="s">
        <v>2081</v>
      </c>
      <c r="CG482" s="80"/>
      <c r="CH482" s="73" t="s">
        <v>66</v>
      </c>
      <c r="CI482" s="73" t="s">
        <v>2081</v>
      </c>
    </row>
    <row r="483" spans="1:87" ht="15" customHeight="1" x14ac:dyDescent="0.25">
      <c r="A483" s="78">
        <v>46323.633946759262</v>
      </c>
      <c r="B483" s="73" t="s">
        <v>3792</v>
      </c>
      <c r="C483" s="73" t="s">
        <v>31</v>
      </c>
      <c r="D483" s="73">
        <v>7.4999999999999997E-2</v>
      </c>
      <c r="E483" s="73">
        <v>0.76500000000000001</v>
      </c>
      <c r="F483" s="73">
        <v>8.9999999999999998E-4</v>
      </c>
      <c r="G483" s="73" t="s">
        <v>15</v>
      </c>
      <c r="H483" s="73">
        <v>0.03</v>
      </c>
      <c r="I483" s="73">
        <v>0.03</v>
      </c>
      <c r="J483" s="73"/>
      <c r="K483" s="73">
        <v>0</v>
      </c>
      <c r="L483" s="73">
        <v>6.7500000000000002E-8</v>
      </c>
      <c r="M483" s="73">
        <v>6.7500000000000002E-8</v>
      </c>
      <c r="N483" s="73">
        <v>0</v>
      </c>
      <c r="O483" s="79" t="s">
        <v>1919</v>
      </c>
      <c r="P483" s="79" t="s">
        <v>3793</v>
      </c>
      <c r="BG483" s="78">
        <v>46323.633946759262</v>
      </c>
      <c r="BH483" s="73">
        <v>1</v>
      </c>
      <c r="BI483" s="73" t="s">
        <v>84</v>
      </c>
      <c r="BJ483" s="73" t="s">
        <v>2785</v>
      </c>
      <c r="BK483" s="73" t="s">
        <v>3792</v>
      </c>
      <c r="BL483" s="73" t="s">
        <v>31</v>
      </c>
      <c r="BM483" s="83">
        <v>4.7638644858112589E-3</v>
      </c>
      <c r="BN483" s="73">
        <v>0</v>
      </c>
      <c r="BO483" s="80" t="s">
        <v>2786</v>
      </c>
      <c r="BR483" s="78">
        <v>46323.633946759262</v>
      </c>
      <c r="BS483" s="73" t="s">
        <v>2590</v>
      </c>
      <c r="BT483" s="73" t="s">
        <v>2593</v>
      </c>
      <c r="BU483" s="73">
        <v>327</v>
      </c>
      <c r="BV483" s="73" t="s">
        <v>2176</v>
      </c>
      <c r="BW483" s="73" t="s">
        <v>2177</v>
      </c>
      <c r="BX483" s="73">
        <v>0.06</v>
      </c>
      <c r="BY483" s="73">
        <v>0.15</v>
      </c>
      <c r="BZ483" s="73">
        <v>0.03</v>
      </c>
      <c r="CA483" s="73">
        <v>0.15</v>
      </c>
      <c r="CB483" s="73"/>
      <c r="CC483" s="73"/>
      <c r="CD483" s="73"/>
      <c r="CE483" s="73"/>
      <c r="CF483" s="73" t="s">
        <v>2081</v>
      </c>
      <c r="CG483" s="80"/>
      <c r="CH483" s="73" t="s">
        <v>66</v>
      </c>
      <c r="CI483" s="73" t="s">
        <v>2081</v>
      </c>
    </row>
    <row r="484" spans="1:87" ht="15" customHeight="1" x14ac:dyDescent="0.25">
      <c r="A484" s="78">
        <v>46323.633946759262</v>
      </c>
      <c r="B484" s="73" t="s">
        <v>3794</v>
      </c>
      <c r="C484" s="73" t="s">
        <v>31</v>
      </c>
      <c r="D484" s="73">
        <v>0.105</v>
      </c>
      <c r="E484" s="73">
        <v>0.76500000000000001</v>
      </c>
      <c r="F484" s="73">
        <v>8.9999999999999998E-4</v>
      </c>
      <c r="G484" s="73" t="s">
        <v>15</v>
      </c>
      <c r="H484" s="73">
        <v>0.03</v>
      </c>
      <c r="I484" s="73">
        <v>0.03</v>
      </c>
      <c r="J484" s="73"/>
      <c r="K484" s="73">
        <v>0</v>
      </c>
      <c r="L484" s="73">
        <v>6.7500000000000002E-8</v>
      </c>
      <c r="M484" s="73">
        <v>6.7500000000000002E-8</v>
      </c>
      <c r="N484" s="73">
        <v>0</v>
      </c>
      <c r="O484" s="79" t="s">
        <v>1919</v>
      </c>
      <c r="P484" s="79" t="s">
        <v>3795</v>
      </c>
      <c r="BG484" s="78">
        <v>46323.633946759262</v>
      </c>
      <c r="BH484" s="73">
        <v>1</v>
      </c>
      <c r="BI484" s="73" t="s">
        <v>84</v>
      </c>
      <c r="BJ484" s="73" t="s">
        <v>2785</v>
      </c>
      <c r="BK484" s="73" t="s">
        <v>3794</v>
      </c>
      <c r="BL484" s="73" t="s">
        <v>31</v>
      </c>
      <c r="BM484" s="83">
        <v>4.8838696306464464E-3</v>
      </c>
      <c r="BN484" s="73">
        <v>0</v>
      </c>
      <c r="BO484" s="80" t="s">
        <v>2786</v>
      </c>
      <c r="BR484" s="78">
        <v>46323.633946759262</v>
      </c>
      <c r="BS484" s="73" t="s">
        <v>2590</v>
      </c>
      <c r="BT484" s="73" t="s">
        <v>2594</v>
      </c>
      <c r="BU484" s="73">
        <v>328</v>
      </c>
      <c r="BV484" s="73" t="s">
        <v>2176</v>
      </c>
      <c r="BW484" s="73" t="s">
        <v>2177</v>
      </c>
      <c r="BX484" s="73">
        <v>0.03</v>
      </c>
      <c r="BY484" s="73">
        <v>0.15</v>
      </c>
      <c r="BZ484" s="73">
        <v>0.03</v>
      </c>
      <c r="CA484" s="73">
        <v>0.12</v>
      </c>
      <c r="CB484" s="73"/>
      <c r="CC484" s="73"/>
      <c r="CD484" s="73"/>
      <c r="CE484" s="73"/>
      <c r="CF484" s="73" t="s">
        <v>2081</v>
      </c>
      <c r="CG484" s="80"/>
      <c r="CH484" s="73" t="s">
        <v>66</v>
      </c>
      <c r="CI484" s="73" t="s">
        <v>2081</v>
      </c>
    </row>
    <row r="485" spans="1:87" ht="15" customHeight="1" x14ac:dyDescent="0.25">
      <c r="A485" s="78">
        <v>46323.633946759262</v>
      </c>
      <c r="B485" s="73" t="s">
        <v>3796</v>
      </c>
      <c r="C485" s="73" t="s">
        <v>31</v>
      </c>
      <c r="D485" s="73">
        <v>0.13500000000000001</v>
      </c>
      <c r="E485" s="73">
        <v>0.76500000000000001</v>
      </c>
      <c r="F485" s="73">
        <v>8.9999999999999998E-4</v>
      </c>
      <c r="G485" s="73" t="s">
        <v>15</v>
      </c>
      <c r="H485" s="73">
        <v>0.03</v>
      </c>
      <c r="I485" s="73">
        <v>0.03</v>
      </c>
      <c r="J485" s="73"/>
      <c r="K485" s="73">
        <v>0</v>
      </c>
      <c r="L485" s="73">
        <v>6.7500000000000002E-8</v>
      </c>
      <c r="M485" s="73">
        <v>6.7500000000000002E-8</v>
      </c>
      <c r="N485" s="73">
        <v>0</v>
      </c>
      <c r="O485" s="79" t="s">
        <v>1919</v>
      </c>
      <c r="P485" s="79" t="s">
        <v>3797</v>
      </c>
      <c r="BG485" s="78">
        <v>46323.633946759262</v>
      </c>
      <c r="BH485" s="73">
        <v>1</v>
      </c>
      <c r="BI485" s="73" t="s">
        <v>84</v>
      </c>
      <c r="BJ485" s="73" t="s">
        <v>2785</v>
      </c>
      <c r="BK485" s="73" t="s">
        <v>3796</v>
      </c>
      <c r="BL485" s="73" t="s">
        <v>31</v>
      </c>
      <c r="BM485" s="83">
        <v>5.0038747754816339E-3</v>
      </c>
      <c r="BN485" s="73">
        <v>0</v>
      </c>
      <c r="BO485" s="80" t="s">
        <v>2786</v>
      </c>
      <c r="BR485" s="78">
        <v>46323.633946759262</v>
      </c>
      <c r="BS485" s="73" t="s">
        <v>2595</v>
      </c>
      <c r="BT485" s="73" t="s">
        <v>2596</v>
      </c>
      <c r="BU485" s="73">
        <v>329</v>
      </c>
      <c r="BV485" s="73" t="s">
        <v>2176</v>
      </c>
      <c r="BW485" s="73" t="s">
        <v>2177</v>
      </c>
      <c r="BX485" s="73">
        <v>0.06</v>
      </c>
      <c r="BY485" s="73">
        <v>0.12</v>
      </c>
      <c r="BZ485" s="73">
        <v>0.09</v>
      </c>
      <c r="CA485" s="73">
        <v>0.12</v>
      </c>
      <c r="CB485" s="73"/>
      <c r="CC485" s="73"/>
      <c r="CD485" s="73"/>
      <c r="CE485" s="73"/>
      <c r="CF485" s="73" t="s">
        <v>2083</v>
      </c>
      <c r="CG485" s="80"/>
      <c r="CH485" s="73" t="s">
        <v>66</v>
      </c>
      <c r="CI485" s="73" t="s">
        <v>2083</v>
      </c>
    </row>
    <row r="486" spans="1:87" ht="15" customHeight="1" x14ac:dyDescent="0.25">
      <c r="A486" s="78">
        <v>46323.633946759262</v>
      </c>
      <c r="B486" s="73" t="s">
        <v>3798</v>
      </c>
      <c r="C486" s="73" t="s">
        <v>31</v>
      </c>
      <c r="D486" s="73">
        <v>0.16500000000000001</v>
      </c>
      <c r="E486" s="73">
        <v>0.76500000000000001</v>
      </c>
      <c r="F486" s="73">
        <v>8.9999999999999998E-4</v>
      </c>
      <c r="G486" s="73" t="s">
        <v>15</v>
      </c>
      <c r="H486" s="73">
        <v>0.03</v>
      </c>
      <c r="I486" s="73">
        <v>0.03</v>
      </c>
      <c r="J486" s="73"/>
      <c r="K486" s="73">
        <v>0</v>
      </c>
      <c r="L486" s="73">
        <v>6.7500000000000002E-8</v>
      </c>
      <c r="M486" s="73">
        <v>6.7500000000000002E-8</v>
      </c>
      <c r="N486" s="73">
        <v>0</v>
      </c>
      <c r="O486" s="79" t="s">
        <v>1919</v>
      </c>
      <c r="P486" s="79" t="s">
        <v>3799</v>
      </c>
      <c r="BG486" s="78">
        <v>46323.633946759262</v>
      </c>
      <c r="BH486" s="73">
        <v>1</v>
      </c>
      <c r="BI486" s="73" t="s">
        <v>84</v>
      </c>
      <c r="BJ486" s="73" t="s">
        <v>2785</v>
      </c>
      <c r="BK486" s="73" t="s">
        <v>3798</v>
      </c>
      <c r="BL486" s="73" t="s">
        <v>31</v>
      </c>
      <c r="BM486" s="83">
        <v>5.1238799203168215E-3</v>
      </c>
      <c r="BN486" s="73">
        <v>0</v>
      </c>
      <c r="BO486" s="80" t="s">
        <v>2786</v>
      </c>
      <c r="BR486" s="78">
        <v>46323.633946759262</v>
      </c>
      <c r="BS486" s="73" t="s">
        <v>2595</v>
      </c>
      <c r="BT486" s="73" t="s">
        <v>2597</v>
      </c>
      <c r="BU486" s="73">
        <v>330</v>
      </c>
      <c r="BV486" s="73" t="s">
        <v>2176</v>
      </c>
      <c r="BW486" s="73" t="s">
        <v>2177</v>
      </c>
      <c r="BX486" s="73">
        <v>0.09</v>
      </c>
      <c r="BY486" s="73">
        <v>0.12</v>
      </c>
      <c r="BZ486" s="73">
        <v>0.09</v>
      </c>
      <c r="CA486" s="73">
        <v>0.15</v>
      </c>
      <c r="CB486" s="73"/>
      <c r="CC486" s="73"/>
      <c r="CD486" s="73"/>
      <c r="CE486" s="73"/>
      <c r="CF486" s="73" t="s">
        <v>2083</v>
      </c>
      <c r="CG486" s="80"/>
      <c r="CH486" s="73" t="s">
        <v>66</v>
      </c>
      <c r="CI486" s="73" t="s">
        <v>2083</v>
      </c>
    </row>
    <row r="487" spans="1:87" ht="15" customHeight="1" x14ac:dyDescent="0.25">
      <c r="A487" s="78">
        <v>46323.633946759262</v>
      </c>
      <c r="B487" s="73" t="s">
        <v>3800</v>
      </c>
      <c r="C487" s="73" t="s">
        <v>31</v>
      </c>
      <c r="D487" s="73">
        <v>0.19500000000000001</v>
      </c>
      <c r="E487" s="73">
        <v>0.76500000000000001</v>
      </c>
      <c r="F487" s="73">
        <v>8.9999999999999998E-4</v>
      </c>
      <c r="G487" s="73" t="s">
        <v>15</v>
      </c>
      <c r="H487" s="73">
        <v>0.03</v>
      </c>
      <c r="I487" s="73">
        <v>0.03</v>
      </c>
      <c r="J487" s="73"/>
      <c r="K487" s="73">
        <v>0</v>
      </c>
      <c r="L487" s="73">
        <v>6.7500000000000002E-8</v>
      </c>
      <c r="M487" s="73">
        <v>6.7500000000000002E-8</v>
      </c>
      <c r="N487" s="73">
        <v>0</v>
      </c>
      <c r="O487" s="79" t="s">
        <v>1919</v>
      </c>
      <c r="P487" s="79" t="s">
        <v>3801</v>
      </c>
      <c r="BG487" s="78">
        <v>46323.633946759262</v>
      </c>
      <c r="BH487" s="73">
        <v>1</v>
      </c>
      <c r="BI487" s="73" t="s">
        <v>84</v>
      </c>
      <c r="BJ487" s="73" t="s">
        <v>2785</v>
      </c>
      <c r="BK487" s="73" t="s">
        <v>3800</v>
      </c>
      <c r="BL487" s="73" t="s">
        <v>31</v>
      </c>
      <c r="BM487" s="83">
        <v>5.243885065152009E-3</v>
      </c>
      <c r="BN487" s="73">
        <v>0</v>
      </c>
      <c r="BO487" s="80" t="s">
        <v>2786</v>
      </c>
      <c r="BR487" s="78">
        <v>46323.633946759262</v>
      </c>
      <c r="BS487" s="73" t="s">
        <v>2595</v>
      </c>
      <c r="BT487" s="73" t="s">
        <v>2598</v>
      </c>
      <c r="BU487" s="73">
        <v>331</v>
      </c>
      <c r="BV487" s="73" t="s">
        <v>2176</v>
      </c>
      <c r="BW487" s="73" t="s">
        <v>2177</v>
      </c>
      <c r="BX487" s="73">
        <v>0.09</v>
      </c>
      <c r="BY487" s="73">
        <v>0.15</v>
      </c>
      <c r="BZ487" s="73">
        <v>0.06</v>
      </c>
      <c r="CA487" s="73">
        <v>0.15</v>
      </c>
      <c r="CB487" s="73"/>
      <c r="CC487" s="73"/>
      <c r="CD487" s="73"/>
      <c r="CE487" s="73"/>
      <c r="CF487" s="73" t="s">
        <v>2083</v>
      </c>
      <c r="CG487" s="80"/>
      <c r="CH487" s="73" t="s">
        <v>66</v>
      </c>
      <c r="CI487" s="73" t="s">
        <v>2083</v>
      </c>
    </row>
    <row r="488" spans="1:87" ht="15" customHeight="1" x14ac:dyDescent="0.25">
      <c r="A488" s="78">
        <v>46323.633946759262</v>
      </c>
      <c r="B488" s="73" t="s">
        <v>3802</v>
      </c>
      <c r="C488" s="73" t="s">
        <v>31</v>
      </c>
      <c r="D488" s="73">
        <v>0.22500000000000001</v>
      </c>
      <c r="E488" s="73">
        <v>0.76500000000000001</v>
      </c>
      <c r="F488" s="73">
        <v>8.9999999999999998E-4</v>
      </c>
      <c r="G488" s="73" t="s">
        <v>15</v>
      </c>
      <c r="H488" s="73">
        <v>0.03</v>
      </c>
      <c r="I488" s="73">
        <v>0.03</v>
      </c>
      <c r="J488" s="73"/>
      <c r="K488" s="73">
        <v>0</v>
      </c>
      <c r="L488" s="73">
        <v>6.7500000000000002E-8</v>
      </c>
      <c r="M488" s="73">
        <v>6.7500000000000002E-8</v>
      </c>
      <c r="N488" s="73">
        <v>0</v>
      </c>
      <c r="O488" s="79" t="s">
        <v>1919</v>
      </c>
      <c r="P488" s="79" t="s">
        <v>3803</v>
      </c>
      <c r="BG488" s="78">
        <v>46323.633946759262</v>
      </c>
      <c r="BH488" s="73">
        <v>1</v>
      </c>
      <c r="BI488" s="73" t="s">
        <v>84</v>
      </c>
      <c r="BJ488" s="73" t="s">
        <v>2785</v>
      </c>
      <c r="BK488" s="73" t="s">
        <v>3802</v>
      </c>
      <c r="BL488" s="73" t="s">
        <v>31</v>
      </c>
      <c r="BM488" s="83">
        <v>5.3638902099871957E-3</v>
      </c>
      <c r="BN488" s="73">
        <v>0</v>
      </c>
      <c r="BO488" s="80" t="s">
        <v>2786</v>
      </c>
      <c r="BR488" s="78">
        <v>46323.633946759262</v>
      </c>
      <c r="BS488" s="73" t="s">
        <v>2595</v>
      </c>
      <c r="BT488" s="73" t="s">
        <v>2599</v>
      </c>
      <c r="BU488" s="73">
        <v>332</v>
      </c>
      <c r="BV488" s="73" t="s">
        <v>2176</v>
      </c>
      <c r="BW488" s="73" t="s">
        <v>2177</v>
      </c>
      <c r="BX488" s="73">
        <v>0.06</v>
      </c>
      <c r="BY488" s="73">
        <v>0.15</v>
      </c>
      <c r="BZ488" s="73">
        <v>0.06</v>
      </c>
      <c r="CA488" s="73">
        <v>0.12</v>
      </c>
      <c r="CB488" s="73"/>
      <c r="CC488" s="73"/>
      <c r="CD488" s="73"/>
      <c r="CE488" s="73"/>
      <c r="CF488" s="73" t="s">
        <v>2083</v>
      </c>
      <c r="CG488" s="80"/>
      <c r="CH488" s="73" t="s">
        <v>66</v>
      </c>
      <c r="CI488" s="73" t="s">
        <v>2083</v>
      </c>
    </row>
    <row r="489" spans="1:87" ht="15" customHeight="1" x14ac:dyDescent="0.25">
      <c r="A489" s="78">
        <v>46323.633946759262</v>
      </c>
      <c r="B489" s="73" t="s">
        <v>3804</v>
      </c>
      <c r="C489" s="73" t="s">
        <v>31</v>
      </c>
      <c r="D489" s="73">
        <v>0.245</v>
      </c>
      <c r="E489" s="73">
        <v>0.76500000000000001</v>
      </c>
      <c r="F489" s="73">
        <v>2.9999999999999997E-4</v>
      </c>
      <c r="G489" s="73" t="s">
        <v>15</v>
      </c>
      <c r="H489" s="73">
        <v>0.03</v>
      </c>
      <c r="I489" s="73">
        <v>0.01</v>
      </c>
      <c r="J489" s="73"/>
      <c r="K489" s="73">
        <v>1.5707963267948966</v>
      </c>
      <c r="L489" s="73">
        <v>2.25E-8</v>
      </c>
      <c r="M489" s="73">
        <v>2.5000000000000001E-9</v>
      </c>
      <c r="N489" s="73">
        <v>0</v>
      </c>
      <c r="O489" s="79" t="s">
        <v>1919</v>
      </c>
      <c r="P489" s="79" t="s">
        <v>3805</v>
      </c>
      <c r="BG489" s="78">
        <v>46323.633946759262</v>
      </c>
      <c r="BH489" s="73">
        <v>1</v>
      </c>
      <c r="BI489" s="73" t="s">
        <v>84</v>
      </c>
      <c r="BJ489" s="73" t="s">
        <v>2785</v>
      </c>
      <c r="BK489" s="73" t="s">
        <v>3804</v>
      </c>
      <c r="BL489" s="73" t="s">
        <v>31</v>
      </c>
      <c r="BM489" s="83">
        <v>5.4438936398773213E-3</v>
      </c>
      <c r="BN489" s="73">
        <v>0</v>
      </c>
      <c r="BO489" s="80" t="s">
        <v>2786</v>
      </c>
      <c r="BR489" s="78">
        <v>46323.633946759262</v>
      </c>
      <c r="BS489" s="73" t="s">
        <v>2600</v>
      </c>
      <c r="BT489" s="73" t="s">
        <v>2601</v>
      </c>
      <c r="BU489" s="73">
        <v>333</v>
      </c>
      <c r="BV489" s="73" t="s">
        <v>2176</v>
      </c>
      <c r="BW489" s="73" t="s">
        <v>2177</v>
      </c>
      <c r="BX489" s="73">
        <v>0.09</v>
      </c>
      <c r="BY489" s="73">
        <v>0.12</v>
      </c>
      <c r="BZ489" s="73">
        <v>0.12</v>
      </c>
      <c r="CA489" s="73">
        <v>0.12</v>
      </c>
      <c r="CB489" s="73"/>
      <c r="CC489" s="73"/>
      <c r="CD489" s="73"/>
      <c r="CE489" s="73"/>
      <c r="CF489" s="73" t="s">
        <v>2085</v>
      </c>
      <c r="CG489" s="80"/>
      <c r="CH489" s="73" t="s">
        <v>66</v>
      </c>
      <c r="CI489" s="73" t="s">
        <v>2085</v>
      </c>
    </row>
    <row r="490" spans="1:87" ht="15" customHeight="1" x14ac:dyDescent="0.25">
      <c r="A490" s="78">
        <v>46323.633946759262</v>
      </c>
      <c r="B490" s="73" t="s">
        <v>3806</v>
      </c>
      <c r="C490" s="73" t="s">
        <v>31</v>
      </c>
      <c r="D490" s="73">
        <v>1.4999999999999999E-2</v>
      </c>
      <c r="E490" s="73">
        <v>0.79</v>
      </c>
      <c r="F490" s="73">
        <v>5.9999999999999995E-4</v>
      </c>
      <c r="G490" s="73" t="s">
        <v>15</v>
      </c>
      <c r="H490" s="73">
        <v>0.02</v>
      </c>
      <c r="I490" s="73">
        <v>0.03</v>
      </c>
      <c r="J490" s="73"/>
      <c r="K490" s="73">
        <v>1.5707963267948966</v>
      </c>
      <c r="L490" s="73">
        <v>2E-8</v>
      </c>
      <c r="M490" s="73">
        <v>4.4999999999999999E-8</v>
      </c>
      <c r="N490" s="73">
        <v>0</v>
      </c>
      <c r="O490" s="79" t="s">
        <v>1919</v>
      </c>
      <c r="P490" s="79" t="s">
        <v>3807</v>
      </c>
      <c r="BG490" s="78">
        <v>46323.633946759262</v>
      </c>
      <c r="BH490" s="73">
        <v>1</v>
      </c>
      <c r="BI490" s="73" t="s">
        <v>84</v>
      </c>
      <c r="BJ490" s="73" t="s">
        <v>2785</v>
      </c>
      <c r="BK490" s="73" t="s">
        <v>3806</v>
      </c>
      <c r="BL490" s="73" t="s">
        <v>31</v>
      </c>
      <c r="BM490" s="83">
        <v>4.7913160026789329E-3</v>
      </c>
      <c r="BN490" s="73">
        <v>0</v>
      </c>
      <c r="BO490" s="80" t="s">
        <v>2786</v>
      </c>
      <c r="BR490" s="78">
        <v>46323.633946759262</v>
      </c>
      <c r="BS490" s="73" t="s">
        <v>2600</v>
      </c>
      <c r="BT490" s="73" t="s">
        <v>2602</v>
      </c>
      <c r="BU490" s="73">
        <v>334</v>
      </c>
      <c r="BV490" s="73" t="s">
        <v>2176</v>
      </c>
      <c r="BW490" s="73" t="s">
        <v>2177</v>
      </c>
      <c r="BX490" s="73">
        <v>0.12</v>
      </c>
      <c r="BY490" s="73">
        <v>0.12</v>
      </c>
      <c r="BZ490" s="73">
        <v>0.12</v>
      </c>
      <c r="CA490" s="73">
        <v>0.15</v>
      </c>
      <c r="CB490" s="73"/>
      <c r="CC490" s="73"/>
      <c r="CD490" s="73"/>
      <c r="CE490" s="73"/>
      <c r="CF490" s="73" t="s">
        <v>2085</v>
      </c>
      <c r="CG490" s="80"/>
      <c r="CH490" s="73" t="s">
        <v>66</v>
      </c>
      <c r="CI490" s="73" t="s">
        <v>2085</v>
      </c>
    </row>
    <row r="491" spans="1:87" ht="15" customHeight="1" x14ac:dyDescent="0.25">
      <c r="A491" s="78">
        <v>46323.633946759262</v>
      </c>
      <c r="B491" s="73" t="s">
        <v>3808</v>
      </c>
      <c r="C491" s="73" t="s">
        <v>31</v>
      </c>
      <c r="D491" s="73">
        <v>4.4999999999999998E-2</v>
      </c>
      <c r="E491" s="73">
        <v>0.79</v>
      </c>
      <c r="F491" s="73">
        <v>5.9999999999999995E-4</v>
      </c>
      <c r="G491" s="73" t="s">
        <v>15</v>
      </c>
      <c r="H491" s="73">
        <v>0.02</v>
      </c>
      <c r="I491" s="73">
        <v>0.03</v>
      </c>
      <c r="J491" s="73"/>
      <c r="K491" s="73">
        <v>1.5707963267948966</v>
      </c>
      <c r="L491" s="73">
        <v>2E-8</v>
      </c>
      <c r="M491" s="73">
        <v>4.4999999999999999E-8</v>
      </c>
      <c r="N491" s="73">
        <v>0</v>
      </c>
      <c r="O491" s="79" t="s">
        <v>1919</v>
      </c>
      <c r="P491" s="79" t="s">
        <v>3809</v>
      </c>
      <c r="BG491" s="78">
        <v>46323.633946759262</v>
      </c>
      <c r="BH491" s="73">
        <v>1</v>
      </c>
      <c r="BI491" s="73" t="s">
        <v>84</v>
      </c>
      <c r="BJ491" s="73" t="s">
        <v>2785</v>
      </c>
      <c r="BK491" s="73" t="s">
        <v>3808</v>
      </c>
      <c r="BL491" s="73" t="s">
        <v>31</v>
      </c>
      <c r="BM491" s="83">
        <v>4.9113211475141205E-3</v>
      </c>
      <c r="BN491" s="73">
        <v>0</v>
      </c>
      <c r="BO491" s="80" t="s">
        <v>2786</v>
      </c>
      <c r="BR491" s="78">
        <v>46323.633946759262</v>
      </c>
      <c r="BS491" s="73" t="s">
        <v>2600</v>
      </c>
      <c r="BT491" s="73" t="s">
        <v>2603</v>
      </c>
      <c r="BU491" s="73">
        <v>335</v>
      </c>
      <c r="BV491" s="73" t="s">
        <v>2176</v>
      </c>
      <c r="BW491" s="73" t="s">
        <v>2177</v>
      </c>
      <c r="BX491" s="73">
        <v>0.12</v>
      </c>
      <c r="BY491" s="73">
        <v>0.15</v>
      </c>
      <c r="BZ491" s="73">
        <v>0.09</v>
      </c>
      <c r="CA491" s="73">
        <v>0.15</v>
      </c>
      <c r="CB491" s="73"/>
      <c r="CC491" s="73"/>
      <c r="CD491" s="73"/>
      <c r="CE491" s="73"/>
      <c r="CF491" s="73" t="s">
        <v>2085</v>
      </c>
      <c r="CG491" s="80"/>
      <c r="CH491" s="73" t="s">
        <v>66</v>
      </c>
      <c r="CI491" s="73" t="s">
        <v>2085</v>
      </c>
    </row>
    <row r="492" spans="1:87" ht="15" customHeight="1" x14ac:dyDescent="0.25">
      <c r="A492" s="78">
        <v>46323.633946759262</v>
      </c>
      <c r="B492" s="73" t="s">
        <v>3810</v>
      </c>
      <c r="C492" s="73" t="s">
        <v>31</v>
      </c>
      <c r="D492" s="73">
        <v>7.4999999999999997E-2</v>
      </c>
      <c r="E492" s="73">
        <v>0.79</v>
      </c>
      <c r="F492" s="73">
        <v>5.9999999999999995E-4</v>
      </c>
      <c r="G492" s="73" t="s">
        <v>15</v>
      </c>
      <c r="H492" s="73">
        <v>0.02</v>
      </c>
      <c r="I492" s="73">
        <v>3.0000000000000013E-2</v>
      </c>
      <c r="J492" s="73"/>
      <c r="K492" s="73">
        <v>1.5707963267948966</v>
      </c>
      <c r="L492" s="73">
        <v>2.0000000000000004E-8</v>
      </c>
      <c r="M492" s="73">
        <v>4.5000000000000006E-8</v>
      </c>
      <c r="N492" s="73">
        <v>5.3290705182007528E-24</v>
      </c>
      <c r="O492" s="79" t="s">
        <v>1919</v>
      </c>
      <c r="P492" s="79" t="s">
        <v>3811</v>
      </c>
      <c r="BG492" s="78">
        <v>46323.633946759262</v>
      </c>
      <c r="BH492" s="73">
        <v>1</v>
      </c>
      <c r="BI492" s="73" t="s">
        <v>84</v>
      </c>
      <c r="BJ492" s="73" t="s">
        <v>2785</v>
      </c>
      <c r="BK492" s="73" t="s">
        <v>3810</v>
      </c>
      <c r="BL492" s="73" t="s">
        <v>31</v>
      </c>
      <c r="BM492" s="83">
        <v>5.031326292349308E-3</v>
      </c>
      <c r="BN492" s="73">
        <v>0</v>
      </c>
      <c r="BO492" s="80" t="s">
        <v>2786</v>
      </c>
      <c r="BR492" s="78">
        <v>46323.633946759262</v>
      </c>
      <c r="BS492" s="73" t="s">
        <v>2600</v>
      </c>
      <c r="BT492" s="73" t="s">
        <v>2604</v>
      </c>
      <c r="BU492" s="73">
        <v>336</v>
      </c>
      <c r="BV492" s="73" t="s">
        <v>2176</v>
      </c>
      <c r="BW492" s="73" t="s">
        <v>2177</v>
      </c>
      <c r="BX492" s="73">
        <v>0.09</v>
      </c>
      <c r="BY492" s="73">
        <v>0.15</v>
      </c>
      <c r="BZ492" s="73">
        <v>0.09</v>
      </c>
      <c r="CA492" s="73">
        <v>0.12</v>
      </c>
      <c r="CB492" s="73"/>
      <c r="CC492" s="73"/>
      <c r="CD492" s="73"/>
      <c r="CE492" s="73"/>
      <c r="CF492" s="73" t="s">
        <v>2085</v>
      </c>
      <c r="CG492" s="80"/>
      <c r="CH492" s="73" t="s">
        <v>66</v>
      </c>
      <c r="CI492" s="73" t="s">
        <v>2085</v>
      </c>
    </row>
    <row r="493" spans="1:87" ht="15" customHeight="1" x14ac:dyDescent="0.25">
      <c r="A493" s="78">
        <v>46323.633946759262</v>
      </c>
      <c r="B493" s="73" t="s">
        <v>3812</v>
      </c>
      <c r="C493" s="73" t="s">
        <v>31</v>
      </c>
      <c r="D493" s="73">
        <v>0.105</v>
      </c>
      <c r="E493" s="73">
        <v>0.79</v>
      </c>
      <c r="F493" s="73">
        <v>5.9999999999999995E-4</v>
      </c>
      <c r="G493" s="73" t="s">
        <v>15</v>
      </c>
      <c r="H493" s="73">
        <v>0.02</v>
      </c>
      <c r="I493" s="73">
        <v>0.03</v>
      </c>
      <c r="J493" s="73"/>
      <c r="K493" s="73">
        <v>1.5707963267948966</v>
      </c>
      <c r="L493" s="73">
        <v>2E-8</v>
      </c>
      <c r="M493" s="73">
        <v>4.4999999999999999E-8</v>
      </c>
      <c r="N493" s="73">
        <v>0</v>
      </c>
      <c r="O493" s="79" t="s">
        <v>1919</v>
      </c>
      <c r="P493" s="79" t="s">
        <v>3813</v>
      </c>
      <c r="BG493" s="78">
        <v>46323.633946759262</v>
      </c>
      <c r="BH493" s="73">
        <v>1</v>
      </c>
      <c r="BI493" s="73" t="s">
        <v>84</v>
      </c>
      <c r="BJ493" s="73" t="s">
        <v>2785</v>
      </c>
      <c r="BK493" s="73" t="s">
        <v>3812</v>
      </c>
      <c r="BL493" s="73" t="s">
        <v>31</v>
      </c>
      <c r="BM493" s="83">
        <v>5.1513314371844946E-3</v>
      </c>
      <c r="BN493" s="73">
        <v>0</v>
      </c>
      <c r="BO493" s="80" t="s">
        <v>2786</v>
      </c>
      <c r="BR493" s="78">
        <v>46323.633946759262</v>
      </c>
      <c r="BS493" s="73" t="s">
        <v>2605</v>
      </c>
      <c r="BT493" s="73" t="s">
        <v>2606</v>
      </c>
      <c r="BU493" s="73">
        <v>337</v>
      </c>
      <c r="BV493" s="73" t="s">
        <v>2176</v>
      </c>
      <c r="BW493" s="73" t="s">
        <v>2177</v>
      </c>
      <c r="BX493" s="73">
        <v>0.12</v>
      </c>
      <c r="BY493" s="73">
        <v>0.12</v>
      </c>
      <c r="BZ493" s="73">
        <v>0.15</v>
      </c>
      <c r="CA493" s="73">
        <v>0.12</v>
      </c>
      <c r="CB493" s="73"/>
      <c r="CC493" s="73"/>
      <c r="CD493" s="73"/>
      <c r="CE493" s="73"/>
      <c r="CF493" s="73" t="s">
        <v>2087</v>
      </c>
      <c r="CG493" s="80"/>
      <c r="CH493" s="73" t="s">
        <v>66</v>
      </c>
      <c r="CI493" s="73" t="s">
        <v>2087</v>
      </c>
    </row>
    <row r="494" spans="1:87" ht="15" customHeight="1" x14ac:dyDescent="0.25">
      <c r="A494" s="78">
        <v>46323.633946759262</v>
      </c>
      <c r="B494" s="73" t="s">
        <v>3814</v>
      </c>
      <c r="C494" s="73" t="s">
        <v>31</v>
      </c>
      <c r="D494" s="73">
        <v>0.13500000000000001</v>
      </c>
      <c r="E494" s="73">
        <v>0.79</v>
      </c>
      <c r="F494" s="73">
        <v>5.9999999999999995E-4</v>
      </c>
      <c r="G494" s="73" t="s">
        <v>15</v>
      </c>
      <c r="H494" s="73">
        <v>0.02</v>
      </c>
      <c r="I494" s="73">
        <v>0.03</v>
      </c>
      <c r="J494" s="73"/>
      <c r="K494" s="73">
        <v>1.5707963267948966</v>
      </c>
      <c r="L494" s="73">
        <v>2E-8</v>
      </c>
      <c r="M494" s="73">
        <v>4.4999999999999999E-8</v>
      </c>
      <c r="N494" s="73">
        <v>0</v>
      </c>
      <c r="O494" s="79" t="s">
        <v>1919</v>
      </c>
      <c r="P494" s="79" t="s">
        <v>3815</v>
      </c>
      <c r="BG494" s="78">
        <v>46323.633946759262</v>
      </c>
      <c r="BH494" s="73">
        <v>1</v>
      </c>
      <c r="BI494" s="73" t="s">
        <v>84</v>
      </c>
      <c r="BJ494" s="73" t="s">
        <v>2785</v>
      </c>
      <c r="BK494" s="73" t="s">
        <v>3814</v>
      </c>
      <c r="BL494" s="73" t="s">
        <v>31</v>
      </c>
      <c r="BM494" s="83">
        <v>5.2713365820196822E-3</v>
      </c>
      <c r="BN494" s="73">
        <v>0</v>
      </c>
      <c r="BO494" s="80" t="s">
        <v>2786</v>
      </c>
      <c r="BR494" s="78">
        <v>46323.633946759262</v>
      </c>
      <c r="BS494" s="73" t="s">
        <v>2605</v>
      </c>
      <c r="BT494" s="73" t="s">
        <v>2607</v>
      </c>
      <c r="BU494" s="73">
        <v>338</v>
      </c>
      <c r="BV494" s="73" t="s">
        <v>2176</v>
      </c>
      <c r="BW494" s="73" t="s">
        <v>2177</v>
      </c>
      <c r="BX494" s="73">
        <v>0.15</v>
      </c>
      <c r="BY494" s="73">
        <v>0.12</v>
      </c>
      <c r="BZ494" s="73">
        <v>0.15</v>
      </c>
      <c r="CA494" s="73">
        <v>0.15</v>
      </c>
      <c r="CB494" s="73"/>
      <c r="CC494" s="73"/>
      <c r="CD494" s="73"/>
      <c r="CE494" s="73"/>
      <c r="CF494" s="73" t="s">
        <v>2087</v>
      </c>
      <c r="CG494" s="80"/>
      <c r="CH494" s="73" t="s">
        <v>66</v>
      </c>
      <c r="CI494" s="73" t="s">
        <v>2087</v>
      </c>
    </row>
    <row r="495" spans="1:87" ht="15" customHeight="1" x14ac:dyDescent="0.25">
      <c r="A495" s="78">
        <v>46323.633946759262</v>
      </c>
      <c r="B495" s="73" t="s">
        <v>3816</v>
      </c>
      <c r="C495" s="73" t="s">
        <v>31</v>
      </c>
      <c r="D495" s="73">
        <v>0.16500000000000001</v>
      </c>
      <c r="E495" s="73">
        <v>0.79</v>
      </c>
      <c r="F495" s="73">
        <v>5.9999999999999995E-4</v>
      </c>
      <c r="G495" s="73" t="s">
        <v>15</v>
      </c>
      <c r="H495" s="73">
        <v>0.02</v>
      </c>
      <c r="I495" s="73">
        <v>0.03</v>
      </c>
      <c r="J495" s="73"/>
      <c r="K495" s="73">
        <v>1.5707963267948966</v>
      </c>
      <c r="L495" s="73">
        <v>2E-8</v>
      </c>
      <c r="M495" s="73">
        <v>4.4999999999999999E-8</v>
      </c>
      <c r="N495" s="73">
        <v>0</v>
      </c>
      <c r="O495" s="79" t="s">
        <v>1919</v>
      </c>
      <c r="P495" s="79" t="s">
        <v>3817</v>
      </c>
      <c r="BG495" s="78">
        <v>46323.633946759262</v>
      </c>
      <c r="BH495" s="73">
        <v>1</v>
      </c>
      <c r="BI495" s="73" t="s">
        <v>84</v>
      </c>
      <c r="BJ495" s="73" t="s">
        <v>2785</v>
      </c>
      <c r="BK495" s="73" t="s">
        <v>3816</v>
      </c>
      <c r="BL495" s="73" t="s">
        <v>31</v>
      </c>
      <c r="BM495" s="83">
        <v>5.3913417268548697E-3</v>
      </c>
      <c r="BN495" s="73">
        <v>0</v>
      </c>
      <c r="BO495" s="80" t="s">
        <v>2786</v>
      </c>
      <c r="BR495" s="78">
        <v>46323.633946759262</v>
      </c>
      <c r="BS495" s="73" t="s">
        <v>2605</v>
      </c>
      <c r="BT495" s="73" t="s">
        <v>2608</v>
      </c>
      <c r="BU495" s="73">
        <v>339</v>
      </c>
      <c r="BV495" s="73" t="s">
        <v>2176</v>
      </c>
      <c r="BW495" s="73" t="s">
        <v>2177</v>
      </c>
      <c r="BX495" s="73">
        <v>0.15</v>
      </c>
      <c r="BY495" s="73">
        <v>0.15</v>
      </c>
      <c r="BZ495" s="73">
        <v>0.12</v>
      </c>
      <c r="CA495" s="73">
        <v>0.15</v>
      </c>
      <c r="CB495" s="73"/>
      <c r="CC495" s="73"/>
      <c r="CD495" s="73"/>
      <c r="CE495" s="73"/>
      <c r="CF495" s="73" t="s">
        <v>2087</v>
      </c>
      <c r="CG495" s="80"/>
      <c r="CH495" s="73" t="s">
        <v>66</v>
      </c>
      <c r="CI495" s="73" t="s">
        <v>2087</v>
      </c>
    </row>
    <row r="496" spans="1:87" ht="15" customHeight="1" x14ac:dyDescent="0.25">
      <c r="A496" s="78">
        <v>46323.633946759262</v>
      </c>
      <c r="B496" s="73" t="s">
        <v>3818</v>
      </c>
      <c r="C496" s="73" t="s">
        <v>31</v>
      </c>
      <c r="D496" s="73">
        <v>0.19500000000000001</v>
      </c>
      <c r="E496" s="73">
        <v>0.79</v>
      </c>
      <c r="F496" s="73">
        <v>5.9999999999999995E-4</v>
      </c>
      <c r="G496" s="73" t="s">
        <v>15</v>
      </c>
      <c r="H496" s="73">
        <v>0.02</v>
      </c>
      <c r="I496" s="73">
        <v>0.03</v>
      </c>
      <c r="J496" s="73"/>
      <c r="K496" s="73">
        <v>1.5707963267948966</v>
      </c>
      <c r="L496" s="73">
        <v>2E-8</v>
      </c>
      <c r="M496" s="73">
        <v>4.4999999999999999E-8</v>
      </c>
      <c r="N496" s="73">
        <v>0</v>
      </c>
      <c r="O496" s="79" t="s">
        <v>1919</v>
      </c>
      <c r="P496" s="79" t="s">
        <v>3819</v>
      </c>
      <c r="BG496" s="78">
        <v>46323.633946759262</v>
      </c>
      <c r="BH496" s="73">
        <v>1</v>
      </c>
      <c r="BI496" s="73" t="s">
        <v>84</v>
      </c>
      <c r="BJ496" s="73" t="s">
        <v>2785</v>
      </c>
      <c r="BK496" s="73" t="s">
        <v>3818</v>
      </c>
      <c r="BL496" s="73" t="s">
        <v>31</v>
      </c>
      <c r="BM496" s="83">
        <v>5.5113468716900572E-3</v>
      </c>
      <c r="BN496" s="73">
        <v>0</v>
      </c>
      <c r="BO496" s="80" t="s">
        <v>2786</v>
      </c>
      <c r="BR496" s="78">
        <v>46323.633946759262</v>
      </c>
      <c r="BS496" s="73" t="s">
        <v>2605</v>
      </c>
      <c r="BT496" s="73" t="s">
        <v>2609</v>
      </c>
      <c r="BU496" s="73">
        <v>340</v>
      </c>
      <c r="BV496" s="73" t="s">
        <v>2176</v>
      </c>
      <c r="BW496" s="73" t="s">
        <v>2177</v>
      </c>
      <c r="BX496" s="73">
        <v>0.12</v>
      </c>
      <c r="BY496" s="73">
        <v>0.15</v>
      </c>
      <c r="BZ496" s="73">
        <v>0.12</v>
      </c>
      <c r="CA496" s="73">
        <v>0.12</v>
      </c>
      <c r="CB496" s="73"/>
      <c r="CC496" s="73"/>
      <c r="CD496" s="73"/>
      <c r="CE496" s="73"/>
      <c r="CF496" s="73" t="s">
        <v>2087</v>
      </c>
      <c r="CG496" s="80"/>
      <c r="CH496" s="73" t="s">
        <v>66</v>
      </c>
      <c r="CI496" s="73" t="s">
        <v>2087</v>
      </c>
    </row>
    <row r="497" spans="1:87" ht="15" customHeight="1" x14ac:dyDescent="0.25">
      <c r="A497" s="78">
        <v>46323.633946759262</v>
      </c>
      <c r="B497" s="73" t="s">
        <v>3820</v>
      </c>
      <c r="C497" s="73" t="s">
        <v>31</v>
      </c>
      <c r="D497" s="73">
        <v>0.22500000000000001</v>
      </c>
      <c r="E497" s="73">
        <v>0.79</v>
      </c>
      <c r="F497" s="73">
        <v>5.9999999999999995E-4</v>
      </c>
      <c r="G497" s="73" t="s">
        <v>15</v>
      </c>
      <c r="H497" s="73">
        <v>0.02</v>
      </c>
      <c r="I497" s="73">
        <v>0.03</v>
      </c>
      <c r="J497" s="73"/>
      <c r="K497" s="73">
        <v>1.5707963267948966</v>
      </c>
      <c r="L497" s="73">
        <v>2E-8</v>
      </c>
      <c r="M497" s="73">
        <v>4.4999999999999999E-8</v>
      </c>
      <c r="N497" s="73">
        <v>0</v>
      </c>
      <c r="O497" s="79" t="s">
        <v>1919</v>
      </c>
      <c r="P497" s="79" t="s">
        <v>3821</v>
      </c>
      <c r="BG497" s="78">
        <v>46323.633946759262</v>
      </c>
      <c r="BH497" s="73">
        <v>1</v>
      </c>
      <c r="BI497" s="73" t="s">
        <v>84</v>
      </c>
      <c r="BJ497" s="73" t="s">
        <v>2785</v>
      </c>
      <c r="BK497" s="73" t="s">
        <v>3820</v>
      </c>
      <c r="BL497" s="73" t="s">
        <v>31</v>
      </c>
      <c r="BM497" s="83">
        <v>5.6313520165252448E-3</v>
      </c>
      <c r="BN497" s="73">
        <v>0</v>
      </c>
      <c r="BO497" s="80" t="s">
        <v>2786</v>
      </c>
      <c r="BR497" s="78">
        <v>46323.633946759262</v>
      </c>
      <c r="BS497" s="73" t="s">
        <v>2610</v>
      </c>
      <c r="BT497" s="73" t="s">
        <v>2611</v>
      </c>
      <c r="BU497" s="73">
        <v>341</v>
      </c>
      <c r="BV497" s="73" t="s">
        <v>2176</v>
      </c>
      <c r="BW497" s="73" t="s">
        <v>2177</v>
      </c>
      <c r="BX497" s="73">
        <v>0.15</v>
      </c>
      <c r="BY497" s="73">
        <v>0.12</v>
      </c>
      <c r="BZ497" s="73">
        <v>0.18</v>
      </c>
      <c r="CA497" s="73">
        <v>0.12</v>
      </c>
      <c r="CB497" s="73"/>
      <c r="CC497" s="73"/>
      <c r="CD497" s="73"/>
      <c r="CE497" s="73"/>
      <c r="CF497" s="73" t="s">
        <v>2089</v>
      </c>
      <c r="CG497" s="80"/>
      <c r="CH497" s="73" t="s">
        <v>66</v>
      </c>
      <c r="CI497" s="73" t="s">
        <v>2089</v>
      </c>
    </row>
    <row r="498" spans="1:87" ht="15" customHeight="1" x14ac:dyDescent="0.25">
      <c r="A498" s="78">
        <v>46323.633946759262</v>
      </c>
      <c r="B498" s="73" t="s">
        <v>3822</v>
      </c>
      <c r="C498" s="73" t="s">
        <v>31</v>
      </c>
      <c r="D498" s="73">
        <v>0.245</v>
      </c>
      <c r="E498" s="73">
        <v>0.79</v>
      </c>
      <c r="F498" s="73">
        <v>2.0000000000000001E-4</v>
      </c>
      <c r="G498" s="73" t="s">
        <v>15</v>
      </c>
      <c r="H498" s="73">
        <v>0.02</v>
      </c>
      <c r="I498" s="73">
        <v>0.01</v>
      </c>
      <c r="J498" s="73"/>
      <c r="K498" s="73">
        <v>1.5707963267948966</v>
      </c>
      <c r="L498" s="73">
        <v>6.6666666666666668E-9</v>
      </c>
      <c r="M498" s="73">
        <v>1.6666666666666667E-9</v>
      </c>
      <c r="N498" s="73">
        <v>0</v>
      </c>
      <c r="O498" s="79" t="s">
        <v>1919</v>
      </c>
      <c r="P498" s="79" t="s">
        <v>3823</v>
      </c>
      <c r="BG498" s="78">
        <v>46323.633946759262</v>
      </c>
      <c r="BH498" s="73">
        <v>1</v>
      </c>
      <c r="BI498" s="73" t="s">
        <v>84</v>
      </c>
      <c r="BJ498" s="73" t="s">
        <v>2785</v>
      </c>
      <c r="BK498" s="73" t="s">
        <v>3822</v>
      </c>
      <c r="BL498" s="73" t="s">
        <v>31</v>
      </c>
      <c r="BM498" s="83">
        <v>5.7113554464153704E-3</v>
      </c>
      <c r="BN498" s="73">
        <v>0</v>
      </c>
      <c r="BO498" s="80" t="s">
        <v>2786</v>
      </c>
      <c r="BR498" s="78">
        <v>46323.633946759262</v>
      </c>
      <c r="BS498" s="73" t="s">
        <v>2610</v>
      </c>
      <c r="BT498" s="73" t="s">
        <v>2612</v>
      </c>
      <c r="BU498" s="73">
        <v>342</v>
      </c>
      <c r="BV498" s="73" t="s">
        <v>2176</v>
      </c>
      <c r="BW498" s="73" t="s">
        <v>2177</v>
      </c>
      <c r="BX498" s="73">
        <v>0.18</v>
      </c>
      <c r="BY498" s="73">
        <v>0.12</v>
      </c>
      <c r="BZ498" s="73">
        <v>0.18</v>
      </c>
      <c r="CA498" s="73">
        <v>0.15</v>
      </c>
      <c r="CB498" s="73"/>
      <c r="CC498" s="73"/>
      <c r="CD498" s="73"/>
      <c r="CE498" s="73"/>
      <c r="CF498" s="73" t="s">
        <v>2089</v>
      </c>
      <c r="CG498" s="80"/>
      <c r="CH498" s="73" t="s">
        <v>66</v>
      </c>
      <c r="CI498" s="73" t="s">
        <v>2089</v>
      </c>
    </row>
    <row r="499" spans="1:87" ht="15" customHeight="1" x14ac:dyDescent="0.25">
      <c r="A499" s="78">
        <v>46323.633946759262</v>
      </c>
      <c r="B499" s="73" t="s">
        <v>2109</v>
      </c>
      <c r="C499" s="73" t="s">
        <v>2110</v>
      </c>
      <c r="D499" s="73">
        <v>0.04</v>
      </c>
      <c r="E499" s="73">
        <v>0.52500000000000002</v>
      </c>
      <c r="F499" s="73">
        <v>8.0424771931898709E-4</v>
      </c>
      <c r="G499" s="73" t="s">
        <v>271</v>
      </c>
      <c r="H499" s="73"/>
      <c r="I499" s="73"/>
      <c r="J499" s="73">
        <v>3.2000000000000001E-2</v>
      </c>
      <c r="K499" s="73">
        <v>0</v>
      </c>
      <c r="L499" s="73">
        <v>0</v>
      </c>
      <c r="M499" s="73">
        <v>0</v>
      </c>
      <c r="N499" s="73">
        <v>0</v>
      </c>
      <c r="O499" s="79" t="s">
        <v>2111</v>
      </c>
      <c r="P499" s="79" t="s">
        <v>2112</v>
      </c>
      <c r="BG499" s="78">
        <v>46323.633946759262</v>
      </c>
      <c r="BH499" s="73">
        <v>1</v>
      </c>
      <c r="BI499" s="73" t="s">
        <v>84</v>
      </c>
      <c r="BJ499" s="73" t="s">
        <v>2785</v>
      </c>
      <c r="BK499" s="73" t="s">
        <v>2109</v>
      </c>
      <c r="BL499" s="73" t="s">
        <v>2110</v>
      </c>
      <c r="BM499" s="83">
        <v>2.0562251407382705E-3</v>
      </c>
      <c r="BN499" s="73">
        <v>350.06124502814765</v>
      </c>
      <c r="BO499" s="80" t="s">
        <v>89</v>
      </c>
      <c r="BR499" s="78">
        <v>46323.633946759262</v>
      </c>
      <c r="BS499" s="73" t="s">
        <v>2610</v>
      </c>
      <c r="BT499" s="73" t="s">
        <v>2613</v>
      </c>
      <c r="BU499" s="73">
        <v>343</v>
      </c>
      <c r="BV499" s="73" t="s">
        <v>2176</v>
      </c>
      <c r="BW499" s="73" t="s">
        <v>2177</v>
      </c>
      <c r="BX499" s="73">
        <v>0.18</v>
      </c>
      <c r="BY499" s="73">
        <v>0.15</v>
      </c>
      <c r="BZ499" s="73">
        <v>0.15</v>
      </c>
      <c r="CA499" s="73">
        <v>0.15</v>
      </c>
      <c r="CB499" s="73"/>
      <c r="CC499" s="73"/>
      <c r="CD499" s="73"/>
      <c r="CE499" s="73"/>
      <c r="CF499" s="73" t="s">
        <v>2089</v>
      </c>
      <c r="CG499" s="80"/>
      <c r="CH499" s="73" t="s">
        <v>66</v>
      </c>
      <c r="CI499" s="73" t="s">
        <v>2089</v>
      </c>
    </row>
    <row r="500" spans="1:87" ht="15" customHeight="1" x14ac:dyDescent="0.25">
      <c r="A500" s="78">
        <v>46323.633946759262</v>
      </c>
      <c r="B500" s="73" t="s">
        <v>2113</v>
      </c>
      <c r="C500" s="73" t="s">
        <v>2110</v>
      </c>
      <c r="D500" s="73">
        <v>0.04</v>
      </c>
      <c r="E500" s="73">
        <v>0.42749999999999999</v>
      </c>
      <c r="F500" s="73">
        <v>8.0424771931898709E-4</v>
      </c>
      <c r="G500" s="73" t="s">
        <v>271</v>
      </c>
      <c r="H500" s="73"/>
      <c r="I500" s="73"/>
      <c r="J500" s="73">
        <v>3.2000000000000001E-2</v>
      </c>
      <c r="K500" s="73">
        <v>0</v>
      </c>
      <c r="L500" s="73">
        <v>0</v>
      </c>
      <c r="M500" s="73">
        <v>0</v>
      </c>
      <c r="N500" s="73">
        <v>0</v>
      </c>
      <c r="O500" s="79" t="s">
        <v>2111</v>
      </c>
      <c r="P500" s="79" t="s">
        <v>2114</v>
      </c>
      <c r="BG500" s="78">
        <v>46323.633946759262</v>
      </c>
      <c r="BH500" s="73">
        <v>1</v>
      </c>
      <c r="BI500" s="73" t="s">
        <v>84</v>
      </c>
      <c r="BJ500" s="73" t="s">
        <v>2785</v>
      </c>
      <c r="BK500" s="73" t="s">
        <v>2113</v>
      </c>
      <c r="BL500" s="73" t="s">
        <v>2110</v>
      </c>
      <c r="BM500" s="83">
        <v>1.01312409523988E-3</v>
      </c>
      <c r="BN500" s="73">
        <v>202.62481904797599</v>
      </c>
      <c r="BO500" s="80" t="s">
        <v>89</v>
      </c>
      <c r="BR500" s="78">
        <v>46323.633946759262</v>
      </c>
      <c r="BS500" s="73" t="s">
        <v>2610</v>
      </c>
      <c r="BT500" s="73" t="s">
        <v>2614</v>
      </c>
      <c r="BU500" s="73">
        <v>344</v>
      </c>
      <c r="BV500" s="73" t="s">
        <v>2176</v>
      </c>
      <c r="BW500" s="73" t="s">
        <v>2177</v>
      </c>
      <c r="BX500" s="73">
        <v>0.15</v>
      </c>
      <c r="BY500" s="73">
        <v>0.15</v>
      </c>
      <c r="BZ500" s="73">
        <v>0.15</v>
      </c>
      <c r="CA500" s="73">
        <v>0.12</v>
      </c>
      <c r="CB500" s="73"/>
      <c r="CC500" s="73"/>
      <c r="CD500" s="73"/>
      <c r="CE500" s="73"/>
      <c r="CF500" s="73" t="s">
        <v>2089</v>
      </c>
      <c r="CG500" s="80"/>
      <c r="CH500" s="73" t="s">
        <v>66</v>
      </c>
      <c r="CI500" s="73" t="s">
        <v>2089</v>
      </c>
    </row>
    <row r="501" spans="1:87" ht="15" customHeight="1" x14ac:dyDescent="0.25">
      <c r="A501" s="78">
        <v>46323.633946759262</v>
      </c>
      <c r="B501" s="73" t="s">
        <v>2115</v>
      </c>
      <c r="C501" s="73" t="s">
        <v>2110</v>
      </c>
      <c r="D501" s="73">
        <v>0.04</v>
      </c>
      <c r="E501" s="73">
        <v>0.62250000000000005</v>
      </c>
      <c r="F501" s="73">
        <v>8.0424771931898709E-4</v>
      </c>
      <c r="G501" s="73" t="s">
        <v>271</v>
      </c>
      <c r="H501" s="73"/>
      <c r="I501" s="73"/>
      <c r="J501" s="73">
        <v>3.2000000000000001E-2</v>
      </c>
      <c r="K501" s="73">
        <v>0</v>
      </c>
      <c r="L501" s="73">
        <v>0</v>
      </c>
      <c r="M501" s="73">
        <v>0</v>
      </c>
      <c r="N501" s="73">
        <v>0</v>
      </c>
      <c r="O501" s="79" t="s">
        <v>2111</v>
      </c>
      <c r="P501" s="79" t="s">
        <v>2116</v>
      </c>
      <c r="BG501" s="78">
        <v>46323.633946759262</v>
      </c>
      <c r="BH501" s="73">
        <v>1</v>
      </c>
      <c r="BI501" s="73" t="s">
        <v>84</v>
      </c>
      <c r="BJ501" s="73" t="s">
        <v>2785</v>
      </c>
      <c r="BK501" s="73" t="s">
        <v>2115</v>
      </c>
      <c r="BL501" s="73" t="s">
        <v>2110</v>
      </c>
      <c r="BM501" s="83">
        <v>3.0993261862366614E-3</v>
      </c>
      <c r="BN501" s="73">
        <v>350.2698652372473</v>
      </c>
      <c r="BO501" s="80" t="s">
        <v>89</v>
      </c>
      <c r="BR501" s="78">
        <v>46323.633946759262</v>
      </c>
      <c r="BS501" s="73" t="s">
        <v>2615</v>
      </c>
      <c r="BT501" s="73" t="s">
        <v>2616</v>
      </c>
      <c r="BU501" s="73">
        <v>345</v>
      </c>
      <c r="BV501" s="73" t="s">
        <v>2176</v>
      </c>
      <c r="BW501" s="73" t="s">
        <v>2177</v>
      </c>
      <c r="BX501" s="73">
        <v>0.18</v>
      </c>
      <c r="BY501" s="73">
        <v>0.12</v>
      </c>
      <c r="BZ501" s="73">
        <v>0.21</v>
      </c>
      <c r="CA501" s="73">
        <v>0.12</v>
      </c>
      <c r="CB501" s="73"/>
      <c r="CC501" s="73"/>
      <c r="CD501" s="73"/>
      <c r="CE501" s="73"/>
      <c r="CF501" s="73" t="s">
        <v>2091</v>
      </c>
      <c r="CG501" s="80"/>
      <c r="CH501" s="73" t="s">
        <v>66</v>
      </c>
      <c r="CI501" s="73" t="s">
        <v>2091</v>
      </c>
    </row>
    <row r="502" spans="1:87" ht="15" customHeight="1" x14ac:dyDescent="0.25">
      <c r="A502" s="78">
        <v>46323.633946759262</v>
      </c>
      <c r="B502" s="73" t="s">
        <v>2117</v>
      </c>
      <c r="C502" s="73" t="s">
        <v>2110</v>
      </c>
      <c r="D502" s="73">
        <v>0.04</v>
      </c>
      <c r="E502" s="73">
        <v>0.33</v>
      </c>
      <c r="F502" s="73">
        <v>8.0424771931898709E-4</v>
      </c>
      <c r="G502" s="73" t="s">
        <v>271</v>
      </c>
      <c r="H502" s="73"/>
      <c r="I502" s="73"/>
      <c r="J502" s="73">
        <v>3.2000000000000001E-2</v>
      </c>
      <c r="K502" s="73">
        <v>0</v>
      </c>
      <c r="L502" s="73">
        <v>0</v>
      </c>
      <c r="M502" s="73">
        <v>0</v>
      </c>
      <c r="N502" s="73">
        <v>0</v>
      </c>
      <c r="O502" s="79" t="s">
        <v>2111</v>
      </c>
      <c r="P502" s="79" t="s">
        <v>2118</v>
      </c>
      <c r="BG502" s="78">
        <v>46323.633946759262</v>
      </c>
      <c r="BH502" s="73">
        <v>1</v>
      </c>
      <c r="BI502" s="73" t="s">
        <v>84</v>
      </c>
      <c r="BJ502" s="73" t="s">
        <v>2785</v>
      </c>
      <c r="BK502" s="73" t="s">
        <v>2117</v>
      </c>
      <c r="BL502" s="73" t="s">
        <v>2110</v>
      </c>
      <c r="BM502" s="83">
        <v>-2.9976950258510642E-5</v>
      </c>
      <c r="BN502" s="73">
        <v>-5.9953900517021212</v>
      </c>
      <c r="BO502" s="80" t="s">
        <v>88</v>
      </c>
      <c r="BR502" s="78">
        <v>46323.633946759262</v>
      </c>
      <c r="BS502" s="73" t="s">
        <v>2615</v>
      </c>
      <c r="BT502" s="73" t="s">
        <v>2617</v>
      </c>
      <c r="BU502" s="73">
        <v>346</v>
      </c>
      <c r="BV502" s="73" t="s">
        <v>2176</v>
      </c>
      <c r="BW502" s="73" t="s">
        <v>2177</v>
      </c>
      <c r="BX502" s="73">
        <v>0.21</v>
      </c>
      <c r="BY502" s="73">
        <v>0.12</v>
      </c>
      <c r="BZ502" s="73">
        <v>0.21</v>
      </c>
      <c r="CA502" s="73">
        <v>0.15</v>
      </c>
      <c r="CB502" s="73"/>
      <c r="CC502" s="73"/>
      <c r="CD502" s="73"/>
      <c r="CE502" s="73"/>
      <c r="CF502" s="73" t="s">
        <v>2091</v>
      </c>
      <c r="CG502" s="80"/>
      <c r="CH502" s="73" t="s">
        <v>66</v>
      </c>
      <c r="CI502" s="73" t="s">
        <v>2091</v>
      </c>
    </row>
    <row r="503" spans="1:87" ht="15" customHeight="1" x14ac:dyDescent="0.25">
      <c r="A503" s="78">
        <v>46323.633946759262</v>
      </c>
      <c r="B503" s="73" t="s">
        <v>2119</v>
      </c>
      <c r="C503" s="73" t="s">
        <v>2110</v>
      </c>
      <c r="D503" s="73">
        <v>0.04</v>
      </c>
      <c r="E503" s="73">
        <v>0.72</v>
      </c>
      <c r="F503" s="73">
        <v>8.0424771931898709E-4</v>
      </c>
      <c r="G503" s="73" t="s">
        <v>271</v>
      </c>
      <c r="H503" s="73"/>
      <c r="I503" s="73"/>
      <c r="J503" s="73">
        <v>3.2000000000000001E-2</v>
      </c>
      <c r="K503" s="73">
        <v>0</v>
      </c>
      <c r="L503" s="73">
        <v>0</v>
      </c>
      <c r="M503" s="73">
        <v>0</v>
      </c>
      <c r="N503" s="73">
        <v>0</v>
      </c>
      <c r="O503" s="79" t="s">
        <v>2111</v>
      </c>
      <c r="P503" s="79" t="s">
        <v>2120</v>
      </c>
      <c r="BG503" s="78">
        <v>46323.633946759262</v>
      </c>
      <c r="BH503" s="73">
        <v>1</v>
      </c>
      <c r="BI503" s="73" t="s">
        <v>84</v>
      </c>
      <c r="BJ503" s="73" t="s">
        <v>2785</v>
      </c>
      <c r="BK503" s="73" t="s">
        <v>2119</v>
      </c>
      <c r="BL503" s="73" t="s">
        <v>2110</v>
      </c>
      <c r="BM503" s="83">
        <v>4.1424272317350519E-3</v>
      </c>
      <c r="BN503" s="73">
        <v>350.47848544634701</v>
      </c>
      <c r="BO503" s="80" t="s">
        <v>89</v>
      </c>
      <c r="BR503" s="78">
        <v>46323.633946759262</v>
      </c>
      <c r="BS503" s="73" t="s">
        <v>2615</v>
      </c>
      <c r="BT503" s="73" t="s">
        <v>2618</v>
      </c>
      <c r="BU503" s="73">
        <v>347</v>
      </c>
      <c r="BV503" s="73" t="s">
        <v>2176</v>
      </c>
      <c r="BW503" s="73" t="s">
        <v>2177</v>
      </c>
      <c r="BX503" s="73">
        <v>0.21</v>
      </c>
      <c r="BY503" s="73">
        <v>0.15</v>
      </c>
      <c r="BZ503" s="73">
        <v>0.18</v>
      </c>
      <c r="CA503" s="73">
        <v>0.15</v>
      </c>
      <c r="CB503" s="73"/>
      <c r="CC503" s="73"/>
      <c r="CD503" s="73"/>
      <c r="CE503" s="73"/>
      <c r="CF503" s="73" t="s">
        <v>2091</v>
      </c>
      <c r="CG503" s="80"/>
      <c r="CH503" s="73" t="s">
        <v>66</v>
      </c>
      <c r="CI503" s="73" t="s">
        <v>2091</v>
      </c>
    </row>
    <row r="504" spans="1:87" ht="15" customHeight="1" x14ac:dyDescent="0.25">
      <c r="A504" s="78">
        <v>46323.633946759262</v>
      </c>
      <c r="B504" s="73" t="s">
        <v>2121</v>
      </c>
      <c r="C504" s="73" t="s">
        <v>2110</v>
      </c>
      <c r="D504" s="73">
        <v>0.21</v>
      </c>
      <c r="E504" s="73">
        <v>0.52500000000000002</v>
      </c>
      <c r="F504" s="73">
        <v>8.0424771931898709E-4</v>
      </c>
      <c r="G504" s="73" t="s">
        <v>271</v>
      </c>
      <c r="H504" s="73"/>
      <c r="I504" s="73"/>
      <c r="J504" s="73">
        <v>3.2000000000000001E-2</v>
      </c>
      <c r="K504" s="73">
        <v>0</v>
      </c>
      <c r="L504" s="73">
        <v>0</v>
      </c>
      <c r="M504" s="73">
        <v>0</v>
      </c>
      <c r="N504" s="73">
        <v>0</v>
      </c>
      <c r="O504" s="79" t="s">
        <v>2122</v>
      </c>
      <c r="P504" s="79" t="s">
        <v>2123</v>
      </c>
      <c r="BG504" s="78">
        <v>46323.633946759262</v>
      </c>
      <c r="BH504" s="73">
        <v>1</v>
      </c>
      <c r="BI504" s="73" t="s">
        <v>84</v>
      </c>
      <c r="BJ504" s="73" t="s">
        <v>2785</v>
      </c>
      <c r="BK504" s="73" t="s">
        <v>2121</v>
      </c>
      <c r="BL504" s="73" t="s">
        <v>2110</v>
      </c>
      <c r="BM504" s="83">
        <v>2.7362542948043329E-3</v>
      </c>
      <c r="BN504" s="73">
        <v>350.19725085896084</v>
      </c>
      <c r="BO504" s="80" t="s">
        <v>89</v>
      </c>
      <c r="BR504" s="78">
        <v>46323.633946759262</v>
      </c>
      <c r="BS504" s="73" t="s">
        <v>2615</v>
      </c>
      <c r="BT504" s="73" t="s">
        <v>2619</v>
      </c>
      <c r="BU504" s="73">
        <v>348</v>
      </c>
      <c r="BV504" s="73" t="s">
        <v>2176</v>
      </c>
      <c r="BW504" s="73" t="s">
        <v>2177</v>
      </c>
      <c r="BX504" s="73">
        <v>0.18</v>
      </c>
      <c r="BY504" s="73">
        <v>0.15</v>
      </c>
      <c r="BZ504" s="73">
        <v>0.18</v>
      </c>
      <c r="CA504" s="73">
        <v>0.12</v>
      </c>
      <c r="CB504" s="73"/>
      <c r="CC504" s="73"/>
      <c r="CD504" s="73"/>
      <c r="CE504" s="73"/>
      <c r="CF504" s="73" t="s">
        <v>2091</v>
      </c>
      <c r="CG504" s="80"/>
      <c r="CH504" s="73" t="s">
        <v>66</v>
      </c>
      <c r="CI504" s="73" t="s">
        <v>2091</v>
      </c>
    </row>
    <row r="505" spans="1:87" ht="15" customHeight="1" x14ac:dyDescent="0.25">
      <c r="A505" s="78">
        <v>46323.633946759262</v>
      </c>
      <c r="B505" s="73" t="s">
        <v>2124</v>
      </c>
      <c r="C505" s="73" t="s">
        <v>2110</v>
      </c>
      <c r="D505" s="73">
        <v>0.21</v>
      </c>
      <c r="E505" s="73">
        <v>0.62250000000000005</v>
      </c>
      <c r="F505" s="73">
        <v>8.0424771931898709E-4</v>
      </c>
      <c r="G505" s="73" t="s">
        <v>271</v>
      </c>
      <c r="H505" s="73"/>
      <c r="I505" s="73"/>
      <c r="J505" s="73">
        <v>3.2000000000000001E-2</v>
      </c>
      <c r="K505" s="73">
        <v>0</v>
      </c>
      <c r="L505" s="73">
        <v>0</v>
      </c>
      <c r="M505" s="73">
        <v>0</v>
      </c>
      <c r="N505" s="73">
        <v>0</v>
      </c>
      <c r="O505" s="79" t="s">
        <v>2122</v>
      </c>
      <c r="P505" s="79" t="s">
        <v>2125</v>
      </c>
      <c r="BG505" s="78">
        <v>46323.633946759262</v>
      </c>
      <c r="BH505" s="73">
        <v>1</v>
      </c>
      <c r="BI505" s="73" t="s">
        <v>84</v>
      </c>
      <c r="BJ505" s="73" t="s">
        <v>2785</v>
      </c>
      <c r="BK505" s="73" t="s">
        <v>2124</v>
      </c>
      <c r="BL505" s="73" t="s">
        <v>2110</v>
      </c>
      <c r="BM505" s="83">
        <v>3.7793553403027238E-3</v>
      </c>
      <c r="BN505" s="73">
        <v>350.40587106806049</v>
      </c>
      <c r="BO505" s="80" t="s">
        <v>89</v>
      </c>
      <c r="BR505" s="78">
        <v>46323.633946759262</v>
      </c>
      <c r="BS505" s="73" t="s">
        <v>2620</v>
      </c>
      <c r="BT505" s="73" t="s">
        <v>2621</v>
      </c>
      <c r="BU505" s="73">
        <v>349</v>
      </c>
      <c r="BV505" s="73" t="s">
        <v>2176</v>
      </c>
      <c r="BW505" s="73" t="s">
        <v>2177</v>
      </c>
      <c r="BX505" s="73">
        <v>0.21</v>
      </c>
      <c r="BY505" s="73">
        <v>0.12</v>
      </c>
      <c r="BZ505" s="73">
        <v>0.24</v>
      </c>
      <c r="CA505" s="73">
        <v>0.12</v>
      </c>
      <c r="CB505" s="73"/>
      <c r="CC505" s="73"/>
      <c r="CD505" s="73"/>
      <c r="CE505" s="73"/>
      <c r="CF505" s="73" t="s">
        <v>2093</v>
      </c>
      <c r="CG505" s="80"/>
      <c r="CH505" s="73" t="s">
        <v>66</v>
      </c>
      <c r="CI505" s="73" t="s">
        <v>2093</v>
      </c>
    </row>
    <row r="506" spans="1:87" ht="15" customHeight="1" x14ac:dyDescent="0.25">
      <c r="A506" s="78">
        <v>46323.633946759262</v>
      </c>
      <c r="B506" s="73" t="s">
        <v>2126</v>
      </c>
      <c r="C506" s="73" t="s">
        <v>2110</v>
      </c>
      <c r="D506" s="73">
        <v>0.21</v>
      </c>
      <c r="E506" s="73">
        <v>0.42749999999999999</v>
      </c>
      <c r="F506" s="73">
        <v>8.0424771931898709E-4</v>
      </c>
      <c r="G506" s="73" t="s">
        <v>271</v>
      </c>
      <c r="H506" s="73"/>
      <c r="I506" s="73"/>
      <c r="J506" s="73">
        <v>3.2000000000000001E-2</v>
      </c>
      <c r="K506" s="73">
        <v>0</v>
      </c>
      <c r="L506" s="73">
        <v>0</v>
      </c>
      <c r="M506" s="73">
        <v>0</v>
      </c>
      <c r="N506" s="73">
        <v>0</v>
      </c>
      <c r="O506" s="79" t="s">
        <v>2122</v>
      </c>
      <c r="P506" s="79" t="s">
        <v>2127</v>
      </c>
      <c r="BG506" s="78">
        <v>46323.633946759262</v>
      </c>
      <c r="BH506" s="73">
        <v>1</v>
      </c>
      <c r="BI506" s="73" t="s">
        <v>84</v>
      </c>
      <c r="BJ506" s="73" t="s">
        <v>2785</v>
      </c>
      <c r="BK506" s="73" t="s">
        <v>2126</v>
      </c>
      <c r="BL506" s="73" t="s">
        <v>2110</v>
      </c>
      <c r="BM506" s="83">
        <v>1.6931532493059424E-3</v>
      </c>
      <c r="BN506" s="73">
        <v>338.63064986118849</v>
      </c>
      <c r="BO506" s="80" t="s">
        <v>89</v>
      </c>
      <c r="BR506" s="78">
        <v>46323.633946759262</v>
      </c>
      <c r="BS506" s="73" t="s">
        <v>2620</v>
      </c>
      <c r="BT506" s="73" t="s">
        <v>2622</v>
      </c>
      <c r="BU506" s="73">
        <v>350</v>
      </c>
      <c r="BV506" s="73" t="s">
        <v>2176</v>
      </c>
      <c r="BW506" s="73" t="s">
        <v>2177</v>
      </c>
      <c r="BX506" s="73">
        <v>0.24</v>
      </c>
      <c r="BY506" s="73">
        <v>0.12</v>
      </c>
      <c r="BZ506" s="73">
        <v>0.24</v>
      </c>
      <c r="CA506" s="73">
        <v>0.15</v>
      </c>
      <c r="CB506" s="73"/>
      <c r="CC506" s="73"/>
      <c r="CD506" s="73"/>
      <c r="CE506" s="73"/>
      <c r="CF506" s="73" t="s">
        <v>2093</v>
      </c>
      <c r="CG506" s="80"/>
      <c r="CH506" s="73" t="s">
        <v>66</v>
      </c>
      <c r="CI506" s="73" t="s">
        <v>2093</v>
      </c>
    </row>
    <row r="507" spans="1:87" ht="15" customHeight="1" x14ac:dyDescent="0.25">
      <c r="A507" s="78">
        <v>46323.633946759262</v>
      </c>
      <c r="B507" s="73" t="s">
        <v>2128</v>
      </c>
      <c r="C507" s="73" t="s">
        <v>2110</v>
      </c>
      <c r="D507" s="73">
        <v>0.21</v>
      </c>
      <c r="E507" s="73">
        <v>0.72</v>
      </c>
      <c r="F507" s="73">
        <v>8.0424771931898709E-4</v>
      </c>
      <c r="G507" s="73" t="s">
        <v>271</v>
      </c>
      <c r="H507" s="73"/>
      <c r="I507" s="73"/>
      <c r="J507" s="73">
        <v>3.2000000000000001E-2</v>
      </c>
      <c r="K507" s="73">
        <v>0</v>
      </c>
      <c r="L507" s="73">
        <v>0</v>
      </c>
      <c r="M507" s="73">
        <v>0</v>
      </c>
      <c r="N507" s="73">
        <v>0</v>
      </c>
      <c r="O507" s="79" t="s">
        <v>2122</v>
      </c>
      <c r="P507" s="79" t="s">
        <v>2129</v>
      </c>
      <c r="BG507" s="78">
        <v>46323.633946759262</v>
      </c>
      <c r="BH507" s="73">
        <v>1</v>
      </c>
      <c r="BI507" s="73" t="s">
        <v>84</v>
      </c>
      <c r="BJ507" s="73" t="s">
        <v>2785</v>
      </c>
      <c r="BK507" s="73" t="s">
        <v>2128</v>
      </c>
      <c r="BL507" s="73" t="s">
        <v>2110</v>
      </c>
      <c r="BM507" s="83">
        <v>4.8224563858011143E-3</v>
      </c>
      <c r="BN507" s="73">
        <v>350.6144912771602</v>
      </c>
      <c r="BO507" s="80" t="s">
        <v>89</v>
      </c>
      <c r="BR507" s="78">
        <v>46323.633946759262</v>
      </c>
      <c r="BS507" s="73" t="s">
        <v>2620</v>
      </c>
      <c r="BT507" s="73" t="s">
        <v>2623</v>
      </c>
      <c r="BU507" s="73">
        <v>351</v>
      </c>
      <c r="BV507" s="73" t="s">
        <v>2176</v>
      </c>
      <c r="BW507" s="73" t="s">
        <v>2177</v>
      </c>
      <c r="BX507" s="73">
        <v>0.24</v>
      </c>
      <c r="BY507" s="73">
        <v>0.15</v>
      </c>
      <c r="BZ507" s="73">
        <v>0.21</v>
      </c>
      <c r="CA507" s="73">
        <v>0.15</v>
      </c>
      <c r="CB507" s="73"/>
      <c r="CC507" s="73"/>
      <c r="CD507" s="73"/>
      <c r="CE507" s="73"/>
      <c r="CF507" s="73" t="s">
        <v>2093</v>
      </c>
      <c r="CG507" s="80"/>
      <c r="CH507" s="73" t="s">
        <v>66</v>
      </c>
      <c r="CI507" s="73" t="s">
        <v>2093</v>
      </c>
    </row>
    <row r="508" spans="1:87" ht="15" customHeight="1" x14ac:dyDescent="0.25">
      <c r="A508" s="78">
        <v>46323.633946759262</v>
      </c>
      <c r="B508" s="73" t="s">
        <v>2130</v>
      </c>
      <c r="C508" s="73" t="s">
        <v>2110</v>
      </c>
      <c r="D508" s="73">
        <v>0.21</v>
      </c>
      <c r="E508" s="73">
        <v>0.33</v>
      </c>
      <c r="F508" s="73">
        <v>8.0424771931898709E-4</v>
      </c>
      <c r="G508" s="73" t="s">
        <v>271</v>
      </c>
      <c r="H508" s="73"/>
      <c r="I508" s="73"/>
      <c r="J508" s="73">
        <v>3.2000000000000001E-2</v>
      </c>
      <c r="K508" s="73">
        <v>0</v>
      </c>
      <c r="L508" s="73">
        <v>0</v>
      </c>
      <c r="M508" s="73">
        <v>0</v>
      </c>
      <c r="N508" s="73">
        <v>0</v>
      </c>
      <c r="O508" s="79" t="s">
        <v>2122</v>
      </c>
      <c r="P508" s="79" t="s">
        <v>2131</v>
      </c>
      <c r="BG508" s="78">
        <v>46323.633946759262</v>
      </c>
      <c r="BH508" s="73">
        <v>1</v>
      </c>
      <c r="BI508" s="73" t="s">
        <v>84</v>
      </c>
      <c r="BJ508" s="73" t="s">
        <v>2785</v>
      </c>
      <c r="BK508" s="73" t="s">
        <v>2130</v>
      </c>
      <c r="BL508" s="73" t="s">
        <v>2110</v>
      </c>
      <c r="BM508" s="83">
        <v>6.500522038075517E-4</v>
      </c>
      <c r="BN508" s="73">
        <v>130.01044076151035</v>
      </c>
      <c r="BO508" s="80" t="s">
        <v>89</v>
      </c>
      <c r="BR508" s="78">
        <v>46323.633946759262</v>
      </c>
      <c r="BS508" s="73" t="s">
        <v>2620</v>
      </c>
      <c r="BT508" s="73" t="s">
        <v>2624</v>
      </c>
      <c r="BU508" s="73">
        <v>352</v>
      </c>
      <c r="BV508" s="73" t="s">
        <v>2176</v>
      </c>
      <c r="BW508" s="73" t="s">
        <v>2177</v>
      </c>
      <c r="BX508" s="73">
        <v>0.21</v>
      </c>
      <c r="BY508" s="73">
        <v>0.15</v>
      </c>
      <c r="BZ508" s="73">
        <v>0.21</v>
      </c>
      <c r="CA508" s="73">
        <v>0.12</v>
      </c>
      <c r="CB508" s="73"/>
      <c r="CC508" s="73"/>
      <c r="CD508" s="73"/>
      <c r="CE508" s="73"/>
      <c r="CF508" s="73" t="s">
        <v>2093</v>
      </c>
      <c r="CG508" s="80"/>
      <c r="CH508" s="73" t="s">
        <v>66</v>
      </c>
      <c r="CI508" s="73" t="s">
        <v>2093</v>
      </c>
    </row>
    <row r="509" spans="1:87" ht="15" customHeight="1" x14ac:dyDescent="0.25">
      <c r="A509" s="78">
        <v>46323.633946759262</v>
      </c>
      <c r="B509" s="73" t="s">
        <v>2132</v>
      </c>
      <c r="C509" s="73" t="s">
        <v>2110</v>
      </c>
      <c r="D509" s="73">
        <v>0.08</v>
      </c>
      <c r="E509" s="73">
        <v>0.76</v>
      </c>
      <c r="F509" s="73">
        <v>8.0424771931898709E-4</v>
      </c>
      <c r="G509" s="73" t="s">
        <v>271</v>
      </c>
      <c r="H509" s="73"/>
      <c r="I509" s="73"/>
      <c r="J509" s="73">
        <v>3.2000000000000001E-2</v>
      </c>
      <c r="K509" s="73">
        <v>0</v>
      </c>
      <c r="L509" s="73">
        <v>0</v>
      </c>
      <c r="M509" s="73">
        <v>0</v>
      </c>
      <c r="N509" s="73">
        <v>0</v>
      </c>
      <c r="O509" s="79" t="s">
        <v>2133</v>
      </c>
      <c r="P509" s="79" t="s">
        <v>2134</v>
      </c>
      <c r="BG509" s="78">
        <v>46323.633946759262</v>
      </c>
      <c r="BH509" s="73">
        <v>1</v>
      </c>
      <c r="BI509" s="73" t="s">
        <v>84</v>
      </c>
      <c r="BJ509" s="73" t="s">
        <v>2785</v>
      </c>
      <c r="BK509" s="73" t="s">
        <v>2132</v>
      </c>
      <c r="BL509" s="73" t="s">
        <v>2110</v>
      </c>
      <c r="BM509" s="83">
        <v>4.7303729819761801E-3</v>
      </c>
      <c r="BN509" s="73">
        <v>350.59607459639523</v>
      </c>
      <c r="BO509" s="80" t="s">
        <v>89</v>
      </c>
      <c r="BR509" s="78">
        <v>46323.633946759262</v>
      </c>
      <c r="BS509" s="73" t="s">
        <v>2625</v>
      </c>
      <c r="BT509" s="73" t="s">
        <v>2626</v>
      </c>
      <c r="BU509" s="73">
        <v>353</v>
      </c>
      <c r="BV509" s="73" t="s">
        <v>2176</v>
      </c>
      <c r="BW509" s="73" t="s">
        <v>2177</v>
      </c>
      <c r="BX509" s="73">
        <v>0.24</v>
      </c>
      <c r="BY509" s="73">
        <v>0.12</v>
      </c>
      <c r="BZ509" s="73">
        <v>0.27</v>
      </c>
      <c r="CA509" s="73">
        <v>0.12</v>
      </c>
      <c r="CB509" s="73"/>
      <c r="CC509" s="73"/>
      <c r="CD509" s="73"/>
      <c r="CE509" s="73"/>
      <c r="CF509" s="73" t="s">
        <v>2095</v>
      </c>
      <c r="CG509" s="80"/>
      <c r="CH509" s="73" t="s">
        <v>66</v>
      </c>
      <c r="CI509" s="73" t="s">
        <v>2095</v>
      </c>
    </row>
    <row r="510" spans="1:87" ht="15" customHeight="1" x14ac:dyDescent="0.25">
      <c r="A510" s="78">
        <v>46323.633946759262</v>
      </c>
      <c r="B510" s="73" t="s">
        <v>2135</v>
      </c>
      <c r="C510" s="73" t="s">
        <v>2110</v>
      </c>
      <c r="D510" s="73">
        <v>0.17</v>
      </c>
      <c r="E510" s="73">
        <v>0.76</v>
      </c>
      <c r="F510" s="73">
        <v>8.0424771931898709E-4</v>
      </c>
      <c r="G510" s="73" t="s">
        <v>271</v>
      </c>
      <c r="H510" s="73"/>
      <c r="I510" s="73"/>
      <c r="J510" s="73">
        <v>3.2000000000000001E-2</v>
      </c>
      <c r="K510" s="73">
        <v>0</v>
      </c>
      <c r="L510" s="73">
        <v>0</v>
      </c>
      <c r="M510" s="73">
        <v>0</v>
      </c>
      <c r="N510" s="73">
        <v>0</v>
      </c>
      <c r="O510" s="79" t="s">
        <v>2133</v>
      </c>
      <c r="P510" s="79" t="s">
        <v>2136</v>
      </c>
      <c r="BG510" s="78">
        <v>46323.633946759262</v>
      </c>
      <c r="BH510" s="73">
        <v>1</v>
      </c>
      <c r="BI510" s="73" t="s">
        <v>84</v>
      </c>
      <c r="BJ510" s="73" t="s">
        <v>2785</v>
      </c>
      <c r="BK510" s="73" t="s">
        <v>2135</v>
      </c>
      <c r="BL510" s="73" t="s">
        <v>2110</v>
      </c>
      <c r="BM510" s="83">
        <v>5.0903884164817427E-3</v>
      </c>
      <c r="BN510" s="73">
        <v>350.6680776832963</v>
      </c>
      <c r="BO510" s="80" t="s">
        <v>89</v>
      </c>
      <c r="BR510" s="78">
        <v>46323.633946759262</v>
      </c>
      <c r="BS510" s="73" t="s">
        <v>2625</v>
      </c>
      <c r="BT510" s="73" t="s">
        <v>2627</v>
      </c>
      <c r="BU510" s="73">
        <v>354</v>
      </c>
      <c r="BV510" s="73" t="s">
        <v>2176</v>
      </c>
      <c r="BW510" s="73" t="s">
        <v>2177</v>
      </c>
      <c r="BX510" s="73">
        <v>0.27</v>
      </c>
      <c r="BY510" s="73">
        <v>0.12</v>
      </c>
      <c r="BZ510" s="73">
        <v>0.27</v>
      </c>
      <c r="CA510" s="73">
        <v>0.15</v>
      </c>
      <c r="CB510" s="73"/>
      <c r="CC510" s="73"/>
      <c r="CD510" s="73"/>
      <c r="CE510" s="73"/>
      <c r="CF510" s="73" t="s">
        <v>2095</v>
      </c>
      <c r="CG510" s="80"/>
      <c r="CH510" s="73" t="s">
        <v>66</v>
      </c>
      <c r="CI510" s="73" t="s">
        <v>2095</v>
      </c>
    </row>
    <row r="511" spans="1:87" ht="15" customHeight="1" x14ac:dyDescent="0.25">
      <c r="A511" s="78">
        <v>46323.633946759262</v>
      </c>
      <c r="B511" s="73" t="s">
        <v>2137</v>
      </c>
      <c r="C511" s="73" t="s">
        <v>2110</v>
      </c>
      <c r="D511" s="73">
        <v>0.17</v>
      </c>
      <c r="E511" s="73">
        <v>0.28999999999999998</v>
      </c>
      <c r="F511" s="73">
        <v>8.0424771931898709E-4</v>
      </c>
      <c r="G511" s="73" t="s">
        <v>271</v>
      </c>
      <c r="H511" s="73"/>
      <c r="I511" s="73"/>
      <c r="J511" s="73">
        <v>3.2000000000000001E-2</v>
      </c>
      <c r="K511" s="73">
        <v>0</v>
      </c>
      <c r="L511" s="73">
        <v>0</v>
      </c>
      <c r="M511" s="73">
        <v>0</v>
      </c>
      <c r="N511" s="73">
        <v>0</v>
      </c>
      <c r="O511" s="79" t="s">
        <v>2138</v>
      </c>
      <c r="P511" s="79" t="s">
        <v>2139</v>
      </c>
      <c r="BG511" s="78">
        <v>46323.633946759262</v>
      </c>
      <c r="BH511" s="73">
        <v>1</v>
      </c>
      <c r="BI511" s="73" t="s">
        <v>84</v>
      </c>
      <c r="BJ511" s="73" t="s">
        <v>2785</v>
      </c>
      <c r="BK511" s="73" t="s">
        <v>2137</v>
      </c>
      <c r="BL511" s="73" t="s">
        <v>2110</v>
      </c>
      <c r="BM511" s="83">
        <v>6.2106453566423519E-5</v>
      </c>
      <c r="BN511" s="73">
        <v>12.421290713284703</v>
      </c>
      <c r="BO511" s="80" t="s">
        <v>89</v>
      </c>
      <c r="BR511" s="78">
        <v>46323.633946759262</v>
      </c>
      <c r="BS511" s="73" t="s">
        <v>2625</v>
      </c>
      <c r="BT511" s="73" t="s">
        <v>2628</v>
      </c>
      <c r="BU511" s="73">
        <v>355</v>
      </c>
      <c r="BV511" s="73" t="s">
        <v>2176</v>
      </c>
      <c r="BW511" s="73" t="s">
        <v>2177</v>
      </c>
      <c r="BX511" s="73">
        <v>0.27</v>
      </c>
      <c r="BY511" s="73">
        <v>0.15</v>
      </c>
      <c r="BZ511" s="73">
        <v>0.24</v>
      </c>
      <c r="CA511" s="73">
        <v>0.15</v>
      </c>
      <c r="CB511" s="73"/>
      <c r="CC511" s="73"/>
      <c r="CD511" s="73"/>
      <c r="CE511" s="73"/>
      <c r="CF511" s="73" t="s">
        <v>2095</v>
      </c>
      <c r="CG511" s="80"/>
      <c r="CH511" s="73" t="s">
        <v>66</v>
      </c>
      <c r="CI511" s="73" t="s">
        <v>2095</v>
      </c>
    </row>
    <row r="512" spans="1:87" ht="15" customHeight="1" x14ac:dyDescent="0.25">
      <c r="A512" s="78">
        <v>46323.633946759262</v>
      </c>
      <c r="B512" s="73" t="s">
        <v>2140</v>
      </c>
      <c r="C512" s="73" t="s">
        <v>2110</v>
      </c>
      <c r="D512" s="73">
        <v>7.9999999999999988E-2</v>
      </c>
      <c r="E512" s="73">
        <v>0.28999999999999998</v>
      </c>
      <c r="F512" s="73">
        <v>8.0424771931898709E-4</v>
      </c>
      <c r="G512" s="73" t="s">
        <v>271</v>
      </c>
      <c r="H512" s="73"/>
      <c r="I512" s="73"/>
      <c r="J512" s="73">
        <v>3.2000000000000001E-2</v>
      </c>
      <c r="K512" s="73">
        <v>0</v>
      </c>
      <c r="L512" s="73">
        <v>0</v>
      </c>
      <c r="M512" s="73">
        <v>0</v>
      </c>
      <c r="N512" s="73">
        <v>0</v>
      </c>
      <c r="O512" s="79" t="s">
        <v>2138</v>
      </c>
      <c r="P512" s="79" t="s">
        <v>2141</v>
      </c>
      <c r="BG512" s="78">
        <v>46323.633946759262</v>
      </c>
      <c r="BH512" s="73">
        <v>1</v>
      </c>
      <c r="BI512" s="73" t="s">
        <v>84</v>
      </c>
      <c r="BJ512" s="73" t="s">
        <v>2785</v>
      </c>
      <c r="BK512" s="73" t="s">
        <v>2140</v>
      </c>
      <c r="BL512" s="73" t="s">
        <v>2110</v>
      </c>
      <c r="BM512" s="83">
        <v>-2.9790898093913894E-4</v>
      </c>
      <c r="BN512" s="73">
        <v>-59.581796187827777</v>
      </c>
      <c r="BO512" s="80" t="s">
        <v>88</v>
      </c>
      <c r="BR512" s="78">
        <v>46323.633946759262</v>
      </c>
      <c r="BS512" s="73" t="s">
        <v>2625</v>
      </c>
      <c r="BT512" s="73" t="s">
        <v>2629</v>
      </c>
      <c r="BU512" s="73">
        <v>356</v>
      </c>
      <c r="BV512" s="73" t="s">
        <v>2176</v>
      </c>
      <c r="BW512" s="73" t="s">
        <v>2177</v>
      </c>
      <c r="BX512" s="73">
        <v>0.24</v>
      </c>
      <c r="BY512" s="73">
        <v>0.15</v>
      </c>
      <c r="BZ512" s="73">
        <v>0.24</v>
      </c>
      <c r="CA512" s="73">
        <v>0.12</v>
      </c>
      <c r="CB512" s="73"/>
      <c r="CC512" s="73"/>
      <c r="CD512" s="73"/>
      <c r="CE512" s="73"/>
      <c r="CF512" s="73" t="s">
        <v>2095</v>
      </c>
      <c r="CG512" s="80"/>
      <c r="CH512" s="73" t="s">
        <v>66</v>
      </c>
      <c r="CI512" s="73" t="s">
        <v>2095</v>
      </c>
    </row>
    <row r="513" spans="1:87" ht="15" customHeight="1" x14ac:dyDescent="0.25">
      <c r="A513" s="78">
        <v>46323.633946759262</v>
      </c>
      <c r="B513" s="73" t="s">
        <v>2142</v>
      </c>
      <c r="C513" s="73" t="s">
        <v>2110</v>
      </c>
      <c r="D513" s="73">
        <v>0.04</v>
      </c>
      <c r="E513" s="73">
        <v>0.08</v>
      </c>
      <c r="F513" s="73">
        <v>8.0424771931898709E-4</v>
      </c>
      <c r="G513" s="73" t="s">
        <v>271</v>
      </c>
      <c r="H513" s="73"/>
      <c r="I513" s="73"/>
      <c r="J513" s="73">
        <v>3.2000000000000001E-2</v>
      </c>
      <c r="K513" s="73">
        <v>0</v>
      </c>
      <c r="L513" s="73">
        <v>0</v>
      </c>
      <c r="M513" s="73">
        <v>0</v>
      </c>
      <c r="N513" s="73">
        <v>0</v>
      </c>
      <c r="O513" s="79" t="s">
        <v>2143</v>
      </c>
      <c r="P513" s="79" t="s">
        <v>2144</v>
      </c>
      <c r="BG513" s="78">
        <v>46323.633946759262</v>
      </c>
      <c r="BH513" s="73">
        <v>1</v>
      </c>
      <c r="BI513" s="73" t="s">
        <v>84</v>
      </c>
      <c r="BJ513" s="73" t="s">
        <v>2785</v>
      </c>
      <c r="BK513" s="73" t="s">
        <v>2142</v>
      </c>
      <c r="BL513" s="73" t="s">
        <v>2110</v>
      </c>
      <c r="BM513" s="83">
        <v>-2.7045950156389994E-3</v>
      </c>
      <c r="BN513" s="73">
        <v>-350.19091900312776</v>
      </c>
      <c r="BO513" s="80" t="s">
        <v>88</v>
      </c>
      <c r="BR513" s="78">
        <v>46323.633946759262</v>
      </c>
      <c r="BS513" s="73" t="s">
        <v>2630</v>
      </c>
      <c r="BT513" s="73" t="s">
        <v>2631</v>
      </c>
      <c r="BU513" s="73">
        <v>357</v>
      </c>
      <c r="BV513" s="73" t="s">
        <v>2176</v>
      </c>
      <c r="BW513" s="73" t="s">
        <v>2177</v>
      </c>
      <c r="BX513" s="73">
        <v>0.27</v>
      </c>
      <c r="BY513" s="73">
        <v>0.12</v>
      </c>
      <c r="BZ513" s="73">
        <v>0.3</v>
      </c>
      <c r="CA513" s="73">
        <v>0.12</v>
      </c>
      <c r="CB513" s="73"/>
      <c r="CC513" s="73"/>
      <c r="CD513" s="73"/>
      <c r="CE513" s="73"/>
      <c r="CF513" s="73" t="s">
        <v>2097</v>
      </c>
      <c r="CG513" s="80"/>
      <c r="CH513" s="73" t="s">
        <v>66</v>
      </c>
      <c r="CI513" s="73" t="s">
        <v>2097</v>
      </c>
    </row>
    <row r="514" spans="1:87" ht="15" customHeight="1" x14ac:dyDescent="0.25">
      <c r="A514" s="78">
        <v>46323.633946759262</v>
      </c>
      <c r="B514" s="73" t="s">
        <v>2145</v>
      </c>
      <c r="C514" s="73" t="s">
        <v>2110</v>
      </c>
      <c r="D514" s="73">
        <v>0.04</v>
      </c>
      <c r="E514" s="73">
        <v>0.17</v>
      </c>
      <c r="F514" s="73">
        <v>8.0424771931898709E-4</v>
      </c>
      <c r="G514" s="73" t="s">
        <v>271</v>
      </c>
      <c r="H514" s="73"/>
      <c r="I514" s="73"/>
      <c r="J514" s="73">
        <v>3.2000000000000001E-2</v>
      </c>
      <c r="K514" s="73">
        <v>0</v>
      </c>
      <c r="L514" s="73">
        <v>0</v>
      </c>
      <c r="M514" s="73">
        <v>0</v>
      </c>
      <c r="N514" s="73">
        <v>0</v>
      </c>
      <c r="O514" s="79" t="s">
        <v>2143</v>
      </c>
      <c r="P514" s="79" t="s">
        <v>2146</v>
      </c>
      <c r="BG514" s="78">
        <v>46323.633946759262</v>
      </c>
      <c r="BH514" s="73">
        <v>1</v>
      </c>
      <c r="BI514" s="73" t="s">
        <v>84</v>
      </c>
      <c r="BJ514" s="73" t="s">
        <v>2785</v>
      </c>
      <c r="BK514" s="73" t="s">
        <v>2145</v>
      </c>
      <c r="BL514" s="73" t="s">
        <v>2110</v>
      </c>
      <c r="BM514" s="83">
        <v>-1.7417325121020235E-3</v>
      </c>
      <c r="BN514" s="73">
        <v>-348.3465024204047</v>
      </c>
      <c r="BO514" s="80" t="s">
        <v>88</v>
      </c>
      <c r="BR514" s="78">
        <v>46323.633946759262</v>
      </c>
      <c r="BS514" s="73" t="s">
        <v>2630</v>
      </c>
      <c r="BT514" s="73" t="s">
        <v>2632</v>
      </c>
      <c r="BU514" s="73">
        <v>358</v>
      </c>
      <c r="BV514" s="73" t="s">
        <v>2176</v>
      </c>
      <c r="BW514" s="73" t="s">
        <v>2177</v>
      </c>
      <c r="BX514" s="73">
        <v>0.3</v>
      </c>
      <c r="BY514" s="73">
        <v>0.12</v>
      </c>
      <c r="BZ514" s="73">
        <v>0.3</v>
      </c>
      <c r="CA514" s="73">
        <v>0.15</v>
      </c>
      <c r="CB514" s="73"/>
      <c r="CC514" s="73"/>
      <c r="CD514" s="73"/>
      <c r="CE514" s="73"/>
      <c r="CF514" s="73" t="s">
        <v>2097</v>
      </c>
      <c r="CG514" s="80"/>
      <c r="CH514" s="73" t="s">
        <v>66</v>
      </c>
      <c r="CI514" s="73" t="s">
        <v>2097</v>
      </c>
    </row>
    <row r="515" spans="1:87" ht="15" customHeight="1" x14ac:dyDescent="0.25">
      <c r="A515" s="78">
        <v>46323.633946759262</v>
      </c>
      <c r="B515" s="73" t="s">
        <v>2147</v>
      </c>
      <c r="C515" s="73" t="s">
        <v>2110</v>
      </c>
      <c r="D515" s="73">
        <v>0.56000000000000005</v>
      </c>
      <c r="E515" s="73">
        <v>0.17</v>
      </c>
      <c r="F515" s="73">
        <v>8.0424771931898709E-4</v>
      </c>
      <c r="G515" s="73" t="s">
        <v>271</v>
      </c>
      <c r="H515" s="73"/>
      <c r="I515" s="73"/>
      <c r="J515" s="73">
        <v>3.2000000000000001E-2</v>
      </c>
      <c r="K515" s="73">
        <v>0</v>
      </c>
      <c r="L515" s="73">
        <v>0</v>
      </c>
      <c r="M515" s="73">
        <v>0</v>
      </c>
      <c r="N515" s="73">
        <v>0</v>
      </c>
      <c r="O515" s="79" t="s">
        <v>2148</v>
      </c>
      <c r="P515" s="79" t="s">
        <v>2149</v>
      </c>
      <c r="BG515" s="78">
        <v>46323.633946759262</v>
      </c>
      <c r="BH515" s="73">
        <v>1</v>
      </c>
      <c r="BI515" s="73" t="s">
        <v>84</v>
      </c>
      <c r="BJ515" s="73" t="s">
        <v>2785</v>
      </c>
      <c r="BK515" s="73" t="s">
        <v>2147</v>
      </c>
      <c r="BL515" s="73" t="s">
        <v>2110</v>
      </c>
      <c r="BM515" s="83">
        <v>3.3835666504122603E-4</v>
      </c>
      <c r="BN515" s="73">
        <v>67.671333008245199</v>
      </c>
      <c r="BO515" s="80" t="s">
        <v>89</v>
      </c>
      <c r="BR515" s="78">
        <v>46323.633946759262</v>
      </c>
      <c r="BS515" s="73" t="s">
        <v>2630</v>
      </c>
      <c r="BT515" s="73" t="s">
        <v>2633</v>
      </c>
      <c r="BU515" s="73">
        <v>359</v>
      </c>
      <c r="BV515" s="73" t="s">
        <v>2176</v>
      </c>
      <c r="BW515" s="73" t="s">
        <v>2177</v>
      </c>
      <c r="BX515" s="73">
        <v>0.3</v>
      </c>
      <c r="BY515" s="73">
        <v>0.15</v>
      </c>
      <c r="BZ515" s="73">
        <v>0.27</v>
      </c>
      <c r="CA515" s="73">
        <v>0.15</v>
      </c>
      <c r="CB515" s="73"/>
      <c r="CC515" s="73"/>
      <c r="CD515" s="73"/>
      <c r="CE515" s="73"/>
      <c r="CF515" s="73" t="s">
        <v>2097</v>
      </c>
      <c r="CG515" s="80"/>
      <c r="CH515" s="73" t="s">
        <v>66</v>
      </c>
      <c r="CI515" s="73" t="s">
        <v>2097</v>
      </c>
    </row>
    <row r="516" spans="1:87" ht="15" customHeight="1" x14ac:dyDescent="0.25">
      <c r="A516" s="78">
        <v>46323.633946759262</v>
      </c>
      <c r="B516" s="73" t="s">
        <v>2150</v>
      </c>
      <c r="C516" s="73" t="s">
        <v>2110</v>
      </c>
      <c r="D516" s="73">
        <v>0.56000000000000005</v>
      </c>
      <c r="E516" s="73">
        <v>7.9999999999999988E-2</v>
      </c>
      <c r="F516" s="73">
        <v>8.0424771931898709E-4</v>
      </c>
      <c r="G516" s="73" t="s">
        <v>271</v>
      </c>
      <c r="H516" s="73"/>
      <c r="I516" s="73"/>
      <c r="J516" s="73">
        <v>3.2000000000000001E-2</v>
      </c>
      <c r="K516" s="73">
        <v>0</v>
      </c>
      <c r="L516" s="73">
        <v>0</v>
      </c>
      <c r="M516" s="73">
        <v>0</v>
      </c>
      <c r="N516" s="73">
        <v>0</v>
      </c>
      <c r="O516" s="79" t="s">
        <v>2148</v>
      </c>
      <c r="P516" s="79" t="s">
        <v>2151</v>
      </c>
      <c r="BG516" s="78">
        <v>46323.633946759262</v>
      </c>
      <c r="BH516" s="73">
        <v>1</v>
      </c>
      <c r="BI516" s="73" t="s">
        <v>84</v>
      </c>
      <c r="BJ516" s="73" t="s">
        <v>2785</v>
      </c>
      <c r="BK516" s="73" t="s">
        <v>2150</v>
      </c>
      <c r="BL516" s="73" t="s">
        <v>2110</v>
      </c>
      <c r="BM516" s="83">
        <v>-6.2450583849575007E-4</v>
      </c>
      <c r="BN516" s="73">
        <v>-124.90116769915001</v>
      </c>
      <c r="BO516" s="80" t="s">
        <v>88</v>
      </c>
      <c r="BR516" s="78">
        <v>46323.633946759262</v>
      </c>
      <c r="BS516" s="73" t="s">
        <v>2630</v>
      </c>
      <c r="BT516" s="73" t="s">
        <v>2634</v>
      </c>
      <c r="BU516" s="73">
        <v>360</v>
      </c>
      <c r="BV516" s="73" t="s">
        <v>2176</v>
      </c>
      <c r="BW516" s="73" t="s">
        <v>2177</v>
      </c>
      <c r="BX516" s="73">
        <v>0.27</v>
      </c>
      <c r="BY516" s="73">
        <v>0.15</v>
      </c>
      <c r="BZ516" s="73">
        <v>0.27</v>
      </c>
      <c r="CA516" s="73">
        <v>0.12</v>
      </c>
      <c r="CB516" s="73"/>
      <c r="CC516" s="73"/>
      <c r="CD516" s="73"/>
      <c r="CE516" s="73"/>
      <c r="CF516" s="73" t="s">
        <v>2097</v>
      </c>
      <c r="CG516" s="80"/>
      <c r="CH516" s="73" t="s">
        <v>66</v>
      </c>
      <c r="CI516" s="73" t="s">
        <v>2097</v>
      </c>
    </row>
    <row r="517" spans="1:87" ht="15" customHeight="1" x14ac:dyDescent="0.25">
      <c r="A517" s="78">
        <v>46323.633946759262</v>
      </c>
      <c r="B517" s="73" t="s">
        <v>2152</v>
      </c>
      <c r="C517" s="73" t="s">
        <v>2110</v>
      </c>
      <c r="D517" s="73">
        <v>0.3</v>
      </c>
      <c r="E517" s="73">
        <v>0.21</v>
      </c>
      <c r="F517" s="73">
        <v>8.0424771931898709E-4</v>
      </c>
      <c r="G517" s="73" t="s">
        <v>271</v>
      </c>
      <c r="H517" s="73"/>
      <c r="I517" s="73"/>
      <c r="J517" s="73">
        <v>3.2000000000000001E-2</v>
      </c>
      <c r="K517" s="73">
        <v>0</v>
      </c>
      <c r="L517" s="73">
        <v>0</v>
      </c>
      <c r="M517" s="73">
        <v>0</v>
      </c>
      <c r="N517" s="73">
        <v>0</v>
      </c>
      <c r="O517" s="79" t="s">
        <v>2153</v>
      </c>
      <c r="P517" s="79" t="s">
        <v>2154</v>
      </c>
      <c r="BG517" s="78">
        <v>46323.633946759262</v>
      </c>
      <c r="BH517" s="73">
        <v>1</v>
      </c>
      <c r="BI517" s="73" t="s">
        <v>84</v>
      </c>
      <c r="BJ517" s="73" t="s">
        <v>2785</v>
      </c>
      <c r="BK517" s="73" t="s">
        <v>2152</v>
      </c>
      <c r="BL517" s="73" t="s">
        <v>2110</v>
      </c>
      <c r="BM517" s="83">
        <v>-2.7374903306952054E-4</v>
      </c>
      <c r="BN517" s="73">
        <v>-54.749806613904099</v>
      </c>
      <c r="BO517" s="80" t="s">
        <v>88</v>
      </c>
      <c r="BR517" s="78">
        <v>46323.633946759262</v>
      </c>
      <c r="BS517" s="73" t="s">
        <v>2635</v>
      </c>
      <c r="BT517" s="73" t="s">
        <v>2636</v>
      </c>
      <c r="BU517" s="73">
        <v>361</v>
      </c>
      <c r="BV517" s="73" t="s">
        <v>2176</v>
      </c>
      <c r="BW517" s="73" t="s">
        <v>2177</v>
      </c>
      <c r="BX517" s="73">
        <v>0.3</v>
      </c>
      <c r="BY517" s="73">
        <v>0.12</v>
      </c>
      <c r="BZ517" s="73">
        <v>0.33</v>
      </c>
      <c r="CA517" s="73">
        <v>0.12</v>
      </c>
      <c r="CB517" s="73"/>
      <c r="CC517" s="73"/>
      <c r="CD517" s="73"/>
      <c r="CE517" s="73"/>
      <c r="CF517" s="73" t="s">
        <v>2099</v>
      </c>
      <c r="CG517" s="80"/>
      <c r="CH517" s="73" t="s">
        <v>66</v>
      </c>
      <c r="CI517" s="73" t="s">
        <v>2099</v>
      </c>
    </row>
    <row r="518" spans="1:87" ht="15" customHeight="1" x14ac:dyDescent="0.25">
      <c r="A518" s="78">
        <v>46323.633946759262</v>
      </c>
      <c r="B518" s="73" t="s">
        <v>2155</v>
      </c>
      <c r="C518" s="73" t="s">
        <v>2110</v>
      </c>
      <c r="D518" s="73">
        <v>0.19</v>
      </c>
      <c r="E518" s="73">
        <v>0.21</v>
      </c>
      <c r="F518" s="73">
        <v>8.0424771931898709E-4</v>
      </c>
      <c r="G518" s="73" t="s">
        <v>271</v>
      </c>
      <c r="H518" s="73"/>
      <c r="I518" s="73"/>
      <c r="J518" s="73">
        <v>3.2000000000000001E-2</v>
      </c>
      <c r="K518" s="73">
        <v>0</v>
      </c>
      <c r="L518" s="73">
        <v>0</v>
      </c>
      <c r="M518" s="73">
        <v>0</v>
      </c>
      <c r="N518" s="73">
        <v>0</v>
      </c>
      <c r="O518" s="79" t="s">
        <v>2153</v>
      </c>
      <c r="P518" s="79" t="s">
        <v>2156</v>
      </c>
      <c r="BG518" s="78">
        <v>46323.633946759262</v>
      </c>
      <c r="BH518" s="73">
        <v>1</v>
      </c>
      <c r="BI518" s="73" t="s">
        <v>84</v>
      </c>
      <c r="BJ518" s="73" t="s">
        <v>2785</v>
      </c>
      <c r="BK518" s="73" t="s">
        <v>2155</v>
      </c>
      <c r="BL518" s="73" t="s">
        <v>2110</v>
      </c>
      <c r="BM518" s="83">
        <v>-7.1376789746520797E-4</v>
      </c>
      <c r="BN518" s="73">
        <v>-142.7535794930416</v>
      </c>
      <c r="BO518" s="80" t="s">
        <v>88</v>
      </c>
      <c r="BR518" s="78">
        <v>46323.633946759262</v>
      </c>
      <c r="BS518" s="73" t="s">
        <v>2635</v>
      </c>
      <c r="BT518" s="73" t="s">
        <v>2637</v>
      </c>
      <c r="BU518" s="73">
        <v>362</v>
      </c>
      <c r="BV518" s="73" t="s">
        <v>2176</v>
      </c>
      <c r="BW518" s="73" t="s">
        <v>2177</v>
      </c>
      <c r="BX518" s="73">
        <v>0.33</v>
      </c>
      <c r="BY518" s="73">
        <v>0.12</v>
      </c>
      <c r="BZ518" s="73">
        <v>0.33</v>
      </c>
      <c r="CA518" s="73">
        <v>0.15</v>
      </c>
      <c r="CB518" s="73"/>
      <c r="CC518" s="73"/>
      <c r="CD518" s="73"/>
      <c r="CE518" s="73"/>
      <c r="CF518" s="73" t="s">
        <v>2099</v>
      </c>
      <c r="CG518" s="80"/>
      <c r="CH518" s="73" t="s">
        <v>66</v>
      </c>
      <c r="CI518" s="73" t="s">
        <v>2099</v>
      </c>
    </row>
    <row r="519" spans="1:87" ht="15" customHeight="1" x14ac:dyDescent="0.25">
      <c r="A519" s="78">
        <v>46323.633946759262</v>
      </c>
      <c r="B519" s="73" t="s">
        <v>2157</v>
      </c>
      <c r="C519" s="73" t="s">
        <v>2110</v>
      </c>
      <c r="D519" s="73">
        <v>0.41</v>
      </c>
      <c r="E519" s="73">
        <v>0.21</v>
      </c>
      <c r="F519" s="73">
        <v>8.0424771931898709E-4</v>
      </c>
      <c r="G519" s="73" t="s">
        <v>271</v>
      </c>
      <c r="H519" s="73"/>
      <c r="I519" s="73"/>
      <c r="J519" s="73">
        <v>3.2000000000000001E-2</v>
      </c>
      <c r="K519" s="73">
        <v>0</v>
      </c>
      <c r="L519" s="73">
        <v>0</v>
      </c>
      <c r="M519" s="73">
        <v>0</v>
      </c>
      <c r="N519" s="73">
        <v>0</v>
      </c>
      <c r="O519" s="79" t="s">
        <v>2153</v>
      </c>
      <c r="P519" s="79" t="s">
        <v>2158</v>
      </c>
      <c r="BG519" s="78">
        <v>46323.633946759262</v>
      </c>
      <c r="BH519" s="73">
        <v>1</v>
      </c>
      <c r="BI519" s="73" t="s">
        <v>84</v>
      </c>
      <c r="BJ519" s="73" t="s">
        <v>2785</v>
      </c>
      <c r="BK519" s="73" t="s">
        <v>2157</v>
      </c>
      <c r="BL519" s="73" t="s">
        <v>2110</v>
      </c>
      <c r="BM519" s="83">
        <v>1.6626983132616687E-4</v>
      </c>
      <c r="BN519" s="73">
        <v>33.253966265233373</v>
      </c>
      <c r="BO519" s="80" t="s">
        <v>89</v>
      </c>
      <c r="BR519" s="78">
        <v>46323.633946759262</v>
      </c>
      <c r="BS519" s="73" t="s">
        <v>2635</v>
      </c>
      <c r="BT519" s="73" t="s">
        <v>2638</v>
      </c>
      <c r="BU519" s="73">
        <v>363</v>
      </c>
      <c r="BV519" s="73" t="s">
        <v>2176</v>
      </c>
      <c r="BW519" s="73" t="s">
        <v>2177</v>
      </c>
      <c r="BX519" s="73">
        <v>0.33</v>
      </c>
      <c r="BY519" s="73">
        <v>0.15</v>
      </c>
      <c r="BZ519" s="73">
        <v>0.3</v>
      </c>
      <c r="CA519" s="73">
        <v>0.15</v>
      </c>
      <c r="CB519" s="73"/>
      <c r="CC519" s="73"/>
      <c r="CD519" s="73"/>
      <c r="CE519" s="73"/>
      <c r="CF519" s="73" t="s">
        <v>2099</v>
      </c>
      <c r="CG519" s="80"/>
      <c r="CH519" s="73" t="s">
        <v>66</v>
      </c>
      <c r="CI519" s="73" t="s">
        <v>2099</v>
      </c>
    </row>
    <row r="520" spans="1:87" ht="15" customHeight="1" x14ac:dyDescent="0.25">
      <c r="A520" s="78">
        <v>46323.633946759262</v>
      </c>
      <c r="B520" s="73" t="s">
        <v>2159</v>
      </c>
      <c r="C520" s="73" t="s">
        <v>2110</v>
      </c>
      <c r="D520" s="73">
        <v>0.08</v>
      </c>
      <c r="E520" s="73">
        <v>0.21</v>
      </c>
      <c r="F520" s="73">
        <v>8.0424771931898709E-4</v>
      </c>
      <c r="G520" s="73" t="s">
        <v>271</v>
      </c>
      <c r="H520" s="73"/>
      <c r="I520" s="73"/>
      <c r="J520" s="73">
        <v>3.2000000000000001E-2</v>
      </c>
      <c r="K520" s="73">
        <v>0</v>
      </c>
      <c r="L520" s="73">
        <v>0</v>
      </c>
      <c r="M520" s="73">
        <v>0</v>
      </c>
      <c r="N520" s="73">
        <v>0</v>
      </c>
      <c r="O520" s="79" t="s">
        <v>2153</v>
      </c>
      <c r="P520" s="79" t="s">
        <v>2160</v>
      </c>
      <c r="BG520" s="78">
        <v>46323.633946759262</v>
      </c>
      <c r="BH520" s="73">
        <v>1</v>
      </c>
      <c r="BI520" s="73" t="s">
        <v>84</v>
      </c>
      <c r="BJ520" s="73" t="s">
        <v>2785</v>
      </c>
      <c r="BK520" s="73" t="s">
        <v>2159</v>
      </c>
      <c r="BL520" s="73" t="s">
        <v>2110</v>
      </c>
      <c r="BM520" s="83">
        <v>-1.1537867618608953E-3</v>
      </c>
      <c r="BN520" s="73">
        <v>-230.75735237217904</v>
      </c>
      <c r="BO520" s="80" t="s">
        <v>88</v>
      </c>
      <c r="BR520" s="78">
        <v>46323.633946759262</v>
      </c>
      <c r="BS520" s="73" t="s">
        <v>2635</v>
      </c>
      <c r="BT520" s="73" t="s">
        <v>2639</v>
      </c>
      <c r="BU520" s="73">
        <v>364</v>
      </c>
      <c r="BV520" s="73" t="s">
        <v>2176</v>
      </c>
      <c r="BW520" s="73" t="s">
        <v>2177</v>
      </c>
      <c r="BX520" s="73">
        <v>0.3</v>
      </c>
      <c r="BY520" s="73">
        <v>0.15</v>
      </c>
      <c r="BZ520" s="73">
        <v>0.3</v>
      </c>
      <c r="CA520" s="73">
        <v>0.12</v>
      </c>
      <c r="CB520" s="73"/>
      <c r="CC520" s="73"/>
      <c r="CD520" s="73"/>
      <c r="CE520" s="73"/>
      <c r="CF520" s="73" t="s">
        <v>2099</v>
      </c>
      <c r="CG520" s="80"/>
      <c r="CH520" s="73" t="s">
        <v>66</v>
      </c>
      <c r="CI520" s="73" t="s">
        <v>2099</v>
      </c>
    </row>
    <row r="521" spans="1:87" ht="15" customHeight="1" x14ac:dyDescent="0.25">
      <c r="A521" s="78">
        <v>46323.633946759262</v>
      </c>
      <c r="B521" s="73" t="s">
        <v>2161</v>
      </c>
      <c r="C521" s="73" t="s">
        <v>2110</v>
      </c>
      <c r="D521" s="73">
        <v>0.52</v>
      </c>
      <c r="E521" s="73">
        <v>0.21</v>
      </c>
      <c r="F521" s="73">
        <v>8.0424771931898709E-4</v>
      </c>
      <c r="G521" s="73" t="s">
        <v>271</v>
      </c>
      <c r="H521" s="73"/>
      <c r="I521" s="73"/>
      <c r="J521" s="73">
        <v>3.2000000000000001E-2</v>
      </c>
      <c r="K521" s="73">
        <v>0</v>
      </c>
      <c r="L521" s="73">
        <v>0</v>
      </c>
      <c r="M521" s="73">
        <v>0</v>
      </c>
      <c r="N521" s="73">
        <v>0</v>
      </c>
      <c r="O521" s="79" t="s">
        <v>2153</v>
      </c>
      <c r="P521" s="79" t="s">
        <v>2162</v>
      </c>
      <c r="BG521" s="78">
        <v>46323.633946759262</v>
      </c>
      <c r="BH521" s="73">
        <v>1</v>
      </c>
      <c r="BI521" s="73" t="s">
        <v>84</v>
      </c>
      <c r="BJ521" s="73" t="s">
        <v>2785</v>
      </c>
      <c r="BK521" s="73" t="s">
        <v>2161</v>
      </c>
      <c r="BL521" s="73" t="s">
        <v>2110</v>
      </c>
      <c r="BM521" s="83">
        <v>6.0628869572185433E-4</v>
      </c>
      <c r="BN521" s="73">
        <v>121.25773914437087</v>
      </c>
      <c r="BO521" s="80" t="s">
        <v>89</v>
      </c>
      <c r="BR521" s="78">
        <v>46323.633946759262</v>
      </c>
      <c r="BS521" s="73" t="s">
        <v>2640</v>
      </c>
      <c r="BT521" s="73" t="s">
        <v>2641</v>
      </c>
      <c r="BU521" s="73">
        <v>365</v>
      </c>
      <c r="BV521" s="73" t="s">
        <v>2176</v>
      </c>
      <c r="BW521" s="73" t="s">
        <v>2177</v>
      </c>
      <c r="BX521" s="73">
        <v>0.33</v>
      </c>
      <c r="BY521" s="73">
        <v>0.12</v>
      </c>
      <c r="BZ521" s="73">
        <v>0.36</v>
      </c>
      <c r="CA521" s="73">
        <v>0.12</v>
      </c>
      <c r="CB521" s="73"/>
      <c r="CC521" s="73"/>
      <c r="CD521" s="73"/>
      <c r="CE521" s="73"/>
      <c r="CF521" s="73" t="s">
        <v>2101</v>
      </c>
      <c r="CG521" s="80"/>
      <c r="CH521" s="73" t="s">
        <v>66</v>
      </c>
      <c r="CI521" s="73" t="s">
        <v>2101</v>
      </c>
    </row>
    <row r="522" spans="1:87" ht="15" customHeight="1" x14ac:dyDescent="0.25">
      <c r="A522" s="78">
        <v>46323.633946759262</v>
      </c>
      <c r="B522" s="73" t="s">
        <v>2163</v>
      </c>
      <c r="C522" s="73" t="s">
        <v>2110</v>
      </c>
      <c r="D522" s="73">
        <v>0.3</v>
      </c>
      <c r="E522" s="73">
        <v>0.04</v>
      </c>
      <c r="F522" s="73">
        <v>8.0424771931898709E-4</v>
      </c>
      <c r="G522" s="73" t="s">
        <v>271</v>
      </c>
      <c r="H522" s="73"/>
      <c r="I522" s="73"/>
      <c r="J522" s="73">
        <v>3.2000000000000001E-2</v>
      </c>
      <c r="K522" s="73">
        <v>0</v>
      </c>
      <c r="L522" s="73">
        <v>0</v>
      </c>
      <c r="M522" s="73">
        <v>0</v>
      </c>
      <c r="N522" s="73">
        <v>0</v>
      </c>
      <c r="O522" s="79" t="s">
        <v>2164</v>
      </c>
      <c r="P522" s="79" t="s">
        <v>2165</v>
      </c>
      <c r="BG522" s="78">
        <v>46323.633946759262</v>
      </c>
      <c r="BH522" s="73">
        <v>1</v>
      </c>
      <c r="BI522" s="73" t="s">
        <v>84</v>
      </c>
      <c r="BJ522" s="73" t="s">
        <v>2785</v>
      </c>
      <c r="BK522" s="73" t="s">
        <v>2163</v>
      </c>
      <c r="BL522" s="73" t="s">
        <v>2110</v>
      </c>
      <c r="BM522" s="83">
        <v>-2.0924893175282532E-3</v>
      </c>
      <c r="BN522" s="73">
        <v>-350.06849786350563</v>
      </c>
      <c r="BO522" s="80" t="s">
        <v>88</v>
      </c>
      <c r="BR522" s="78">
        <v>46323.633946759262</v>
      </c>
      <c r="BS522" s="73" t="s">
        <v>2640</v>
      </c>
      <c r="BT522" s="73" t="s">
        <v>2642</v>
      </c>
      <c r="BU522" s="73">
        <v>366</v>
      </c>
      <c r="BV522" s="73" t="s">
        <v>2176</v>
      </c>
      <c r="BW522" s="73" t="s">
        <v>2177</v>
      </c>
      <c r="BX522" s="73">
        <v>0.36</v>
      </c>
      <c r="BY522" s="73">
        <v>0.12</v>
      </c>
      <c r="BZ522" s="73">
        <v>0.36</v>
      </c>
      <c r="CA522" s="73">
        <v>0.15</v>
      </c>
      <c r="CB522" s="73"/>
      <c r="CC522" s="73"/>
      <c r="CD522" s="73"/>
      <c r="CE522" s="73"/>
      <c r="CF522" s="73" t="s">
        <v>2101</v>
      </c>
      <c r="CG522" s="80"/>
      <c r="CH522" s="73" t="s">
        <v>66</v>
      </c>
      <c r="CI522" s="73" t="s">
        <v>2101</v>
      </c>
    </row>
    <row r="523" spans="1:87" ht="15" customHeight="1" x14ac:dyDescent="0.25">
      <c r="A523" s="78">
        <v>46323.633946759262</v>
      </c>
      <c r="B523" s="73" t="s">
        <v>2166</v>
      </c>
      <c r="C523" s="73" t="s">
        <v>2110</v>
      </c>
      <c r="D523" s="73">
        <v>0.41</v>
      </c>
      <c r="E523" s="73">
        <v>0.04</v>
      </c>
      <c r="F523" s="73">
        <v>8.0424771931898709E-4</v>
      </c>
      <c r="G523" s="73" t="s">
        <v>271</v>
      </c>
      <c r="H523" s="73"/>
      <c r="I523" s="73"/>
      <c r="J523" s="73">
        <v>3.2000000000000001E-2</v>
      </c>
      <c r="K523" s="73">
        <v>0</v>
      </c>
      <c r="L523" s="73">
        <v>0</v>
      </c>
      <c r="M523" s="73">
        <v>0</v>
      </c>
      <c r="N523" s="73">
        <v>0</v>
      </c>
      <c r="O523" s="79" t="s">
        <v>2164</v>
      </c>
      <c r="P523" s="79" t="s">
        <v>2167</v>
      </c>
      <c r="BG523" s="78">
        <v>46323.633946759262</v>
      </c>
      <c r="BH523" s="73">
        <v>1</v>
      </c>
      <c r="BI523" s="73" t="s">
        <v>84</v>
      </c>
      <c r="BJ523" s="73" t="s">
        <v>2785</v>
      </c>
      <c r="BK523" s="73" t="s">
        <v>2166</v>
      </c>
      <c r="BL523" s="73" t="s">
        <v>2110</v>
      </c>
      <c r="BM523" s="83">
        <v>-1.6524704531325656E-3</v>
      </c>
      <c r="BN523" s="73">
        <v>-330.49409062651313</v>
      </c>
      <c r="BO523" s="80" t="s">
        <v>88</v>
      </c>
      <c r="BR523" s="78">
        <v>46323.633946759262</v>
      </c>
      <c r="BS523" s="73" t="s">
        <v>2640</v>
      </c>
      <c r="BT523" s="73" t="s">
        <v>2643</v>
      </c>
      <c r="BU523" s="73">
        <v>367</v>
      </c>
      <c r="BV523" s="73" t="s">
        <v>2176</v>
      </c>
      <c r="BW523" s="73" t="s">
        <v>2177</v>
      </c>
      <c r="BX523" s="73">
        <v>0.36</v>
      </c>
      <c r="BY523" s="73">
        <v>0.15</v>
      </c>
      <c r="BZ523" s="73">
        <v>0.33</v>
      </c>
      <c r="CA523" s="73">
        <v>0.15</v>
      </c>
      <c r="CB523" s="73"/>
      <c r="CC523" s="73"/>
      <c r="CD523" s="73"/>
      <c r="CE523" s="73"/>
      <c r="CF523" s="73" t="s">
        <v>2101</v>
      </c>
      <c r="CG523" s="80"/>
      <c r="CH523" s="73" t="s">
        <v>66</v>
      </c>
      <c r="CI523" s="73" t="s">
        <v>2101</v>
      </c>
    </row>
    <row r="524" spans="1:87" ht="15" customHeight="1" x14ac:dyDescent="0.25">
      <c r="A524" s="78">
        <v>46323.633946759262</v>
      </c>
      <c r="B524" s="73" t="s">
        <v>2168</v>
      </c>
      <c r="C524" s="73" t="s">
        <v>2110</v>
      </c>
      <c r="D524" s="73">
        <v>0.19</v>
      </c>
      <c r="E524" s="73">
        <v>0.04</v>
      </c>
      <c r="F524" s="73">
        <v>8.0424771931898709E-4</v>
      </c>
      <c r="G524" s="73" t="s">
        <v>271</v>
      </c>
      <c r="H524" s="73"/>
      <c r="I524" s="73"/>
      <c r="J524" s="73">
        <v>3.2000000000000001E-2</v>
      </c>
      <c r="K524" s="73">
        <v>0</v>
      </c>
      <c r="L524" s="73">
        <v>0</v>
      </c>
      <c r="M524" s="73">
        <v>0</v>
      </c>
      <c r="N524" s="73">
        <v>0</v>
      </c>
      <c r="O524" s="79" t="s">
        <v>2164</v>
      </c>
      <c r="P524" s="79" t="s">
        <v>2169</v>
      </c>
      <c r="BG524" s="78">
        <v>46323.633946759262</v>
      </c>
      <c r="BH524" s="73">
        <v>1</v>
      </c>
      <c r="BI524" s="73" t="s">
        <v>84</v>
      </c>
      <c r="BJ524" s="73" t="s">
        <v>2785</v>
      </c>
      <c r="BK524" s="73" t="s">
        <v>2168</v>
      </c>
      <c r="BL524" s="73" t="s">
        <v>2110</v>
      </c>
      <c r="BM524" s="83">
        <v>-2.5325081819239405E-3</v>
      </c>
      <c r="BN524" s="73">
        <v>-350.15650163638475</v>
      </c>
      <c r="BO524" s="80" t="s">
        <v>88</v>
      </c>
      <c r="BR524" s="78">
        <v>46323.633946759262</v>
      </c>
      <c r="BS524" s="73" t="s">
        <v>2640</v>
      </c>
      <c r="BT524" s="73" t="s">
        <v>2644</v>
      </c>
      <c r="BU524" s="73">
        <v>368</v>
      </c>
      <c r="BV524" s="73" t="s">
        <v>2176</v>
      </c>
      <c r="BW524" s="73" t="s">
        <v>2177</v>
      </c>
      <c r="BX524" s="73">
        <v>0.33</v>
      </c>
      <c r="BY524" s="73">
        <v>0.15</v>
      </c>
      <c r="BZ524" s="73">
        <v>0.33</v>
      </c>
      <c r="CA524" s="73">
        <v>0.12</v>
      </c>
      <c r="CB524" s="73"/>
      <c r="CC524" s="73"/>
      <c r="CD524" s="73"/>
      <c r="CE524" s="73"/>
      <c r="CF524" s="73" t="s">
        <v>2101</v>
      </c>
      <c r="CG524" s="80"/>
      <c r="CH524" s="73" t="s">
        <v>66</v>
      </c>
      <c r="CI524" s="73" t="s">
        <v>2101</v>
      </c>
    </row>
    <row r="525" spans="1:87" ht="15" customHeight="1" x14ac:dyDescent="0.25">
      <c r="A525" s="78">
        <v>46323.633946759262</v>
      </c>
      <c r="B525" s="73" t="s">
        <v>2170</v>
      </c>
      <c r="C525" s="73" t="s">
        <v>2110</v>
      </c>
      <c r="D525" s="73">
        <v>0.52</v>
      </c>
      <c r="E525" s="73">
        <v>0.04</v>
      </c>
      <c r="F525" s="73">
        <v>8.0424771931898709E-4</v>
      </c>
      <c r="G525" s="73" t="s">
        <v>271</v>
      </c>
      <c r="H525" s="73"/>
      <c r="I525" s="73"/>
      <c r="J525" s="73">
        <v>3.2000000000000001E-2</v>
      </c>
      <c r="K525" s="73">
        <v>0</v>
      </c>
      <c r="L525" s="73">
        <v>0</v>
      </c>
      <c r="M525" s="73">
        <v>0</v>
      </c>
      <c r="N525" s="73">
        <v>0</v>
      </c>
      <c r="O525" s="79" t="s">
        <v>2164</v>
      </c>
      <c r="P525" s="79" t="s">
        <v>2171</v>
      </c>
      <c r="BG525" s="78">
        <v>46323.633946759262</v>
      </c>
      <c r="BH525" s="73">
        <v>1</v>
      </c>
      <c r="BI525" s="73" t="s">
        <v>84</v>
      </c>
      <c r="BJ525" s="73" t="s">
        <v>2785</v>
      </c>
      <c r="BK525" s="73" t="s">
        <v>2170</v>
      </c>
      <c r="BL525" s="73" t="s">
        <v>2110</v>
      </c>
      <c r="BM525" s="83">
        <v>-1.2124515887368781E-3</v>
      </c>
      <c r="BN525" s="73">
        <v>-242.4903177473756</v>
      </c>
      <c r="BO525" s="80" t="s">
        <v>88</v>
      </c>
      <c r="BR525" s="78">
        <v>46323.633946759262</v>
      </c>
      <c r="BS525" s="73" t="s">
        <v>2645</v>
      </c>
      <c r="BT525" s="73" t="s">
        <v>2646</v>
      </c>
      <c r="BU525" s="73">
        <v>369</v>
      </c>
      <c r="BV525" s="73" t="s">
        <v>2176</v>
      </c>
      <c r="BW525" s="73" t="s">
        <v>2177</v>
      </c>
      <c r="BX525" s="73">
        <v>0.36</v>
      </c>
      <c r="BY525" s="73">
        <v>0.12</v>
      </c>
      <c r="BZ525" s="73">
        <v>0.39</v>
      </c>
      <c r="CA525" s="73">
        <v>0.12</v>
      </c>
      <c r="CB525" s="73"/>
      <c r="CC525" s="73"/>
      <c r="CD525" s="73"/>
      <c r="CE525" s="73"/>
      <c r="CF525" s="73" t="s">
        <v>2103</v>
      </c>
      <c r="CG525" s="80"/>
      <c r="CH525" s="73" t="s">
        <v>66</v>
      </c>
      <c r="CI525" s="73" t="s">
        <v>2103</v>
      </c>
    </row>
    <row r="526" spans="1:87" ht="15" customHeight="1" x14ac:dyDescent="0.25">
      <c r="A526" s="78">
        <v>46323.633946759262</v>
      </c>
      <c r="B526" s="73" t="s">
        <v>2172</v>
      </c>
      <c r="C526" s="73" t="s">
        <v>2110</v>
      </c>
      <c r="D526" s="73">
        <v>7.9999999999999988E-2</v>
      </c>
      <c r="E526" s="73">
        <v>0.04</v>
      </c>
      <c r="F526" s="73">
        <v>8.0424771931898709E-4</v>
      </c>
      <c r="G526" s="73" t="s">
        <v>271</v>
      </c>
      <c r="H526" s="73"/>
      <c r="I526" s="73"/>
      <c r="J526" s="73">
        <v>3.2000000000000001E-2</v>
      </c>
      <c r="K526" s="73">
        <v>0</v>
      </c>
      <c r="L526" s="73">
        <v>0</v>
      </c>
      <c r="M526" s="73">
        <v>0</v>
      </c>
      <c r="N526" s="73">
        <v>0</v>
      </c>
      <c r="O526" s="79" t="s">
        <v>2164</v>
      </c>
      <c r="P526" s="79" t="s">
        <v>2173</v>
      </c>
      <c r="BG526" s="78">
        <v>46323.633946759262</v>
      </c>
      <c r="BH526" s="73">
        <v>1</v>
      </c>
      <c r="BI526" s="73" t="s">
        <v>84</v>
      </c>
      <c r="BJ526" s="73" t="s">
        <v>2785</v>
      </c>
      <c r="BK526" s="73" t="s">
        <v>2172</v>
      </c>
      <c r="BL526" s="73" t="s">
        <v>2110</v>
      </c>
      <c r="BM526" s="83">
        <v>-2.9725270463196278E-3</v>
      </c>
      <c r="BN526" s="73">
        <v>-350.24450540926392</v>
      </c>
      <c r="BO526" s="80" t="s">
        <v>88</v>
      </c>
      <c r="BR526" s="78">
        <v>46323.633946759262</v>
      </c>
      <c r="BS526" s="73" t="s">
        <v>2645</v>
      </c>
      <c r="BT526" s="73" t="s">
        <v>2647</v>
      </c>
      <c r="BU526" s="73">
        <v>370</v>
      </c>
      <c r="BV526" s="73" t="s">
        <v>2176</v>
      </c>
      <c r="BW526" s="73" t="s">
        <v>2177</v>
      </c>
      <c r="BX526" s="73">
        <v>0.39</v>
      </c>
      <c r="BY526" s="73">
        <v>0.12</v>
      </c>
      <c r="BZ526" s="73">
        <v>0.39</v>
      </c>
      <c r="CA526" s="73">
        <v>0.15</v>
      </c>
      <c r="CB526" s="73"/>
      <c r="CC526" s="73"/>
      <c r="CD526" s="73"/>
      <c r="CE526" s="73"/>
      <c r="CF526" s="73" t="s">
        <v>2103</v>
      </c>
      <c r="CG526" s="80"/>
      <c r="CH526" s="73" t="s">
        <v>66</v>
      </c>
      <c r="CI526" s="73" t="s">
        <v>2103</v>
      </c>
    </row>
    <row r="527" spans="1:87" ht="15" customHeight="1" x14ac:dyDescent="0.25">
      <c r="BG527" s="78">
        <v>46323.633946759262</v>
      </c>
      <c r="BH527" s="73">
        <v>1</v>
      </c>
      <c r="BI527" s="73" t="s">
        <v>84</v>
      </c>
      <c r="BJ527" s="73" t="s">
        <v>197</v>
      </c>
      <c r="BK527" s="73" t="s">
        <v>1918</v>
      </c>
      <c r="BL527" s="73" t="s">
        <v>31</v>
      </c>
      <c r="BM527" s="83">
        <v>-6.6036481714841261E-4</v>
      </c>
      <c r="BN527" s="73">
        <v>-10.653743458804399</v>
      </c>
      <c r="BO527" s="80" t="s">
        <v>88</v>
      </c>
      <c r="BR527" s="78">
        <v>46323.633946759262</v>
      </c>
      <c r="BS527" s="73" t="s">
        <v>2645</v>
      </c>
      <c r="BT527" s="73" t="s">
        <v>2648</v>
      </c>
      <c r="BU527" s="73">
        <v>371</v>
      </c>
      <c r="BV527" s="73" t="s">
        <v>2176</v>
      </c>
      <c r="BW527" s="73" t="s">
        <v>2177</v>
      </c>
      <c r="BX527" s="73">
        <v>0.39</v>
      </c>
      <c r="BY527" s="73">
        <v>0.15</v>
      </c>
      <c r="BZ527" s="73">
        <v>0.36</v>
      </c>
      <c r="CA527" s="73">
        <v>0.15</v>
      </c>
      <c r="CB527" s="73"/>
      <c r="CC527" s="73"/>
      <c r="CD527" s="73"/>
      <c r="CE527" s="73"/>
      <c r="CF527" s="73" t="s">
        <v>2103</v>
      </c>
      <c r="CG527" s="80"/>
      <c r="CH527" s="73" t="s">
        <v>66</v>
      </c>
      <c r="CI527" s="73" t="s">
        <v>2103</v>
      </c>
    </row>
    <row r="528" spans="1:87" ht="15" customHeight="1" x14ac:dyDescent="0.25">
      <c r="BG528" s="78">
        <v>46323.633946759262</v>
      </c>
      <c r="BH528" s="73">
        <v>1</v>
      </c>
      <c r="BI528" s="73" t="s">
        <v>84</v>
      </c>
      <c r="BJ528" s="73" t="s">
        <v>197</v>
      </c>
      <c r="BK528" s="73" t="s">
        <v>1921</v>
      </c>
      <c r="BL528" s="73" t="s">
        <v>31</v>
      </c>
      <c r="BM528" s="83">
        <v>-6.4043424173883604E-4</v>
      </c>
      <c r="BN528" s="73">
        <v>-10.581642723705123</v>
      </c>
      <c r="BO528" s="80" t="s">
        <v>88</v>
      </c>
      <c r="BR528" s="78">
        <v>46323.633946759262</v>
      </c>
      <c r="BS528" s="73" t="s">
        <v>2645</v>
      </c>
      <c r="BT528" s="73" t="s">
        <v>2649</v>
      </c>
      <c r="BU528" s="73">
        <v>372</v>
      </c>
      <c r="BV528" s="73" t="s">
        <v>2176</v>
      </c>
      <c r="BW528" s="73" t="s">
        <v>2177</v>
      </c>
      <c r="BX528" s="73">
        <v>0.36</v>
      </c>
      <c r="BY528" s="73">
        <v>0.15</v>
      </c>
      <c r="BZ528" s="73">
        <v>0.36</v>
      </c>
      <c r="CA528" s="73">
        <v>0.12</v>
      </c>
      <c r="CB528" s="73"/>
      <c r="CC528" s="73"/>
      <c r="CD528" s="73"/>
      <c r="CE528" s="73"/>
      <c r="CF528" s="73" t="s">
        <v>2103</v>
      </c>
      <c r="CG528" s="80"/>
      <c r="CH528" s="73" t="s">
        <v>66</v>
      </c>
      <c r="CI528" s="73" t="s">
        <v>2103</v>
      </c>
    </row>
    <row r="529" spans="59:87" ht="15" customHeight="1" x14ac:dyDescent="0.25">
      <c r="BG529" s="78">
        <v>46323.633946759262</v>
      </c>
      <c r="BH529" s="73">
        <v>1</v>
      </c>
      <c r="BI529" s="73" t="s">
        <v>84</v>
      </c>
      <c r="BJ529" s="73" t="s">
        <v>197</v>
      </c>
      <c r="BK529" s="73" t="s">
        <v>1923</v>
      </c>
      <c r="BL529" s="73" t="s">
        <v>31</v>
      </c>
      <c r="BM529" s="83">
        <v>-6.2050366632925946E-4</v>
      </c>
      <c r="BN529" s="73">
        <v>-10.509541988605848</v>
      </c>
      <c r="BO529" s="80" t="s">
        <v>88</v>
      </c>
      <c r="BR529" s="78">
        <v>46323.633946759262</v>
      </c>
      <c r="BS529" s="73" t="s">
        <v>2650</v>
      </c>
      <c r="BT529" s="73" t="s">
        <v>2651</v>
      </c>
      <c r="BU529" s="73">
        <v>373</v>
      </c>
      <c r="BV529" s="73" t="s">
        <v>2176</v>
      </c>
      <c r="BW529" s="73" t="s">
        <v>2177</v>
      </c>
      <c r="BX529" s="73">
        <v>0.39</v>
      </c>
      <c r="BY529" s="73">
        <v>0.12</v>
      </c>
      <c r="BZ529" s="73">
        <v>0.42</v>
      </c>
      <c r="CA529" s="73">
        <v>0.12</v>
      </c>
      <c r="CB529" s="73"/>
      <c r="CC529" s="73"/>
      <c r="CD529" s="73"/>
      <c r="CE529" s="73"/>
      <c r="CF529" s="73" t="s">
        <v>2105</v>
      </c>
      <c r="CG529" s="80"/>
      <c r="CH529" s="73" t="s">
        <v>66</v>
      </c>
      <c r="CI529" s="73" t="s">
        <v>2105</v>
      </c>
    </row>
    <row r="530" spans="59:87" ht="15" customHeight="1" x14ac:dyDescent="0.25">
      <c r="BG530" s="78">
        <v>46323.633946759262</v>
      </c>
      <c r="BH530" s="73">
        <v>1</v>
      </c>
      <c r="BI530" s="73" t="s">
        <v>84</v>
      </c>
      <c r="BJ530" s="73" t="s">
        <v>197</v>
      </c>
      <c r="BK530" s="73" t="s">
        <v>1925</v>
      </c>
      <c r="BL530" s="73" t="s">
        <v>31</v>
      </c>
      <c r="BM530" s="83">
        <v>-6.0057309091968289E-4</v>
      </c>
      <c r="BN530" s="73">
        <v>-10.437441253506572</v>
      </c>
      <c r="BO530" s="80" t="s">
        <v>88</v>
      </c>
      <c r="BR530" s="78">
        <v>46323.633946759262</v>
      </c>
      <c r="BS530" s="73" t="s">
        <v>2650</v>
      </c>
      <c r="BT530" s="73" t="s">
        <v>2652</v>
      </c>
      <c r="BU530" s="73">
        <v>374</v>
      </c>
      <c r="BV530" s="73" t="s">
        <v>2176</v>
      </c>
      <c r="BW530" s="73" t="s">
        <v>2177</v>
      </c>
      <c r="BX530" s="73">
        <v>0.42</v>
      </c>
      <c r="BY530" s="73">
        <v>0.12</v>
      </c>
      <c r="BZ530" s="73">
        <v>0.42</v>
      </c>
      <c r="CA530" s="73">
        <v>0.15</v>
      </c>
      <c r="CB530" s="73"/>
      <c r="CC530" s="73"/>
      <c r="CD530" s="73"/>
      <c r="CE530" s="73"/>
      <c r="CF530" s="73" t="s">
        <v>2105</v>
      </c>
      <c r="CG530" s="80"/>
      <c r="CH530" s="73" t="s">
        <v>66</v>
      </c>
      <c r="CI530" s="73" t="s">
        <v>2105</v>
      </c>
    </row>
    <row r="531" spans="59:87" ht="15" customHeight="1" x14ac:dyDescent="0.25">
      <c r="BG531" s="78">
        <v>46323.633946759262</v>
      </c>
      <c r="BH531" s="73">
        <v>1</v>
      </c>
      <c r="BI531" s="73" t="s">
        <v>84</v>
      </c>
      <c r="BJ531" s="73" t="s">
        <v>197</v>
      </c>
      <c r="BK531" s="73" t="s">
        <v>1927</v>
      </c>
      <c r="BL531" s="73" t="s">
        <v>31</v>
      </c>
      <c r="BM531" s="83">
        <v>-5.8064251551010631E-4</v>
      </c>
      <c r="BN531" s="73">
        <v>-10.365340518407296</v>
      </c>
      <c r="BO531" s="80" t="s">
        <v>88</v>
      </c>
      <c r="BR531" s="78">
        <v>46323.633946759262</v>
      </c>
      <c r="BS531" s="73" t="s">
        <v>2650</v>
      </c>
      <c r="BT531" s="73" t="s">
        <v>2653</v>
      </c>
      <c r="BU531" s="73">
        <v>375</v>
      </c>
      <c r="BV531" s="73" t="s">
        <v>2176</v>
      </c>
      <c r="BW531" s="73" t="s">
        <v>2177</v>
      </c>
      <c r="BX531" s="73">
        <v>0.42</v>
      </c>
      <c r="BY531" s="73">
        <v>0.15</v>
      </c>
      <c r="BZ531" s="73">
        <v>0.39</v>
      </c>
      <c r="CA531" s="73">
        <v>0.15</v>
      </c>
      <c r="CB531" s="73"/>
      <c r="CC531" s="73"/>
      <c r="CD531" s="73"/>
      <c r="CE531" s="73"/>
      <c r="CF531" s="73" t="s">
        <v>2105</v>
      </c>
      <c r="CG531" s="80"/>
      <c r="CH531" s="73" t="s">
        <v>66</v>
      </c>
      <c r="CI531" s="73" t="s">
        <v>2105</v>
      </c>
    </row>
    <row r="532" spans="59:87" ht="15" customHeight="1" x14ac:dyDescent="0.25">
      <c r="BG532" s="78">
        <v>46323.633946759262</v>
      </c>
      <c r="BH532" s="73">
        <v>1</v>
      </c>
      <c r="BI532" s="73" t="s">
        <v>84</v>
      </c>
      <c r="BJ532" s="73" t="s">
        <v>197</v>
      </c>
      <c r="BK532" s="73" t="s">
        <v>1929</v>
      </c>
      <c r="BL532" s="73" t="s">
        <v>31</v>
      </c>
      <c r="BM532" s="83">
        <v>-5.6071194010052974E-4</v>
      </c>
      <c r="BN532" s="73">
        <v>-10.293239783308019</v>
      </c>
      <c r="BO532" s="80" t="s">
        <v>88</v>
      </c>
      <c r="BR532" s="78">
        <v>46323.633946759262</v>
      </c>
      <c r="BS532" s="73" t="s">
        <v>2650</v>
      </c>
      <c r="BT532" s="73" t="s">
        <v>2654</v>
      </c>
      <c r="BU532" s="73">
        <v>376</v>
      </c>
      <c r="BV532" s="73" t="s">
        <v>2176</v>
      </c>
      <c r="BW532" s="73" t="s">
        <v>2177</v>
      </c>
      <c r="BX532" s="73">
        <v>0.39</v>
      </c>
      <c r="BY532" s="73">
        <v>0.15</v>
      </c>
      <c r="BZ532" s="73">
        <v>0.39</v>
      </c>
      <c r="CA532" s="73">
        <v>0.12</v>
      </c>
      <c r="CB532" s="73"/>
      <c r="CC532" s="73"/>
      <c r="CD532" s="73"/>
      <c r="CE532" s="73"/>
      <c r="CF532" s="73" t="s">
        <v>2105</v>
      </c>
      <c r="CG532" s="80"/>
      <c r="CH532" s="73" t="s">
        <v>66</v>
      </c>
      <c r="CI532" s="73" t="s">
        <v>2105</v>
      </c>
    </row>
    <row r="533" spans="59:87" ht="15" customHeight="1" x14ac:dyDescent="0.25">
      <c r="BG533" s="78">
        <v>46323.633946759262</v>
      </c>
      <c r="BH533" s="73">
        <v>1</v>
      </c>
      <c r="BI533" s="73" t="s">
        <v>84</v>
      </c>
      <c r="BJ533" s="73" t="s">
        <v>197</v>
      </c>
      <c r="BK533" s="73" t="s">
        <v>1931</v>
      </c>
      <c r="BL533" s="73" t="s">
        <v>31</v>
      </c>
      <c r="BM533" s="83">
        <v>-5.4078136469095316E-4</v>
      </c>
      <c r="BN533" s="73">
        <v>-10.221139048208743</v>
      </c>
      <c r="BO533" s="80" t="s">
        <v>88</v>
      </c>
      <c r="BR533" s="78">
        <v>46323.633946759262</v>
      </c>
      <c r="BS533" s="73" t="s">
        <v>2655</v>
      </c>
      <c r="BT533" s="73" t="s">
        <v>2656</v>
      </c>
      <c r="BU533" s="73">
        <v>377</v>
      </c>
      <c r="BV533" s="73" t="s">
        <v>2176</v>
      </c>
      <c r="BW533" s="73" t="s">
        <v>2177</v>
      </c>
      <c r="BX533" s="73">
        <v>0.42</v>
      </c>
      <c r="BY533" s="73">
        <v>0.12</v>
      </c>
      <c r="BZ533" s="73">
        <v>0.45</v>
      </c>
      <c r="CA533" s="73">
        <v>0.12</v>
      </c>
      <c r="CB533" s="73"/>
      <c r="CC533" s="73"/>
      <c r="CD533" s="73"/>
      <c r="CE533" s="73"/>
      <c r="CF533" s="73" t="s">
        <v>2107</v>
      </c>
      <c r="CG533" s="80"/>
      <c r="CH533" s="73" t="s">
        <v>66</v>
      </c>
      <c r="CI533" s="73" t="s">
        <v>2107</v>
      </c>
    </row>
    <row r="534" spans="59:87" ht="15" customHeight="1" x14ac:dyDescent="0.25">
      <c r="BG534" s="78">
        <v>46323.633946759262</v>
      </c>
      <c r="BH534" s="73">
        <v>1</v>
      </c>
      <c r="BI534" s="73" t="s">
        <v>84</v>
      </c>
      <c r="BJ534" s="73" t="s">
        <v>197</v>
      </c>
      <c r="BK534" s="73" t="s">
        <v>1933</v>
      </c>
      <c r="BL534" s="73" t="s">
        <v>31</v>
      </c>
      <c r="BM534" s="83">
        <v>-5.2085078928137648E-4</v>
      </c>
      <c r="BN534" s="73">
        <v>-10.149038313109466</v>
      </c>
      <c r="BO534" s="80" t="s">
        <v>88</v>
      </c>
      <c r="BR534" s="78">
        <v>46323.633946759262</v>
      </c>
      <c r="BS534" s="73" t="s">
        <v>2655</v>
      </c>
      <c r="BT534" s="73" t="s">
        <v>2657</v>
      </c>
      <c r="BU534" s="73">
        <v>378</v>
      </c>
      <c r="BV534" s="73" t="s">
        <v>2176</v>
      </c>
      <c r="BW534" s="73" t="s">
        <v>2177</v>
      </c>
      <c r="BX534" s="73">
        <v>0.45</v>
      </c>
      <c r="BY534" s="73">
        <v>0.12</v>
      </c>
      <c r="BZ534" s="73">
        <v>0.45</v>
      </c>
      <c r="CA534" s="73">
        <v>0.15</v>
      </c>
      <c r="CB534" s="73"/>
      <c r="CC534" s="73"/>
      <c r="CD534" s="73"/>
      <c r="CE534" s="73"/>
      <c r="CF534" s="73" t="s">
        <v>2107</v>
      </c>
      <c r="CG534" s="80"/>
      <c r="CH534" s="73" t="s">
        <v>66</v>
      </c>
      <c r="CI534" s="73" t="s">
        <v>2107</v>
      </c>
    </row>
    <row r="535" spans="59:87" ht="15" customHeight="1" x14ac:dyDescent="0.25">
      <c r="BG535" s="78">
        <v>46323.633946759262</v>
      </c>
      <c r="BH535" s="73">
        <v>1</v>
      </c>
      <c r="BI535" s="73" t="s">
        <v>84</v>
      </c>
      <c r="BJ535" s="73" t="s">
        <v>197</v>
      </c>
      <c r="BK535" s="73" t="s">
        <v>1935</v>
      </c>
      <c r="BL535" s="73" t="s">
        <v>31</v>
      </c>
      <c r="BM535" s="83">
        <v>-5.009202138717999E-4</v>
      </c>
      <c r="BN535" s="73">
        <v>-10.07693757801019</v>
      </c>
      <c r="BO535" s="80" t="s">
        <v>88</v>
      </c>
      <c r="BR535" s="78">
        <v>46323.633946759262</v>
      </c>
      <c r="BS535" s="73" t="s">
        <v>2655</v>
      </c>
      <c r="BT535" s="73" t="s">
        <v>2658</v>
      </c>
      <c r="BU535" s="73">
        <v>379</v>
      </c>
      <c r="BV535" s="73" t="s">
        <v>2176</v>
      </c>
      <c r="BW535" s="73" t="s">
        <v>2177</v>
      </c>
      <c r="BX535" s="73">
        <v>0.45</v>
      </c>
      <c r="BY535" s="73">
        <v>0.15</v>
      </c>
      <c r="BZ535" s="73">
        <v>0.42</v>
      </c>
      <c r="CA535" s="73">
        <v>0.15</v>
      </c>
      <c r="CB535" s="73"/>
      <c r="CC535" s="73"/>
      <c r="CD535" s="73"/>
      <c r="CE535" s="73"/>
      <c r="CF535" s="73" t="s">
        <v>2107</v>
      </c>
      <c r="CG535" s="80"/>
      <c r="CH535" s="73" t="s">
        <v>66</v>
      </c>
      <c r="CI535" s="73" t="s">
        <v>2107</v>
      </c>
    </row>
    <row r="536" spans="59:87" ht="15" customHeight="1" x14ac:dyDescent="0.25">
      <c r="BG536" s="78">
        <v>46323.633946759262</v>
      </c>
      <c r="BH536" s="73">
        <v>1</v>
      </c>
      <c r="BI536" s="73" t="s">
        <v>84</v>
      </c>
      <c r="BJ536" s="73" t="s">
        <v>197</v>
      </c>
      <c r="BK536" s="73" t="s">
        <v>1937</v>
      </c>
      <c r="BL536" s="73" t="s">
        <v>31</v>
      </c>
      <c r="BM536" s="83">
        <v>-4.8098963846222333E-4</v>
      </c>
      <c r="BN536" s="73">
        <v>-10.004836842910914</v>
      </c>
      <c r="BO536" s="80" t="s">
        <v>88</v>
      </c>
      <c r="BR536" s="78">
        <v>46323.633946759262</v>
      </c>
      <c r="BS536" s="73" t="s">
        <v>2655</v>
      </c>
      <c r="BT536" s="73" t="s">
        <v>2659</v>
      </c>
      <c r="BU536" s="73">
        <v>380</v>
      </c>
      <c r="BV536" s="73" t="s">
        <v>2176</v>
      </c>
      <c r="BW536" s="73" t="s">
        <v>2177</v>
      </c>
      <c r="BX536" s="73">
        <v>0.42</v>
      </c>
      <c r="BY536" s="73">
        <v>0.15</v>
      </c>
      <c r="BZ536" s="73">
        <v>0.42</v>
      </c>
      <c r="CA536" s="73">
        <v>0.12</v>
      </c>
      <c r="CB536" s="73"/>
      <c r="CC536" s="73"/>
      <c r="CD536" s="73"/>
      <c r="CE536" s="73"/>
      <c r="CF536" s="73" t="s">
        <v>2107</v>
      </c>
      <c r="CG536" s="80"/>
      <c r="CH536" s="73" t="s">
        <v>66</v>
      </c>
      <c r="CI536" s="73" t="s">
        <v>2107</v>
      </c>
    </row>
    <row r="537" spans="59:87" ht="15" customHeight="1" x14ac:dyDescent="0.25">
      <c r="BG537" s="78">
        <v>46323.633946759262</v>
      </c>
      <c r="BH537" s="73">
        <v>1</v>
      </c>
      <c r="BI537" s="73" t="s">
        <v>84</v>
      </c>
      <c r="BJ537" s="73" t="s">
        <v>197</v>
      </c>
      <c r="BK537" s="73" t="s">
        <v>1939</v>
      </c>
      <c r="BL537" s="73" t="s">
        <v>31</v>
      </c>
      <c r="BM537" s="83">
        <v>-4.6105906305264675E-4</v>
      </c>
      <c r="BN537" s="73">
        <v>-9.9327361078116372</v>
      </c>
      <c r="BO537" s="80" t="s">
        <v>88</v>
      </c>
      <c r="BR537" s="78">
        <v>46323.633946759262</v>
      </c>
      <c r="BS537" s="73" t="s">
        <v>3824</v>
      </c>
      <c r="BT537" s="73" t="s">
        <v>3825</v>
      </c>
      <c r="BU537" s="73">
        <v>381</v>
      </c>
      <c r="BV537" s="73" t="s">
        <v>2176</v>
      </c>
      <c r="BW537" s="73" t="s">
        <v>2177</v>
      </c>
      <c r="BX537" s="73">
        <v>0.45</v>
      </c>
      <c r="BY537" s="73">
        <v>0.12</v>
      </c>
      <c r="BZ537" s="73">
        <v>0.48</v>
      </c>
      <c r="CA537" s="73">
        <v>0.12</v>
      </c>
      <c r="CB537" s="73"/>
      <c r="CC537" s="73"/>
      <c r="CD537" s="73"/>
      <c r="CE537" s="73"/>
      <c r="CF537" s="73" t="s">
        <v>3330</v>
      </c>
      <c r="CG537" s="80"/>
      <c r="CH537" s="73" t="s">
        <v>66</v>
      </c>
      <c r="CI537" s="73" t="s">
        <v>3330</v>
      </c>
    </row>
    <row r="538" spans="59:87" ht="15" customHeight="1" x14ac:dyDescent="0.25">
      <c r="BG538" s="78">
        <v>46323.633946759262</v>
      </c>
      <c r="BH538" s="73">
        <v>1</v>
      </c>
      <c r="BI538" s="73" t="s">
        <v>84</v>
      </c>
      <c r="BJ538" s="73" t="s">
        <v>197</v>
      </c>
      <c r="BK538" s="73" t="s">
        <v>1941</v>
      </c>
      <c r="BL538" s="73" t="s">
        <v>31</v>
      </c>
      <c r="BM538" s="83">
        <v>-4.4112848764307013E-4</v>
      </c>
      <c r="BN538" s="73">
        <v>-9.8606353727123626</v>
      </c>
      <c r="BO538" s="80" t="s">
        <v>88</v>
      </c>
      <c r="BR538" s="78">
        <v>46323.633946759262</v>
      </c>
      <c r="BS538" s="73" t="s">
        <v>3824</v>
      </c>
      <c r="BT538" s="73" t="s">
        <v>3826</v>
      </c>
      <c r="BU538" s="73">
        <v>382</v>
      </c>
      <c r="BV538" s="73" t="s">
        <v>2176</v>
      </c>
      <c r="BW538" s="73" t="s">
        <v>2177</v>
      </c>
      <c r="BX538" s="73">
        <v>0.48</v>
      </c>
      <c r="BY538" s="73">
        <v>0.12</v>
      </c>
      <c r="BZ538" s="73">
        <v>0.48</v>
      </c>
      <c r="CA538" s="73">
        <v>0.15</v>
      </c>
      <c r="CB538" s="73"/>
      <c r="CC538" s="73"/>
      <c r="CD538" s="73"/>
      <c r="CE538" s="73"/>
      <c r="CF538" s="73" t="s">
        <v>3330</v>
      </c>
      <c r="CG538" s="80"/>
      <c r="CH538" s="73" t="s">
        <v>66</v>
      </c>
      <c r="CI538" s="73" t="s">
        <v>3330</v>
      </c>
    </row>
    <row r="539" spans="59:87" ht="15" customHeight="1" x14ac:dyDescent="0.25">
      <c r="BG539" s="78">
        <v>46323.633946759262</v>
      </c>
      <c r="BH539" s="73">
        <v>1</v>
      </c>
      <c r="BI539" s="73" t="s">
        <v>84</v>
      </c>
      <c r="BJ539" s="73" t="s">
        <v>197</v>
      </c>
      <c r="BK539" s="73" t="s">
        <v>1943</v>
      </c>
      <c r="BL539" s="73" t="s">
        <v>31</v>
      </c>
      <c r="BM539" s="83">
        <v>-4.2119791223349355E-4</v>
      </c>
      <c r="BN539" s="73">
        <v>-9.7885346376130862</v>
      </c>
      <c r="BO539" s="80" t="s">
        <v>88</v>
      </c>
      <c r="BR539" s="78">
        <v>46323.633946759262</v>
      </c>
      <c r="BS539" s="73" t="s">
        <v>3824</v>
      </c>
      <c r="BT539" s="73" t="s">
        <v>3827</v>
      </c>
      <c r="BU539" s="73">
        <v>383</v>
      </c>
      <c r="BV539" s="73" t="s">
        <v>2176</v>
      </c>
      <c r="BW539" s="73" t="s">
        <v>2177</v>
      </c>
      <c r="BX539" s="73">
        <v>0.48</v>
      </c>
      <c r="BY539" s="73">
        <v>0.15</v>
      </c>
      <c r="BZ539" s="73">
        <v>0.45</v>
      </c>
      <c r="CA539" s="73">
        <v>0.15</v>
      </c>
      <c r="CB539" s="73"/>
      <c r="CC539" s="73"/>
      <c r="CD539" s="73"/>
      <c r="CE539" s="73"/>
      <c r="CF539" s="73" t="s">
        <v>3330</v>
      </c>
      <c r="CG539" s="80"/>
      <c r="CH539" s="73" t="s">
        <v>66</v>
      </c>
      <c r="CI539" s="73" t="s">
        <v>3330</v>
      </c>
    </row>
    <row r="540" spans="59:87" ht="15" customHeight="1" x14ac:dyDescent="0.25">
      <c r="BG540" s="78">
        <v>46323.633946759262</v>
      </c>
      <c r="BH540" s="73">
        <v>1</v>
      </c>
      <c r="BI540" s="73" t="s">
        <v>84</v>
      </c>
      <c r="BJ540" s="73" t="s">
        <v>197</v>
      </c>
      <c r="BK540" s="73" t="s">
        <v>1945</v>
      </c>
      <c r="BL540" s="73" t="s">
        <v>31</v>
      </c>
      <c r="BM540" s="83">
        <v>-4.0126733682391698E-4</v>
      </c>
      <c r="BN540" s="73">
        <v>-9.7164339025138098</v>
      </c>
      <c r="BO540" s="80" t="s">
        <v>88</v>
      </c>
      <c r="BR540" s="78">
        <v>46323.633946759262</v>
      </c>
      <c r="BS540" s="73" t="s">
        <v>3824</v>
      </c>
      <c r="BT540" s="73" t="s">
        <v>3828</v>
      </c>
      <c r="BU540" s="73">
        <v>384</v>
      </c>
      <c r="BV540" s="73" t="s">
        <v>2176</v>
      </c>
      <c r="BW540" s="73" t="s">
        <v>2177</v>
      </c>
      <c r="BX540" s="73">
        <v>0.45</v>
      </c>
      <c r="BY540" s="73">
        <v>0.15</v>
      </c>
      <c r="BZ540" s="73">
        <v>0.45</v>
      </c>
      <c r="CA540" s="73">
        <v>0.12</v>
      </c>
      <c r="CB540" s="73"/>
      <c r="CC540" s="73"/>
      <c r="CD540" s="73"/>
      <c r="CE540" s="73"/>
      <c r="CF540" s="73" t="s">
        <v>3330</v>
      </c>
      <c r="CG540" s="80"/>
      <c r="CH540" s="73" t="s">
        <v>66</v>
      </c>
      <c r="CI540" s="73" t="s">
        <v>3330</v>
      </c>
    </row>
    <row r="541" spans="59:87" ht="15" customHeight="1" x14ac:dyDescent="0.25">
      <c r="BG541" s="78">
        <v>46323.633946759262</v>
      </c>
      <c r="BH541" s="73">
        <v>1</v>
      </c>
      <c r="BI541" s="73" t="s">
        <v>84</v>
      </c>
      <c r="BJ541" s="73" t="s">
        <v>197</v>
      </c>
      <c r="BK541" s="73" t="s">
        <v>1947</v>
      </c>
      <c r="BL541" s="73" t="s">
        <v>31</v>
      </c>
      <c r="BM541" s="83">
        <v>-3.8133676141434035E-4</v>
      </c>
      <c r="BN541" s="73">
        <v>-9.6443331674145334</v>
      </c>
      <c r="BO541" s="80" t="s">
        <v>88</v>
      </c>
      <c r="BR541" s="78">
        <v>46323.633946759262</v>
      </c>
      <c r="BS541" s="73" t="s">
        <v>3829</v>
      </c>
      <c r="BT541" s="73" t="s">
        <v>3830</v>
      </c>
      <c r="BU541" s="73">
        <v>385</v>
      </c>
      <c r="BV541" s="73" t="s">
        <v>2176</v>
      </c>
      <c r="BW541" s="73" t="s">
        <v>2177</v>
      </c>
      <c r="BX541" s="73">
        <v>0.48</v>
      </c>
      <c r="BY541" s="73">
        <v>0.12</v>
      </c>
      <c r="BZ541" s="73">
        <v>0.51</v>
      </c>
      <c r="CA541" s="73">
        <v>0.12</v>
      </c>
      <c r="CB541" s="73"/>
      <c r="CC541" s="73"/>
      <c r="CD541" s="73"/>
      <c r="CE541" s="73"/>
      <c r="CF541" s="73" t="s">
        <v>3332</v>
      </c>
      <c r="CG541" s="80"/>
      <c r="CH541" s="73" t="s">
        <v>66</v>
      </c>
      <c r="CI541" s="73" t="s">
        <v>3332</v>
      </c>
    </row>
    <row r="542" spans="59:87" ht="15" customHeight="1" x14ac:dyDescent="0.25">
      <c r="BG542" s="78">
        <v>46323.633946759262</v>
      </c>
      <c r="BH542" s="73">
        <v>1</v>
      </c>
      <c r="BI542" s="73" t="s">
        <v>84</v>
      </c>
      <c r="BJ542" s="73" t="s">
        <v>197</v>
      </c>
      <c r="BK542" s="73" t="s">
        <v>1949</v>
      </c>
      <c r="BL542" s="73" t="s">
        <v>31</v>
      </c>
      <c r="BM542" s="83">
        <v>-3.6140618600476377E-4</v>
      </c>
      <c r="BN542" s="73">
        <v>-9.572232432315257</v>
      </c>
      <c r="BO542" s="80" t="s">
        <v>88</v>
      </c>
      <c r="BR542" s="78">
        <v>46323.633946759262</v>
      </c>
      <c r="BS542" s="73" t="s">
        <v>3829</v>
      </c>
      <c r="BT542" s="73" t="s">
        <v>3831</v>
      </c>
      <c r="BU542" s="73">
        <v>386</v>
      </c>
      <c r="BV542" s="73" t="s">
        <v>2176</v>
      </c>
      <c r="BW542" s="73" t="s">
        <v>2177</v>
      </c>
      <c r="BX542" s="73">
        <v>0.51</v>
      </c>
      <c r="BY542" s="73">
        <v>0.12</v>
      </c>
      <c r="BZ542" s="73">
        <v>0.51</v>
      </c>
      <c r="CA542" s="73">
        <v>0.15</v>
      </c>
      <c r="CB542" s="73"/>
      <c r="CC542" s="73"/>
      <c r="CD542" s="73"/>
      <c r="CE542" s="73"/>
      <c r="CF542" s="73" t="s">
        <v>3332</v>
      </c>
      <c r="CG542" s="80"/>
      <c r="CH542" s="73" t="s">
        <v>66</v>
      </c>
      <c r="CI542" s="73" t="s">
        <v>3332</v>
      </c>
    </row>
    <row r="543" spans="59:87" ht="15" customHeight="1" x14ac:dyDescent="0.25">
      <c r="BG543" s="78">
        <v>46323.633946759262</v>
      </c>
      <c r="BH543" s="73">
        <v>1</v>
      </c>
      <c r="BI543" s="73" t="s">
        <v>84</v>
      </c>
      <c r="BJ543" s="73" t="s">
        <v>197</v>
      </c>
      <c r="BK543" s="73" t="s">
        <v>1951</v>
      </c>
      <c r="BL543" s="73" t="s">
        <v>31</v>
      </c>
      <c r="BM543" s="83">
        <v>-3.414756105951872E-4</v>
      </c>
      <c r="BN543" s="73">
        <v>-9.5001316972159806</v>
      </c>
      <c r="BO543" s="80" t="s">
        <v>88</v>
      </c>
      <c r="BR543" s="78">
        <v>46323.633946759262</v>
      </c>
      <c r="BS543" s="73" t="s">
        <v>3829</v>
      </c>
      <c r="BT543" s="73" t="s">
        <v>3832</v>
      </c>
      <c r="BU543" s="73">
        <v>387</v>
      </c>
      <c r="BV543" s="73" t="s">
        <v>2176</v>
      </c>
      <c r="BW543" s="73" t="s">
        <v>2177</v>
      </c>
      <c r="BX543" s="73">
        <v>0.51</v>
      </c>
      <c r="BY543" s="73">
        <v>0.15</v>
      </c>
      <c r="BZ543" s="73">
        <v>0.48</v>
      </c>
      <c r="CA543" s="73">
        <v>0.15</v>
      </c>
      <c r="CB543" s="73"/>
      <c r="CC543" s="73"/>
      <c r="CD543" s="73"/>
      <c r="CE543" s="73"/>
      <c r="CF543" s="73" t="s">
        <v>3332</v>
      </c>
      <c r="CG543" s="80"/>
      <c r="CH543" s="73" t="s">
        <v>66</v>
      </c>
      <c r="CI543" s="73" t="s">
        <v>3332</v>
      </c>
    </row>
    <row r="544" spans="59:87" ht="15" customHeight="1" x14ac:dyDescent="0.25">
      <c r="BG544" s="78">
        <v>46323.633946759262</v>
      </c>
      <c r="BH544" s="73">
        <v>1</v>
      </c>
      <c r="BI544" s="73" t="s">
        <v>84</v>
      </c>
      <c r="BJ544" s="73" t="s">
        <v>197</v>
      </c>
      <c r="BK544" s="73" t="s">
        <v>1953</v>
      </c>
      <c r="BL544" s="73" t="s">
        <v>31</v>
      </c>
      <c r="BM544" s="83">
        <v>-3.2154503518561062E-4</v>
      </c>
      <c r="BN544" s="73">
        <v>-9.4280309621167042</v>
      </c>
      <c r="BO544" s="80" t="s">
        <v>88</v>
      </c>
      <c r="BR544" s="78">
        <v>46323.633946759262</v>
      </c>
      <c r="BS544" s="73" t="s">
        <v>3829</v>
      </c>
      <c r="BT544" s="73" t="s">
        <v>3833</v>
      </c>
      <c r="BU544" s="73">
        <v>388</v>
      </c>
      <c r="BV544" s="73" t="s">
        <v>2176</v>
      </c>
      <c r="BW544" s="73" t="s">
        <v>2177</v>
      </c>
      <c r="BX544" s="73">
        <v>0.48</v>
      </c>
      <c r="BY544" s="73">
        <v>0.15</v>
      </c>
      <c r="BZ544" s="73">
        <v>0.48</v>
      </c>
      <c r="CA544" s="73">
        <v>0.12</v>
      </c>
      <c r="CB544" s="73"/>
      <c r="CC544" s="73"/>
      <c r="CD544" s="73"/>
      <c r="CE544" s="73"/>
      <c r="CF544" s="73" t="s">
        <v>3332</v>
      </c>
      <c r="CG544" s="80"/>
      <c r="CH544" s="73" t="s">
        <v>66</v>
      </c>
      <c r="CI544" s="73" t="s">
        <v>3332</v>
      </c>
    </row>
    <row r="545" spans="59:87" ht="15" customHeight="1" x14ac:dyDescent="0.25">
      <c r="BG545" s="78">
        <v>46323.633946759262</v>
      </c>
      <c r="BH545" s="73">
        <v>1</v>
      </c>
      <c r="BI545" s="73" t="s">
        <v>84</v>
      </c>
      <c r="BJ545" s="73" t="s">
        <v>197</v>
      </c>
      <c r="BK545" s="73" t="s">
        <v>1955</v>
      </c>
      <c r="BL545" s="73" t="s">
        <v>31</v>
      </c>
      <c r="BM545" s="83">
        <v>-3.0161445977603399E-4</v>
      </c>
      <c r="BN545" s="73">
        <v>-9.3559302270174278</v>
      </c>
      <c r="BO545" s="80" t="s">
        <v>88</v>
      </c>
      <c r="BR545" s="78">
        <v>46323.633946759262</v>
      </c>
      <c r="BS545" s="73" t="s">
        <v>3834</v>
      </c>
      <c r="BT545" s="73" t="s">
        <v>3835</v>
      </c>
      <c r="BU545" s="73">
        <v>389</v>
      </c>
      <c r="BV545" s="73" t="s">
        <v>2176</v>
      </c>
      <c r="BW545" s="73" t="s">
        <v>2177</v>
      </c>
      <c r="BX545" s="73">
        <v>0.51</v>
      </c>
      <c r="BY545" s="73">
        <v>0.12</v>
      </c>
      <c r="BZ545" s="73">
        <v>0.54</v>
      </c>
      <c r="CA545" s="73">
        <v>0.12</v>
      </c>
      <c r="CB545" s="73"/>
      <c r="CC545" s="73"/>
      <c r="CD545" s="73"/>
      <c r="CE545" s="73"/>
      <c r="CF545" s="73" t="s">
        <v>3334</v>
      </c>
      <c r="CG545" s="80"/>
      <c r="CH545" s="73" t="s">
        <v>66</v>
      </c>
      <c r="CI545" s="73" t="s">
        <v>3334</v>
      </c>
    </row>
    <row r="546" spans="59:87" ht="15" customHeight="1" x14ac:dyDescent="0.25">
      <c r="BG546" s="78">
        <v>46323.633946759262</v>
      </c>
      <c r="BH546" s="73">
        <v>1</v>
      </c>
      <c r="BI546" s="73" t="s">
        <v>84</v>
      </c>
      <c r="BJ546" s="73" t="s">
        <v>197</v>
      </c>
      <c r="BK546" s="73" t="s">
        <v>1957</v>
      </c>
      <c r="BL546" s="73" t="s">
        <v>31</v>
      </c>
      <c r="BM546" s="83">
        <v>-2.8168388436645742E-4</v>
      </c>
      <c r="BN546" s="73">
        <v>-9.1547262419098647</v>
      </c>
      <c r="BO546" s="80" t="s">
        <v>88</v>
      </c>
      <c r="BR546" s="78">
        <v>46323.633946759262</v>
      </c>
      <c r="BS546" s="73" t="s">
        <v>3834</v>
      </c>
      <c r="BT546" s="73" t="s">
        <v>3836</v>
      </c>
      <c r="BU546" s="73">
        <v>390</v>
      </c>
      <c r="BV546" s="73" t="s">
        <v>2176</v>
      </c>
      <c r="BW546" s="73" t="s">
        <v>2177</v>
      </c>
      <c r="BX546" s="73">
        <v>0.54</v>
      </c>
      <c r="BY546" s="73">
        <v>0.12</v>
      </c>
      <c r="BZ546" s="73">
        <v>0.54</v>
      </c>
      <c r="CA546" s="73">
        <v>0.15</v>
      </c>
      <c r="CB546" s="73"/>
      <c r="CC546" s="73"/>
      <c r="CD546" s="73"/>
      <c r="CE546" s="73"/>
      <c r="CF546" s="73" t="s">
        <v>3334</v>
      </c>
      <c r="CG546" s="80"/>
      <c r="CH546" s="73" t="s">
        <v>66</v>
      </c>
      <c r="CI546" s="73" t="s">
        <v>3334</v>
      </c>
    </row>
    <row r="547" spans="59:87" ht="15" customHeight="1" x14ac:dyDescent="0.25">
      <c r="BG547" s="78">
        <v>46323.633946759262</v>
      </c>
      <c r="BH547" s="73">
        <v>1</v>
      </c>
      <c r="BI547" s="73" t="s">
        <v>84</v>
      </c>
      <c r="BJ547" s="73" t="s">
        <v>197</v>
      </c>
      <c r="BK547" s="73" t="s">
        <v>1959</v>
      </c>
      <c r="BL547" s="73" t="s">
        <v>31</v>
      </c>
      <c r="BM547" s="83">
        <v>-6.0731986702736575E-4</v>
      </c>
      <c r="BN547" s="73">
        <v>-10.461848351993073</v>
      </c>
      <c r="BO547" s="80" t="s">
        <v>88</v>
      </c>
      <c r="BR547" s="78">
        <v>46323.633946759262</v>
      </c>
      <c r="BS547" s="73" t="s">
        <v>3834</v>
      </c>
      <c r="BT547" s="73" t="s">
        <v>3837</v>
      </c>
      <c r="BU547" s="73">
        <v>391</v>
      </c>
      <c r="BV547" s="73" t="s">
        <v>2176</v>
      </c>
      <c r="BW547" s="73" t="s">
        <v>2177</v>
      </c>
      <c r="BX547" s="73">
        <v>0.54</v>
      </c>
      <c r="BY547" s="73">
        <v>0.15</v>
      </c>
      <c r="BZ547" s="73">
        <v>0.51</v>
      </c>
      <c r="CA547" s="73">
        <v>0.15</v>
      </c>
      <c r="CB547" s="73"/>
      <c r="CC547" s="73"/>
      <c r="CD547" s="73"/>
      <c r="CE547" s="73"/>
      <c r="CF547" s="73" t="s">
        <v>3334</v>
      </c>
      <c r="CG547" s="80"/>
      <c r="CH547" s="73" t="s">
        <v>66</v>
      </c>
      <c r="CI547" s="73" t="s">
        <v>3334</v>
      </c>
    </row>
    <row r="548" spans="59:87" ht="15" customHeight="1" x14ac:dyDescent="0.25">
      <c r="BG548" s="78">
        <v>46323.633946759262</v>
      </c>
      <c r="BH548" s="73">
        <v>1</v>
      </c>
      <c r="BI548" s="73" t="s">
        <v>84</v>
      </c>
      <c r="BJ548" s="73" t="s">
        <v>197</v>
      </c>
      <c r="BK548" s="73" t="s">
        <v>1961</v>
      </c>
      <c r="BL548" s="73" t="s">
        <v>31</v>
      </c>
      <c r="BM548" s="83">
        <v>-5.8738929161778906E-4</v>
      </c>
      <c r="BN548" s="73">
        <v>-10.389747616893796</v>
      </c>
      <c r="BO548" s="80" t="s">
        <v>88</v>
      </c>
      <c r="BR548" s="78">
        <v>46323.633946759262</v>
      </c>
      <c r="BS548" s="73" t="s">
        <v>3834</v>
      </c>
      <c r="BT548" s="73" t="s">
        <v>3838</v>
      </c>
      <c r="BU548" s="73">
        <v>392</v>
      </c>
      <c r="BV548" s="73" t="s">
        <v>2176</v>
      </c>
      <c r="BW548" s="73" t="s">
        <v>2177</v>
      </c>
      <c r="BX548" s="73">
        <v>0.51</v>
      </c>
      <c r="BY548" s="73">
        <v>0.15</v>
      </c>
      <c r="BZ548" s="73">
        <v>0.51</v>
      </c>
      <c r="CA548" s="73">
        <v>0.12</v>
      </c>
      <c r="CB548" s="73"/>
      <c r="CC548" s="73"/>
      <c r="CD548" s="73"/>
      <c r="CE548" s="73"/>
      <c r="CF548" s="73" t="s">
        <v>3334</v>
      </c>
      <c r="CG548" s="80"/>
      <c r="CH548" s="73" t="s">
        <v>66</v>
      </c>
      <c r="CI548" s="73" t="s">
        <v>3334</v>
      </c>
    </row>
    <row r="549" spans="59:87" ht="15" customHeight="1" x14ac:dyDescent="0.25">
      <c r="BG549" s="78">
        <v>46323.633946759262</v>
      </c>
      <c r="BH549" s="73">
        <v>1</v>
      </c>
      <c r="BI549" s="73" t="s">
        <v>84</v>
      </c>
      <c r="BJ549" s="73" t="s">
        <v>197</v>
      </c>
      <c r="BK549" s="73" t="s">
        <v>1963</v>
      </c>
      <c r="BL549" s="73" t="s">
        <v>31</v>
      </c>
      <c r="BM549" s="83">
        <v>-5.6745871620821249E-4</v>
      </c>
      <c r="BN549" s="73">
        <v>-10.31764688179452</v>
      </c>
      <c r="BO549" s="80" t="s">
        <v>88</v>
      </c>
      <c r="BR549" s="78">
        <v>46323.633946759262</v>
      </c>
      <c r="BS549" s="73" t="s">
        <v>3839</v>
      </c>
      <c r="BT549" s="73" t="s">
        <v>3840</v>
      </c>
      <c r="BU549" s="73">
        <v>393</v>
      </c>
      <c r="BV549" s="73" t="s">
        <v>2176</v>
      </c>
      <c r="BW549" s="73" t="s">
        <v>2177</v>
      </c>
      <c r="BX549" s="73">
        <v>0.54</v>
      </c>
      <c r="BY549" s="73">
        <v>0.12</v>
      </c>
      <c r="BZ549" s="73">
        <v>0.56999999999999995</v>
      </c>
      <c r="CA549" s="73">
        <v>0.12</v>
      </c>
      <c r="CB549" s="73"/>
      <c r="CC549" s="73"/>
      <c r="CD549" s="73"/>
      <c r="CE549" s="73"/>
      <c r="CF549" s="73" t="s">
        <v>3336</v>
      </c>
      <c r="CG549" s="80"/>
      <c r="CH549" s="73" t="s">
        <v>66</v>
      </c>
      <c r="CI549" s="73" t="s">
        <v>3336</v>
      </c>
    </row>
    <row r="550" spans="59:87" ht="15" customHeight="1" x14ac:dyDescent="0.25">
      <c r="BG550" s="78">
        <v>46323.633946759262</v>
      </c>
      <c r="BH550" s="73">
        <v>1</v>
      </c>
      <c r="BI550" s="73" t="s">
        <v>84</v>
      </c>
      <c r="BJ550" s="73" t="s">
        <v>197</v>
      </c>
      <c r="BK550" s="73" t="s">
        <v>1965</v>
      </c>
      <c r="BL550" s="73" t="s">
        <v>31</v>
      </c>
      <c r="BM550" s="83">
        <v>-5.4752814079863591E-4</v>
      </c>
      <c r="BN550" s="73">
        <v>-10.245546146695244</v>
      </c>
      <c r="BO550" s="80" t="s">
        <v>88</v>
      </c>
      <c r="BR550" s="78">
        <v>46323.633946759262</v>
      </c>
      <c r="BS550" s="73" t="s">
        <v>3839</v>
      </c>
      <c r="BT550" s="73" t="s">
        <v>3841</v>
      </c>
      <c r="BU550" s="73">
        <v>394</v>
      </c>
      <c r="BV550" s="73" t="s">
        <v>2176</v>
      </c>
      <c r="BW550" s="73" t="s">
        <v>2177</v>
      </c>
      <c r="BX550" s="73">
        <v>0.56999999999999995</v>
      </c>
      <c r="BY550" s="73">
        <v>0.12</v>
      </c>
      <c r="BZ550" s="73">
        <v>0.56999999999999995</v>
      </c>
      <c r="CA550" s="73">
        <v>0.15</v>
      </c>
      <c r="CB550" s="73"/>
      <c r="CC550" s="73"/>
      <c r="CD550" s="73"/>
      <c r="CE550" s="73"/>
      <c r="CF550" s="73" t="s">
        <v>3336</v>
      </c>
      <c r="CG550" s="80"/>
      <c r="CH550" s="73" t="s">
        <v>66</v>
      </c>
      <c r="CI550" s="73" t="s">
        <v>3336</v>
      </c>
    </row>
    <row r="551" spans="59:87" ht="15" customHeight="1" x14ac:dyDescent="0.25">
      <c r="BG551" s="78">
        <v>46323.633946759262</v>
      </c>
      <c r="BH551" s="73">
        <v>1</v>
      </c>
      <c r="BI551" s="73" t="s">
        <v>84</v>
      </c>
      <c r="BJ551" s="73" t="s">
        <v>197</v>
      </c>
      <c r="BK551" s="73" t="s">
        <v>1967</v>
      </c>
      <c r="BL551" s="73" t="s">
        <v>31</v>
      </c>
      <c r="BM551" s="83">
        <v>-5.2759756538905934E-4</v>
      </c>
      <c r="BN551" s="73">
        <v>-10.173445411595967</v>
      </c>
      <c r="BO551" s="80" t="s">
        <v>88</v>
      </c>
      <c r="BR551" s="78">
        <v>46323.633946759262</v>
      </c>
      <c r="BS551" s="73" t="s">
        <v>3839</v>
      </c>
      <c r="BT551" s="73" t="s">
        <v>3842</v>
      </c>
      <c r="BU551" s="73">
        <v>395</v>
      </c>
      <c r="BV551" s="73" t="s">
        <v>2176</v>
      </c>
      <c r="BW551" s="73" t="s">
        <v>2177</v>
      </c>
      <c r="BX551" s="73">
        <v>0.56999999999999995</v>
      </c>
      <c r="BY551" s="73">
        <v>0.15</v>
      </c>
      <c r="BZ551" s="73">
        <v>0.54</v>
      </c>
      <c r="CA551" s="73">
        <v>0.15</v>
      </c>
      <c r="CB551" s="73"/>
      <c r="CC551" s="73"/>
      <c r="CD551" s="73"/>
      <c r="CE551" s="73"/>
      <c r="CF551" s="73" t="s">
        <v>3336</v>
      </c>
      <c r="CG551" s="80"/>
      <c r="CH551" s="73" t="s">
        <v>66</v>
      </c>
      <c r="CI551" s="73" t="s">
        <v>3336</v>
      </c>
    </row>
    <row r="552" spans="59:87" ht="15" customHeight="1" x14ac:dyDescent="0.25">
      <c r="BG552" s="78">
        <v>46323.633946759262</v>
      </c>
      <c r="BH552" s="73">
        <v>1</v>
      </c>
      <c r="BI552" s="73" t="s">
        <v>84</v>
      </c>
      <c r="BJ552" s="73" t="s">
        <v>197</v>
      </c>
      <c r="BK552" s="73" t="s">
        <v>1969</v>
      </c>
      <c r="BL552" s="73" t="s">
        <v>31</v>
      </c>
      <c r="BM552" s="83">
        <v>-5.0766698997948276E-4</v>
      </c>
      <c r="BN552" s="73">
        <v>-10.101344676496691</v>
      </c>
      <c r="BO552" s="80" t="s">
        <v>88</v>
      </c>
      <c r="BR552" s="78">
        <v>46323.633946759262</v>
      </c>
      <c r="BS552" s="73" t="s">
        <v>3839</v>
      </c>
      <c r="BT552" s="73" t="s">
        <v>3843</v>
      </c>
      <c r="BU552" s="73">
        <v>396</v>
      </c>
      <c r="BV552" s="73" t="s">
        <v>2176</v>
      </c>
      <c r="BW552" s="73" t="s">
        <v>2177</v>
      </c>
      <c r="BX552" s="73">
        <v>0.54</v>
      </c>
      <c r="BY552" s="73">
        <v>0.15</v>
      </c>
      <c r="BZ552" s="73">
        <v>0.54</v>
      </c>
      <c r="CA552" s="73">
        <v>0.12</v>
      </c>
      <c r="CB552" s="73"/>
      <c r="CC552" s="73"/>
      <c r="CD552" s="73"/>
      <c r="CE552" s="73"/>
      <c r="CF552" s="73" t="s">
        <v>3336</v>
      </c>
      <c r="CG552" s="80"/>
      <c r="CH552" s="73" t="s">
        <v>66</v>
      </c>
      <c r="CI552" s="73" t="s">
        <v>3336</v>
      </c>
    </row>
    <row r="553" spans="59:87" ht="15" customHeight="1" x14ac:dyDescent="0.25">
      <c r="BG553" s="78">
        <v>46323.633946759262</v>
      </c>
      <c r="BH553" s="73">
        <v>1</v>
      </c>
      <c r="BI553" s="73" t="s">
        <v>84</v>
      </c>
      <c r="BJ553" s="73" t="s">
        <v>197</v>
      </c>
      <c r="BK553" s="73" t="s">
        <v>1971</v>
      </c>
      <c r="BL553" s="73" t="s">
        <v>31</v>
      </c>
      <c r="BM553" s="83">
        <v>-4.8773641456990613E-4</v>
      </c>
      <c r="BN553" s="73">
        <v>-10.029243941397414</v>
      </c>
      <c r="BO553" s="80" t="s">
        <v>88</v>
      </c>
      <c r="BR553" s="78">
        <v>46323.633946759262</v>
      </c>
      <c r="BS553" s="73" t="s">
        <v>3844</v>
      </c>
      <c r="BT553" s="73" t="s">
        <v>3845</v>
      </c>
      <c r="BU553" s="73">
        <v>397</v>
      </c>
      <c r="BV553" s="73" t="s">
        <v>2176</v>
      </c>
      <c r="BW553" s="73" t="s">
        <v>2177</v>
      </c>
      <c r="BX553" s="73">
        <v>0.56999999999999995</v>
      </c>
      <c r="BY553" s="73">
        <v>0.12</v>
      </c>
      <c r="BZ553" s="73">
        <v>0.6</v>
      </c>
      <c r="CA553" s="73">
        <v>0.12</v>
      </c>
      <c r="CB553" s="73"/>
      <c r="CC553" s="73"/>
      <c r="CD553" s="73"/>
      <c r="CE553" s="73"/>
      <c r="CF553" s="73" t="s">
        <v>3338</v>
      </c>
      <c r="CG553" s="80"/>
      <c r="CH553" s="73" t="s">
        <v>66</v>
      </c>
      <c r="CI553" s="73" t="s">
        <v>3338</v>
      </c>
    </row>
    <row r="554" spans="59:87" ht="15" customHeight="1" x14ac:dyDescent="0.25">
      <c r="BG554" s="78">
        <v>46323.633946759262</v>
      </c>
      <c r="BH554" s="73">
        <v>1</v>
      </c>
      <c r="BI554" s="73" t="s">
        <v>84</v>
      </c>
      <c r="BJ554" s="73" t="s">
        <v>197</v>
      </c>
      <c r="BK554" s="73" t="s">
        <v>1973</v>
      </c>
      <c r="BL554" s="73" t="s">
        <v>31</v>
      </c>
      <c r="BM554" s="83">
        <v>-4.6780583916032956E-4</v>
      </c>
      <c r="BN554" s="73">
        <v>-9.957143206298138</v>
      </c>
      <c r="BO554" s="80" t="s">
        <v>88</v>
      </c>
      <c r="BR554" s="78">
        <v>46323.633946759262</v>
      </c>
      <c r="BS554" s="73" t="s">
        <v>3844</v>
      </c>
      <c r="BT554" s="73" t="s">
        <v>3846</v>
      </c>
      <c r="BU554" s="73">
        <v>398</v>
      </c>
      <c r="BV554" s="73" t="s">
        <v>2176</v>
      </c>
      <c r="BW554" s="73" t="s">
        <v>2177</v>
      </c>
      <c r="BX554" s="73">
        <v>0.6</v>
      </c>
      <c r="BY554" s="73">
        <v>0.12</v>
      </c>
      <c r="BZ554" s="73">
        <v>0.6</v>
      </c>
      <c r="CA554" s="73">
        <v>0.15</v>
      </c>
      <c r="CB554" s="73"/>
      <c r="CC554" s="73"/>
      <c r="CD554" s="73"/>
      <c r="CE554" s="73"/>
      <c r="CF554" s="73" t="s">
        <v>3338</v>
      </c>
      <c r="CG554" s="80"/>
      <c r="CH554" s="73" t="s">
        <v>66</v>
      </c>
      <c r="CI554" s="73" t="s">
        <v>3338</v>
      </c>
    </row>
    <row r="555" spans="59:87" ht="15" customHeight="1" x14ac:dyDescent="0.25">
      <c r="BG555" s="78">
        <v>46323.633946759262</v>
      </c>
      <c r="BH555" s="73">
        <v>1</v>
      </c>
      <c r="BI555" s="73" t="s">
        <v>84</v>
      </c>
      <c r="BJ555" s="73" t="s">
        <v>197</v>
      </c>
      <c r="BK555" s="73" t="s">
        <v>1975</v>
      </c>
      <c r="BL555" s="73" t="s">
        <v>31</v>
      </c>
      <c r="BM555" s="83">
        <v>-4.4787526375075299E-4</v>
      </c>
      <c r="BN555" s="73">
        <v>-9.8850424711988634</v>
      </c>
      <c r="BO555" s="80" t="s">
        <v>88</v>
      </c>
      <c r="BR555" s="78">
        <v>46323.633946759262</v>
      </c>
      <c r="BS555" s="73" t="s">
        <v>3844</v>
      </c>
      <c r="BT555" s="73" t="s">
        <v>3847</v>
      </c>
      <c r="BU555" s="73">
        <v>399</v>
      </c>
      <c r="BV555" s="73" t="s">
        <v>2176</v>
      </c>
      <c r="BW555" s="73" t="s">
        <v>2177</v>
      </c>
      <c r="BX555" s="73">
        <v>0.6</v>
      </c>
      <c r="BY555" s="73">
        <v>0.15</v>
      </c>
      <c r="BZ555" s="73">
        <v>0.56999999999999995</v>
      </c>
      <c r="CA555" s="73">
        <v>0.15</v>
      </c>
      <c r="CB555" s="73"/>
      <c r="CC555" s="73"/>
      <c r="CD555" s="73"/>
      <c r="CE555" s="73"/>
      <c r="CF555" s="73" t="s">
        <v>3338</v>
      </c>
      <c r="CG555" s="80"/>
      <c r="CH555" s="73" t="s">
        <v>66</v>
      </c>
      <c r="CI555" s="73" t="s">
        <v>3338</v>
      </c>
    </row>
    <row r="556" spans="59:87" ht="15" customHeight="1" x14ac:dyDescent="0.25">
      <c r="BG556" s="78">
        <v>46323.633946759262</v>
      </c>
      <c r="BH556" s="73">
        <v>1</v>
      </c>
      <c r="BI556" s="73" t="s">
        <v>84</v>
      </c>
      <c r="BJ556" s="73" t="s">
        <v>197</v>
      </c>
      <c r="BK556" s="73" t="s">
        <v>1977</v>
      </c>
      <c r="BL556" s="73" t="s">
        <v>31</v>
      </c>
      <c r="BM556" s="83">
        <v>-4.2794468834117636E-4</v>
      </c>
      <c r="BN556" s="73">
        <v>-9.812941736099587</v>
      </c>
      <c r="BO556" s="80" t="s">
        <v>88</v>
      </c>
      <c r="BR556" s="78">
        <v>46323.633946759262</v>
      </c>
      <c r="BS556" s="73" t="s">
        <v>3844</v>
      </c>
      <c r="BT556" s="73" t="s">
        <v>3848</v>
      </c>
      <c r="BU556" s="73">
        <v>400</v>
      </c>
      <c r="BV556" s="73" t="s">
        <v>2176</v>
      </c>
      <c r="BW556" s="73" t="s">
        <v>2177</v>
      </c>
      <c r="BX556" s="73">
        <v>0.56999999999999995</v>
      </c>
      <c r="BY556" s="73">
        <v>0.15</v>
      </c>
      <c r="BZ556" s="73">
        <v>0.56999999999999995</v>
      </c>
      <c r="CA556" s="73">
        <v>0.12</v>
      </c>
      <c r="CB556" s="73"/>
      <c r="CC556" s="73"/>
      <c r="CD556" s="73"/>
      <c r="CE556" s="73"/>
      <c r="CF556" s="73" t="s">
        <v>3338</v>
      </c>
      <c r="CG556" s="80"/>
      <c r="CH556" s="73" t="s">
        <v>66</v>
      </c>
      <c r="CI556" s="73" t="s">
        <v>3338</v>
      </c>
    </row>
    <row r="557" spans="59:87" ht="15" customHeight="1" x14ac:dyDescent="0.25">
      <c r="BG557" s="78">
        <v>46323.633946759262</v>
      </c>
      <c r="BH557" s="73">
        <v>1</v>
      </c>
      <c r="BI557" s="73" t="s">
        <v>84</v>
      </c>
      <c r="BJ557" s="73" t="s">
        <v>197</v>
      </c>
      <c r="BK557" s="73" t="s">
        <v>1979</v>
      </c>
      <c r="BL557" s="73" t="s">
        <v>31</v>
      </c>
      <c r="BM557" s="83">
        <v>-4.0801411293159978E-4</v>
      </c>
      <c r="BN557" s="73">
        <v>-9.7408410010003106</v>
      </c>
      <c r="BO557" s="80" t="s">
        <v>88</v>
      </c>
      <c r="BR557" s="78">
        <v>46323.633946759262</v>
      </c>
      <c r="BS557" s="73" t="s">
        <v>3849</v>
      </c>
      <c r="BT557" s="73" t="s">
        <v>3850</v>
      </c>
      <c r="BU557" s="73">
        <v>401</v>
      </c>
      <c r="BV557" s="73" t="s">
        <v>2176</v>
      </c>
      <c r="BW557" s="73" t="s">
        <v>2177</v>
      </c>
      <c r="BX557" s="73">
        <v>0</v>
      </c>
      <c r="BY557" s="73">
        <v>0.15</v>
      </c>
      <c r="BZ557" s="73">
        <v>0.03</v>
      </c>
      <c r="CA557" s="73">
        <v>0.15</v>
      </c>
      <c r="CB557" s="73"/>
      <c r="CC557" s="73"/>
      <c r="CD557" s="73"/>
      <c r="CE557" s="73"/>
      <c r="CF557" s="73" t="s">
        <v>3340</v>
      </c>
      <c r="CG557" s="80"/>
      <c r="CH557" s="73" t="s">
        <v>66</v>
      </c>
      <c r="CI557" s="73" t="s">
        <v>3340</v>
      </c>
    </row>
    <row r="558" spans="59:87" ht="15" customHeight="1" x14ac:dyDescent="0.25">
      <c r="BG558" s="78">
        <v>46323.633946759262</v>
      </c>
      <c r="BH558" s="73">
        <v>1</v>
      </c>
      <c r="BI558" s="73" t="s">
        <v>84</v>
      </c>
      <c r="BJ558" s="73" t="s">
        <v>197</v>
      </c>
      <c r="BK558" s="73" t="s">
        <v>1981</v>
      </c>
      <c r="BL558" s="73" t="s">
        <v>31</v>
      </c>
      <c r="BM558" s="83">
        <v>-3.8808353752202321E-4</v>
      </c>
      <c r="BN558" s="73">
        <v>-9.6687402659010342</v>
      </c>
      <c r="BO558" s="80" t="s">
        <v>88</v>
      </c>
      <c r="BR558" s="78">
        <v>46323.633946759262</v>
      </c>
      <c r="BS558" s="73" t="s">
        <v>3849</v>
      </c>
      <c r="BT558" s="73" t="s">
        <v>3851</v>
      </c>
      <c r="BU558" s="73">
        <v>402</v>
      </c>
      <c r="BV558" s="73" t="s">
        <v>2176</v>
      </c>
      <c r="BW558" s="73" t="s">
        <v>2177</v>
      </c>
      <c r="BX558" s="73">
        <v>0.03</v>
      </c>
      <c r="BY558" s="73">
        <v>0.15</v>
      </c>
      <c r="BZ558" s="73">
        <v>0.03</v>
      </c>
      <c r="CA558" s="73">
        <v>0.18</v>
      </c>
      <c r="CB558" s="73"/>
      <c r="CC558" s="73"/>
      <c r="CD558" s="73"/>
      <c r="CE558" s="73"/>
      <c r="CF558" s="73" t="s">
        <v>3340</v>
      </c>
      <c r="CG558" s="80"/>
      <c r="CH558" s="73" t="s">
        <v>66</v>
      </c>
      <c r="CI558" s="73" t="s">
        <v>3340</v>
      </c>
    </row>
    <row r="559" spans="59:87" ht="15" customHeight="1" x14ac:dyDescent="0.25">
      <c r="BG559" s="78">
        <v>46323.633946759262</v>
      </c>
      <c r="BH559" s="73">
        <v>1</v>
      </c>
      <c r="BI559" s="73" t="s">
        <v>84</v>
      </c>
      <c r="BJ559" s="73" t="s">
        <v>197</v>
      </c>
      <c r="BK559" s="73" t="s">
        <v>1983</v>
      </c>
      <c r="BL559" s="73" t="s">
        <v>31</v>
      </c>
      <c r="BM559" s="83">
        <v>-3.6815296211244658E-4</v>
      </c>
      <c r="BN559" s="73">
        <v>-9.5966395308017578</v>
      </c>
      <c r="BO559" s="80" t="s">
        <v>88</v>
      </c>
      <c r="BR559" s="78">
        <v>46323.633946759262</v>
      </c>
      <c r="BS559" s="73" t="s">
        <v>3849</v>
      </c>
      <c r="BT559" s="73" t="s">
        <v>3852</v>
      </c>
      <c r="BU559" s="73">
        <v>403</v>
      </c>
      <c r="BV559" s="73" t="s">
        <v>2176</v>
      </c>
      <c r="BW559" s="73" t="s">
        <v>2177</v>
      </c>
      <c r="BX559" s="73">
        <v>0.03</v>
      </c>
      <c r="BY559" s="73">
        <v>0.18</v>
      </c>
      <c r="BZ559" s="73">
        <v>0</v>
      </c>
      <c r="CA559" s="73">
        <v>0.18</v>
      </c>
      <c r="CB559" s="73"/>
      <c r="CC559" s="73"/>
      <c r="CD559" s="73"/>
      <c r="CE559" s="73"/>
      <c r="CF559" s="73" t="s">
        <v>3340</v>
      </c>
      <c r="CG559" s="80"/>
      <c r="CH559" s="73" t="s">
        <v>66</v>
      </c>
      <c r="CI559" s="73" t="s">
        <v>3340</v>
      </c>
    </row>
    <row r="560" spans="59:87" ht="15" customHeight="1" x14ac:dyDescent="0.25">
      <c r="BG560" s="78">
        <v>46323.633946759262</v>
      </c>
      <c r="BH560" s="73">
        <v>1</v>
      </c>
      <c r="BI560" s="73" t="s">
        <v>84</v>
      </c>
      <c r="BJ560" s="73" t="s">
        <v>197</v>
      </c>
      <c r="BK560" s="73" t="s">
        <v>1985</v>
      </c>
      <c r="BL560" s="73" t="s">
        <v>31</v>
      </c>
      <c r="BM560" s="83">
        <v>-3.4822238670287E-4</v>
      </c>
      <c r="BN560" s="73">
        <v>-9.5245387957024814</v>
      </c>
      <c r="BO560" s="80" t="s">
        <v>88</v>
      </c>
      <c r="BR560" s="78">
        <v>46323.633946759262</v>
      </c>
      <c r="BS560" s="73" t="s">
        <v>3849</v>
      </c>
      <c r="BT560" s="73" t="s">
        <v>3853</v>
      </c>
      <c r="BU560" s="73">
        <v>404</v>
      </c>
      <c r="BV560" s="73" t="s">
        <v>2176</v>
      </c>
      <c r="BW560" s="73" t="s">
        <v>2177</v>
      </c>
      <c r="BX560" s="73">
        <v>0</v>
      </c>
      <c r="BY560" s="73">
        <v>0.18</v>
      </c>
      <c r="BZ560" s="73">
        <v>0</v>
      </c>
      <c r="CA560" s="73">
        <v>0.15</v>
      </c>
      <c r="CB560" s="73"/>
      <c r="CC560" s="73"/>
      <c r="CD560" s="73"/>
      <c r="CE560" s="73"/>
      <c r="CF560" s="73" t="s">
        <v>3340</v>
      </c>
      <c r="CG560" s="80"/>
      <c r="CH560" s="73" t="s">
        <v>66</v>
      </c>
      <c r="CI560" s="73" t="s">
        <v>3340</v>
      </c>
    </row>
    <row r="561" spans="59:87" ht="15" customHeight="1" x14ac:dyDescent="0.25">
      <c r="BG561" s="78">
        <v>46323.633946759262</v>
      </c>
      <c r="BH561" s="73">
        <v>1</v>
      </c>
      <c r="BI561" s="73" t="s">
        <v>84</v>
      </c>
      <c r="BJ561" s="73" t="s">
        <v>197</v>
      </c>
      <c r="BK561" s="73" t="s">
        <v>1987</v>
      </c>
      <c r="BL561" s="73" t="s">
        <v>31</v>
      </c>
      <c r="BM561" s="83">
        <v>-3.2829181129329343E-4</v>
      </c>
      <c r="BN561" s="73">
        <v>-9.452438060603205</v>
      </c>
      <c r="BO561" s="80" t="s">
        <v>88</v>
      </c>
      <c r="BR561" s="78">
        <v>46323.633946759262</v>
      </c>
      <c r="BS561" s="73" t="s">
        <v>3854</v>
      </c>
      <c r="BT561" s="73" t="s">
        <v>3855</v>
      </c>
      <c r="BU561" s="73">
        <v>405</v>
      </c>
      <c r="BV561" s="73" t="s">
        <v>2176</v>
      </c>
      <c r="BW561" s="73" t="s">
        <v>2177</v>
      </c>
      <c r="BX561" s="73">
        <v>0.03</v>
      </c>
      <c r="BY561" s="73">
        <v>0.15</v>
      </c>
      <c r="BZ561" s="73">
        <v>0.06</v>
      </c>
      <c r="CA561" s="73">
        <v>0.15</v>
      </c>
      <c r="CB561" s="73"/>
      <c r="CC561" s="73"/>
      <c r="CD561" s="73"/>
      <c r="CE561" s="73"/>
      <c r="CF561" s="73" t="s">
        <v>3342</v>
      </c>
      <c r="CG561" s="80"/>
      <c r="CH561" s="73" t="s">
        <v>66</v>
      </c>
      <c r="CI561" s="73" t="s">
        <v>3342</v>
      </c>
    </row>
    <row r="562" spans="59:87" ht="15" customHeight="1" x14ac:dyDescent="0.25">
      <c r="BG562" s="78">
        <v>46323.633946759262</v>
      </c>
      <c r="BH562" s="73">
        <v>1</v>
      </c>
      <c r="BI562" s="73" t="s">
        <v>84</v>
      </c>
      <c r="BJ562" s="73" t="s">
        <v>197</v>
      </c>
      <c r="BK562" s="73" t="s">
        <v>1989</v>
      </c>
      <c r="BL562" s="73" t="s">
        <v>31</v>
      </c>
      <c r="BM562" s="83">
        <v>-3.083612358837168E-4</v>
      </c>
      <c r="BN562" s="73">
        <v>-9.3803373255039286</v>
      </c>
      <c r="BO562" s="80" t="s">
        <v>88</v>
      </c>
      <c r="BR562" s="78">
        <v>46323.633946759262</v>
      </c>
      <c r="BS562" s="73" t="s">
        <v>3854</v>
      </c>
      <c r="BT562" s="73" t="s">
        <v>3856</v>
      </c>
      <c r="BU562" s="73">
        <v>406</v>
      </c>
      <c r="BV562" s="73" t="s">
        <v>2176</v>
      </c>
      <c r="BW562" s="73" t="s">
        <v>2177</v>
      </c>
      <c r="BX562" s="73">
        <v>0.06</v>
      </c>
      <c r="BY562" s="73">
        <v>0.15</v>
      </c>
      <c r="BZ562" s="73">
        <v>0.06</v>
      </c>
      <c r="CA562" s="73">
        <v>0.18</v>
      </c>
      <c r="CB562" s="73"/>
      <c r="CC562" s="73"/>
      <c r="CD562" s="73"/>
      <c r="CE562" s="73"/>
      <c r="CF562" s="73" t="s">
        <v>3342</v>
      </c>
      <c r="CG562" s="80"/>
      <c r="CH562" s="73" t="s">
        <v>66</v>
      </c>
      <c r="CI562" s="73" t="s">
        <v>3342</v>
      </c>
    </row>
    <row r="563" spans="59:87" ht="15" customHeight="1" x14ac:dyDescent="0.25">
      <c r="BG563" s="78">
        <v>46323.633946759262</v>
      </c>
      <c r="BH563" s="73">
        <v>1</v>
      </c>
      <c r="BI563" s="73" t="s">
        <v>84</v>
      </c>
      <c r="BJ563" s="73" t="s">
        <v>197</v>
      </c>
      <c r="BK563" s="73" t="s">
        <v>1991</v>
      </c>
      <c r="BL563" s="73" t="s">
        <v>31</v>
      </c>
      <c r="BM563" s="83">
        <v>-2.8843066047414022E-4</v>
      </c>
      <c r="BN563" s="73">
        <v>-9.3082365904046522</v>
      </c>
      <c r="BO563" s="80" t="s">
        <v>88</v>
      </c>
      <c r="BR563" s="78">
        <v>46323.633946759262</v>
      </c>
      <c r="BS563" s="73" t="s">
        <v>3854</v>
      </c>
      <c r="BT563" s="73" t="s">
        <v>3857</v>
      </c>
      <c r="BU563" s="73">
        <v>407</v>
      </c>
      <c r="BV563" s="73" t="s">
        <v>2176</v>
      </c>
      <c r="BW563" s="73" t="s">
        <v>2177</v>
      </c>
      <c r="BX563" s="73">
        <v>0.06</v>
      </c>
      <c r="BY563" s="73">
        <v>0.18</v>
      </c>
      <c r="BZ563" s="73">
        <v>0.03</v>
      </c>
      <c r="CA563" s="73">
        <v>0.18</v>
      </c>
      <c r="CB563" s="73"/>
      <c r="CC563" s="73"/>
      <c r="CD563" s="73"/>
      <c r="CE563" s="73"/>
      <c r="CF563" s="73" t="s">
        <v>3342</v>
      </c>
      <c r="CG563" s="80"/>
      <c r="CH563" s="73" t="s">
        <v>66</v>
      </c>
      <c r="CI563" s="73" t="s">
        <v>3342</v>
      </c>
    </row>
    <row r="564" spans="59:87" ht="15" customHeight="1" x14ac:dyDescent="0.25">
      <c r="BG564" s="78">
        <v>46323.633946759262</v>
      </c>
      <c r="BH564" s="73">
        <v>1</v>
      </c>
      <c r="BI564" s="73" t="s">
        <v>84</v>
      </c>
      <c r="BJ564" s="73" t="s">
        <v>197</v>
      </c>
      <c r="BK564" s="73" t="s">
        <v>1993</v>
      </c>
      <c r="BL564" s="73" t="s">
        <v>31</v>
      </c>
      <c r="BM564" s="83">
        <v>-2.6850008506456365E-4</v>
      </c>
      <c r="BN564" s="73">
        <v>-8.7262527645983177</v>
      </c>
      <c r="BO564" s="80" t="s">
        <v>88</v>
      </c>
      <c r="BR564" s="78">
        <v>46323.633946759262</v>
      </c>
      <c r="BS564" s="73" t="s">
        <v>3854</v>
      </c>
      <c r="BT564" s="73" t="s">
        <v>3858</v>
      </c>
      <c r="BU564" s="73">
        <v>408</v>
      </c>
      <c r="BV564" s="73" t="s">
        <v>2176</v>
      </c>
      <c r="BW564" s="73" t="s">
        <v>2177</v>
      </c>
      <c r="BX564" s="73">
        <v>0.03</v>
      </c>
      <c r="BY564" s="73">
        <v>0.18</v>
      </c>
      <c r="BZ564" s="73">
        <v>0.03</v>
      </c>
      <c r="CA564" s="73">
        <v>0.15</v>
      </c>
      <c r="CB564" s="73"/>
      <c r="CC564" s="73"/>
      <c r="CD564" s="73"/>
      <c r="CE564" s="73"/>
      <c r="CF564" s="73" t="s">
        <v>3342</v>
      </c>
      <c r="CG564" s="80"/>
      <c r="CH564" s="73" t="s">
        <v>66</v>
      </c>
      <c r="CI564" s="73" t="s">
        <v>3342</v>
      </c>
    </row>
    <row r="565" spans="59:87" ht="15" customHeight="1" x14ac:dyDescent="0.25">
      <c r="BG565" s="78">
        <v>46323.633946759262</v>
      </c>
      <c r="BH565" s="73">
        <v>1</v>
      </c>
      <c r="BI565" s="73" t="s">
        <v>84</v>
      </c>
      <c r="BJ565" s="73" t="s">
        <v>197</v>
      </c>
      <c r="BK565" s="73" t="s">
        <v>1995</v>
      </c>
      <c r="BL565" s="73" t="s">
        <v>31</v>
      </c>
      <c r="BM565" s="83">
        <v>-2.4856950965498702E-4</v>
      </c>
      <c r="BN565" s="73">
        <v>-8.0785090637870773</v>
      </c>
      <c r="BO565" s="80" t="s">
        <v>88</v>
      </c>
      <c r="BR565" s="78">
        <v>46323.633946759262</v>
      </c>
      <c r="BS565" s="73" t="s">
        <v>3859</v>
      </c>
      <c r="BT565" s="73" t="s">
        <v>3860</v>
      </c>
      <c r="BU565" s="73">
        <v>409</v>
      </c>
      <c r="BV565" s="73" t="s">
        <v>2176</v>
      </c>
      <c r="BW565" s="73" t="s">
        <v>2177</v>
      </c>
      <c r="BX565" s="73">
        <v>0.06</v>
      </c>
      <c r="BY565" s="73">
        <v>0.15</v>
      </c>
      <c r="BZ565" s="73">
        <v>0.09</v>
      </c>
      <c r="CA565" s="73">
        <v>0.15</v>
      </c>
      <c r="CB565" s="73"/>
      <c r="CC565" s="73"/>
      <c r="CD565" s="73"/>
      <c r="CE565" s="73"/>
      <c r="CF565" s="73" t="s">
        <v>3344</v>
      </c>
      <c r="CG565" s="80"/>
      <c r="CH565" s="73" t="s">
        <v>66</v>
      </c>
      <c r="CI565" s="73" t="s">
        <v>3344</v>
      </c>
    </row>
    <row r="566" spans="59:87" ht="15" customHeight="1" x14ac:dyDescent="0.25">
      <c r="BG566" s="78">
        <v>46323.633946759262</v>
      </c>
      <c r="BH566" s="73">
        <v>1</v>
      </c>
      <c r="BI566" s="73" t="s">
        <v>84</v>
      </c>
      <c r="BJ566" s="73" t="s">
        <v>197</v>
      </c>
      <c r="BK566" s="73" t="s">
        <v>1997</v>
      </c>
      <c r="BL566" s="73" t="s">
        <v>31</v>
      </c>
      <c r="BM566" s="83">
        <v>-2.2863893424541045E-4</v>
      </c>
      <c r="BN566" s="73">
        <v>-7.4307653629758388</v>
      </c>
      <c r="BO566" s="80" t="s">
        <v>88</v>
      </c>
      <c r="BR566" s="78">
        <v>46323.633946759262</v>
      </c>
      <c r="BS566" s="73" t="s">
        <v>3859</v>
      </c>
      <c r="BT566" s="73" t="s">
        <v>3861</v>
      </c>
      <c r="BU566" s="73">
        <v>410</v>
      </c>
      <c r="BV566" s="73" t="s">
        <v>2176</v>
      </c>
      <c r="BW566" s="73" t="s">
        <v>2177</v>
      </c>
      <c r="BX566" s="73">
        <v>0.09</v>
      </c>
      <c r="BY566" s="73">
        <v>0.15</v>
      </c>
      <c r="BZ566" s="73">
        <v>0.09</v>
      </c>
      <c r="CA566" s="73">
        <v>0.18</v>
      </c>
      <c r="CB566" s="73"/>
      <c r="CC566" s="73"/>
      <c r="CD566" s="73"/>
      <c r="CE566" s="73"/>
      <c r="CF566" s="73" t="s">
        <v>3344</v>
      </c>
      <c r="CG566" s="80"/>
      <c r="CH566" s="73" t="s">
        <v>66</v>
      </c>
      <c r="CI566" s="73" t="s">
        <v>3344</v>
      </c>
    </row>
    <row r="567" spans="59:87" ht="15" customHeight="1" x14ac:dyDescent="0.25">
      <c r="BG567" s="78">
        <v>46323.633946759262</v>
      </c>
      <c r="BH567" s="73">
        <v>1</v>
      </c>
      <c r="BI567" s="73" t="s">
        <v>84</v>
      </c>
      <c r="BJ567" s="73" t="s">
        <v>197</v>
      </c>
      <c r="BK567" s="73" t="s">
        <v>1999</v>
      </c>
      <c r="BL567" s="73" t="s">
        <v>31</v>
      </c>
      <c r="BM567" s="83">
        <v>-5.5427491690631877E-4</v>
      </c>
      <c r="BN567" s="73">
        <v>-10.269953245181744</v>
      </c>
      <c r="BO567" s="80" t="s">
        <v>88</v>
      </c>
      <c r="BR567" s="78">
        <v>46323.633946759262</v>
      </c>
      <c r="BS567" s="73" t="s">
        <v>3859</v>
      </c>
      <c r="BT567" s="73" t="s">
        <v>3862</v>
      </c>
      <c r="BU567" s="73">
        <v>411</v>
      </c>
      <c r="BV567" s="73" t="s">
        <v>2176</v>
      </c>
      <c r="BW567" s="73" t="s">
        <v>2177</v>
      </c>
      <c r="BX567" s="73">
        <v>0.09</v>
      </c>
      <c r="BY567" s="73">
        <v>0.18</v>
      </c>
      <c r="BZ567" s="73">
        <v>0.06</v>
      </c>
      <c r="CA567" s="73">
        <v>0.18</v>
      </c>
      <c r="CB567" s="73"/>
      <c r="CC567" s="73"/>
      <c r="CD567" s="73"/>
      <c r="CE567" s="73"/>
      <c r="CF567" s="73" t="s">
        <v>3344</v>
      </c>
      <c r="CG567" s="80"/>
      <c r="CH567" s="73" t="s">
        <v>66</v>
      </c>
      <c r="CI567" s="73" t="s">
        <v>3344</v>
      </c>
    </row>
    <row r="568" spans="59:87" ht="15" customHeight="1" x14ac:dyDescent="0.25">
      <c r="BG568" s="78">
        <v>46323.633946759262</v>
      </c>
      <c r="BH568" s="73">
        <v>1</v>
      </c>
      <c r="BI568" s="73" t="s">
        <v>84</v>
      </c>
      <c r="BJ568" s="73" t="s">
        <v>197</v>
      </c>
      <c r="BK568" s="73" t="s">
        <v>2001</v>
      </c>
      <c r="BL568" s="73" t="s">
        <v>31</v>
      </c>
      <c r="BM568" s="83">
        <v>-5.343443414967422E-4</v>
      </c>
      <c r="BN568" s="73">
        <v>-10.197852510082468</v>
      </c>
      <c r="BO568" s="80" t="s">
        <v>88</v>
      </c>
      <c r="BR568" s="78">
        <v>46323.633946759262</v>
      </c>
      <c r="BS568" s="73" t="s">
        <v>3859</v>
      </c>
      <c r="BT568" s="73" t="s">
        <v>3863</v>
      </c>
      <c r="BU568" s="73">
        <v>412</v>
      </c>
      <c r="BV568" s="73" t="s">
        <v>2176</v>
      </c>
      <c r="BW568" s="73" t="s">
        <v>2177</v>
      </c>
      <c r="BX568" s="73">
        <v>0.06</v>
      </c>
      <c r="BY568" s="73">
        <v>0.18</v>
      </c>
      <c r="BZ568" s="73">
        <v>0.06</v>
      </c>
      <c r="CA568" s="73">
        <v>0.15</v>
      </c>
      <c r="CB568" s="73"/>
      <c r="CC568" s="73"/>
      <c r="CD568" s="73"/>
      <c r="CE568" s="73"/>
      <c r="CF568" s="73" t="s">
        <v>3344</v>
      </c>
      <c r="CG568" s="80"/>
      <c r="CH568" s="73" t="s">
        <v>66</v>
      </c>
      <c r="CI568" s="73" t="s">
        <v>3344</v>
      </c>
    </row>
    <row r="569" spans="59:87" ht="15" customHeight="1" x14ac:dyDescent="0.25">
      <c r="BG569" s="78">
        <v>46323.633946759262</v>
      </c>
      <c r="BH569" s="73">
        <v>1</v>
      </c>
      <c r="BI569" s="73" t="s">
        <v>84</v>
      </c>
      <c r="BJ569" s="73" t="s">
        <v>197</v>
      </c>
      <c r="BK569" s="73" t="s">
        <v>2003</v>
      </c>
      <c r="BL569" s="73" t="s">
        <v>31</v>
      </c>
      <c r="BM569" s="83">
        <v>-5.1441376608716552E-4</v>
      </c>
      <c r="BN569" s="73">
        <v>-10.125751774983192</v>
      </c>
      <c r="BO569" s="80" t="s">
        <v>88</v>
      </c>
      <c r="BR569" s="78">
        <v>46323.633946759262</v>
      </c>
      <c r="BS569" s="73" t="s">
        <v>3864</v>
      </c>
      <c r="BT569" s="73" t="s">
        <v>3865</v>
      </c>
      <c r="BU569" s="73">
        <v>413</v>
      </c>
      <c r="BV569" s="73" t="s">
        <v>2176</v>
      </c>
      <c r="BW569" s="73" t="s">
        <v>2177</v>
      </c>
      <c r="BX569" s="73">
        <v>0.09</v>
      </c>
      <c r="BY569" s="73">
        <v>0.15</v>
      </c>
      <c r="BZ569" s="73">
        <v>0.12</v>
      </c>
      <c r="CA569" s="73">
        <v>0.15</v>
      </c>
      <c r="CB569" s="73"/>
      <c r="CC569" s="73"/>
      <c r="CD569" s="73"/>
      <c r="CE569" s="73"/>
      <c r="CF569" s="73" t="s">
        <v>3346</v>
      </c>
      <c r="CG569" s="80"/>
      <c r="CH569" s="73" t="s">
        <v>66</v>
      </c>
      <c r="CI569" s="73" t="s">
        <v>3346</v>
      </c>
    </row>
    <row r="570" spans="59:87" ht="15" customHeight="1" x14ac:dyDescent="0.25">
      <c r="BG570" s="78">
        <v>46323.633946759262</v>
      </c>
      <c r="BH570" s="73">
        <v>1</v>
      </c>
      <c r="BI570" s="73" t="s">
        <v>84</v>
      </c>
      <c r="BJ570" s="73" t="s">
        <v>197</v>
      </c>
      <c r="BK570" s="73" t="s">
        <v>2005</v>
      </c>
      <c r="BL570" s="73" t="s">
        <v>31</v>
      </c>
      <c r="BM570" s="83">
        <v>-4.9448319067758894E-4</v>
      </c>
      <c r="BN570" s="73">
        <v>-10.053651039883915</v>
      </c>
      <c r="BO570" s="80" t="s">
        <v>88</v>
      </c>
      <c r="BR570" s="78">
        <v>46323.633946759262</v>
      </c>
      <c r="BS570" s="73" t="s">
        <v>3864</v>
      </c>
      <c r="BT570" s="73" t="s">
        <v>3866</v>
      </c>
      <c r="BU570" s="73">
        <v>414</v>
      </c>
      <c r="BV570" s="73" t="s">
        <v>2176</v>
      </c>
      <c r="BW570" s="73" t="s">
        <v>2177</v>
      </c>
      <c r="BX570" s="73">
        <v>0.12</v>
      </c>
      <c r="BY570" s="73">
        <v>0.15</v>
      </c>
      <c r="BZ570" s="73">
        <v>0.12</v>
      </c>
      <c r="CA570" s="73">
        <v>0.18</v>
      </c>
      <c r="CB570" s="73"/>
      <c r="CC570" s="73"/>
      <c r="CD570" s="73"/>
      <c r="CE570" s="73"/>
      <c r="CF570" s="73" t="s">
        <v>3346</v>
      </c>
      <c r="CG570" s="80"/>
      <c r="CH570" s="73" t="s">
        <v>66</v>
      </c>
      <c r="CI570" s="73" t="s">
        <v>3346</v>
      </c>
    </row>
    <row r="571" spans="59:87" ht="15" customHeight="1" x14ac:dyDescent="0.25">
      <c r="BG571" s="78">
        <v>46323.633946759262</v>
      </c>
      <c r="BH571" s="73">
        <v>1</v>
      </c>
      <c r="BI571" s="73" t="s">
        <v>84</v>
      </c>
      <c r="BJ571" s="73" t="s">
        <v>197</v>
      </c>
      <c r="BK571" s="73" t="s">
        <v>2007</v>
      </c>
      <c r="BL571" s="73" t="s">
        <v>31</v>
      </c>
      <c r="BM571" s="83">
        <v>-4.7455261526801237E-4</v>
      </c>
      <c r="BN571" s="73">
        <v>-9.9815503047846388</v>
      </c>
      <c r="BO571" s="80" t="s">
        <v>88</v>
      </c>
      <c r="BR571" s="78">
        <v>46323.633946759262</v>
      </c>
      <c r="BS571" s="73" t="s">
        <v>3864</v>
      </c>
      <c r="BT571" s="73" t="s">
        <v>3867</v>
      </c>
      <c r="BU571" s="73">
        <v>415</v>
      </c>
      <c r="BV571" s="73" t="s">
        <v>2176</v>
      </c>
      <c r="BW571" s="73" t="s">
        <v>2177</v>
      </c>
      <c r="BX571" s="73">
        <v>0.12</v>
      </c>
      <c r="BY571" s="73">
        <v>0.18</v>
      </c>
      <c r="BZ571" s="73">
        <v>0.09</v>
      </c>
      <c r="CA571" s="73">
        <v>0.18</v>
      </c>
      <c r="CB571" s="73"/>
      <c r="CC571" s="73"/>
      <c r="CD571" s="73"/>
      <c r="CE571" s="73"/>
      <c r="CF571" s="73" t="s">
        <v>3346</v>
      </c>
      <c r="CG571" s="80"/>
      <c r="CH571" s="73" t="s">
        <v>66</v>
      </c>
      <c r="CI571" s="73" t="s">
        <v>3346</v>
      </c>
    </row>
    <row r="572" spans="59:87" ht="15" customHeight="1" x14ac:dyDescent="0.25">
      <c r="BG572" s="78">
        <v>46323.633946759262</v>
      </c>
      <c r="BH572" s="73">
        <v>1</v>
      </c>
      <c r="BI572" s="73" t="s">
        <v>84</v>
      </c>
      <c r="BJ572" s="73" t="s">
        <v>197</v>
      </c>
      <c r="BK572" s="73" t="s">
        <v>2009</v>
      </c>
      <c r="BL572" s="73" t="s">
        <v>31</v>
      </c>
      <c r="BM572" s="83">
        <v>-4.5462203985843579E-4</v>
      </c>
      <c r="BN572" s="73">
        <v>-9.9094495696853624</v>
      </c>
      <c r="BO572" s="80" t="s">
        <v>88</v>
      </c>
      <c r="BR572" s="78">
        <v>46323.633946759262</v>
      </c>
      <c r="BS572" s="73" t="s">
        <v>3864</v>
      </c>
      <c r="BT572" s="73" t="s">
        <v>3868</v>
      </c>
      <c r="BU572" s="73">
        <v>416</v>
      </c>
      <c r="BV572" s="73" t="s">
        <v>2176</v>
      </c>
      <c r="BW572" s="73" t="s">
        <v>2177</v>
      </c>
      <c r="BX572" s="73">
        <v>0.09</v>
      </c>
      <c r="BY572" s="73">
        <v>0.18</v>
      </c>
      <c r="BZ572" s="73">
        <v>0.09</v>
      </c>
      <c r="CA572" s="73">
        <v>0.15</v>
      </c>
      <c r="CB572" s="73"/>
      <c r="CC572" s="73"/>
      <c r="CD572" s="73"/>
      <c r="CE572" s="73"/>
      <c r="CF572" s="73" t="s">
        <v>3346</v>
      </c>
      <c r="CG572" s="80"/>
      <c r="CH572" s="73" t="s">
        <v>66</v>
      </c>
      <c r="CI572" s="73" t="s">
        <v>3346</v>
      </c>
    </row>
    <row r="573" spans="59:87" ht="15" customHeight="1" x14ac:dyDescent="0.25">
      <c r="BG573" s="78">
        <v>46323.633946759262</v>
      </c>
      <c r="BH573" s="73">
        <v>1</v>
      </c>
      <c r="BI573" s="73" t="s">
        <v>84</v>
      </c>
      <c r="BJ573" s="73" t="s">
        <v>197</v>
      </c>
      <c r="BK573" s="73" t="s">
        <v>2011</v>
      </c>
      <c r="BL573" s="73" t="s">
        <v>31</v>
      </c>
      <c r="BM573" s="83">
        <v>-4.3469146444885922E-4</v>
      </c>
      <c r="BN573" s="73">
        <v>-9.8373488345860878</v>
      </c>
      <c r="BO573" s="80" t="s">
        <v>88</v>
      </c>
      <c r="BR573" s="78">
        <v>46323.633946759262</v>
      </c>
      <c r="BS573" s="73" t="s">
        <v>3869</v>
      </c>
      <c r="BT573" s="73" t="s">
        <v>3870</v>
      </c>
      <c r="BU573" s="73">
        <v>417</v>
      </c>
      <c r="BV573" s="73" t="s">
        <v>2176</v>
      </c>
      <c r="BW573" s="73" t="s">
        <v>2177</v>
      </c>
      <c r="BX573" s="73">
        <v>0.12</v>
      </c>
      <c r="BY573" s="73">
        <v>0.15</v>
      </c>
      <c r="BZ573" s="73">
        <v>0.15</v>
      </c>
      <c r="CA573" s="73">
        <v>0.15</v>
      </c>
      <c r="CB573" s="73"/>
      <c r="CC573" s="73"/>
      <c r="CD573" s="73"/>
      <c r="CE573" s="73"/>
      <c r="CF573" s="73" t="s">
        <v>3348</v>
      </c>
      <c r="CG573" s="80"/>
      <c r="CH573" s="73" t="s">
        <v>66</v>
      </c>
      <c r="CI573" s="73" t="s">
        <v>3348</v>
      </c>
    </row>
    <row r="574" spans="59:87" ht="15" customHeight="1" x14ac:dyDescent="0.25">
      <c r="BG574" s="78">
        <v>46323.633946759262</v>
      </c>
      <c r="BH574" s="73">
        <v>1</v>
      </c>
      <c r="BI574" s="73" t="s">
        <v>84</v>
      </c>
      <c r="BJ574" s="73" t="s">
        <v>197</v>
      </c>
      <c r="BK574" s="73" t="s">
        <v>2013</v>
      </c>
      <c r="BL574" s="73" t="s">
        <v>31</v>
      </c>
      <c r="BM574" s="83">
        <v>-4.1476088903928259E-4</v>
      </c>
      <c r="BN574" s="73">
        <v>-9.7652480994868114</v>
      </c>
      <c r="BO574" s="80" t="s">
        <v>88</v>
      </c>
      <c r="BR574" s="78">
        <v>46323.633946759262</v>
      </c>
      <c r="BS574" s="73" t="s">
        <v>3869</v>
      </c>
      <c r="BT574" s="73" t="s">
        <v>3871</v>
      </c>
      <c r="BU574" s="73">
        <v>418</v>
      </c>
      <c r="BV574" s="73" t="s">
        <v>2176</v>
      </c>
      <c r="BW574" s="73" t="s">
        <v>2177</v>
      </c>
      <c r="BX574" s="73">
        <v>0.15</v>
      </c>
      <c r="BY574" s="73">
        <v>0.15</v>
      </c>
      <c r="BZ574" s="73">
        <v>0.15</v>
      </c>
      <c r="CA574" s="73">
        <v>0.18</v>
      </c>
      <c r="CB574" s="73"/>
      <c r="CC574" s="73"/>
      <c r="CD574" s="73"/>
      <c r="CE574" s="73"/>
      <c r="CF574" s="73" t="s">
        <v>3348</v>
      </c>
      <c r="CG574" s="80"/>
      <c r="CH574" s="73" t="s">
        <v>66</v>
      </c>
      <c r="CI574" s="73" t="s">
        <v>3348</v>
      </c>
    </row>
    <row r="575" spans="59:87" ht="15" customHeight="1" x14ac:dyDescent="0.25">
      <c r="BG575" s="78">
        <v>46323.633946759262</v>
      </c>
      <c r="BH575" s="73">
        <v>1</v>
      </c>
      <c r="BI575" s="73" t="s">
        <v>84</v>
      </c>
      <c r="BJ575" s="73" t="s">
        <v>197</v>
      </c>
      <c r="BK575" s="73" t="s">
        <v>2015</v>
      </c>
      <c r="BL575" s="73" t="s">
        <v>31</v>
      </c>
      <c r="BM575" s="83">
        <v>-3.9483031362970601E-4</v>
      </c>
      <c r="BN575" s="73">
        <v>-9.693147364387535</v>
      </c>
      <c r="BO575" s="80" t="s">
        <v>88</v>
      </c>
      <c r="BR575" s="78">
        <v>46323.633946759262</v>
      </c>
      <c r="BS575" s="73" t="s">
        <v>3869</v>
      </c>
      <c r="BT575" s="73" t="s">
        <v>3872</v>
      </c>
      <c r="BU575" s="73">
        <v>419</v>
      </c>
      <c r="BV575" s="73" t="s">
        <v>2176</v>
      </c>
      <c r="BW575" s="73" t="s">
        <v>2177</v>
      </c>
      <c r="BX575" s="73">
        <v>0.15</v>
      </c>
      <c r="BY575" s="73">
        <v>0.18</v>
      </c>
      <c r="BZ575" s="73">
        <v>0.12</v>
      </c>
      <c r="CA575" s="73">
        <v>0.18</v>
      </c>
      <c r="CB575" s="73"/>
      <c r="CC575" s="73"/>
      <c r="CD575" s="73"/>
      <c r="CE575" s="73"/>
      <c r="CF575" s="73" t="s">
        <v>3348</v>
      </c>
      <c r="CG575" s="80"/>
      <c r="CH575" s="73" t="s">
        <v>66</v>
      </c>
      <c r="CI575" s="73" t="s">
        <v>3348</v>
      </c>
    </row>
    <row r="576" spans="59:87" ht="15" customHeight="1" x14ac:dyDescent="0.25">
      <c r="BG576" s="78">
        <v>46323.633946759262</v>
      </c>
      <c r="BH576" s="73">
        <v>1</v>
      </c>
      <c r="BI576" s="73" t="s">
        <v>84</v>
      </c>
      <c r="BJ576" s="73" t="s">
        <v>197</v>
      </c>
      <c r="BK576" s="73" t="s">
        <v>2017</v>
      </c>
      <c r="BL576" s="73" t="s">
        <v>31</v>
      </c>
      <c r="BM576" s="83">
        <v>-3.7489973822012944E-4</v>
      </c>
      <c r="BN576" s="73">
        <v>-9.6210466292882586</v>
      </c>
      <c r="BO576" s="80" t="s">
        <v>88</v>
      </c>
      <c r="BR576" s="78">
        <v>46323.633946759262</v>
      </c>
      <c r="BS576" s="73" t="s">
        <v>3869</v>
      </c>
      <c r="BT576" s="73" t="s">
        <v>3873</v>
      </c>
      <c r="BU576" s="73">
        <v>420</v>
      </c>
      <c r="BV576" s="73" t="s">
        <v>2176</v>
      </c>
      <c r="BW576" s="73" t="s">
        <v>2177</v>
      </c>
      <c r="BX576" s="73">
        <v>0.12</v>
      </c>
      <c r="BY576" s="73">
        <v>0.18</v>
      </c>
      <c r="BZ576" s="73">
        <v>0.12</v>
      </c>
      <c r="CA576" s="73">
        <v>0.15</v>
      </c>
      <c r="CB576" s="73"/>
      <c r="CC576" s="73"/>
      <c r="CD576" s="73"/>
      <c r="CE576" s="73"/>
      <c r="CF576" s="73" t="s">
        <v>3348</v>
      </c>
      <c r="CG576" s="80"/>
      <c r="CH576" s="73" t="s">
        <v>66</v>
      </c>
      <c r="CI576" s="73" t="s">
        <v>3348</v>
      </c>
    </row>
    <row r="577" spans="59:87" ht="15" customHeight="1" x14ac:dyDescent="0.25">
      <c r="BG577" s="78">
        <v>46323.633946759262</v>
      </c>
      <c r="BH577" s="73">
        <v>1</v>
      </c>
      <c r="BI577" s="73" t="s">
        <v>84</v>
      </c>
      <c r="BJ577" s="73" t="s">
        <v>197</v>
      </c>
      <c r="BK577" s="73" t="s">
        <v>2019</v>
      </c>
      <c r="BL577" s="73" t="s">
        <v>31</v>
      </c>
      <c r="BM577" s="83">
        <v>-3.5496916281055281E-4</v>
      </c>
      <c r="BN577" s="73">
        <v>-9.5489458941889822</v>
      </c>
      <c r="BO577" s="80" t="s">
        <v>88</v>
      </c>
      <c r="BR577" s="78">
        <v>46323.633946759262</v>
      </c>
      <c r="BS577" s="73" t="s">
        <v>3874</v>
      </c>
      <c r="BT577" s="73" t="s">
        <v>3875</v>
      </c>
      <c r="BU577" s="73">
        <v>421</v>
      </c>
      <c r="BV577" s="73" t="s">
        <v>2176</v>
      </c>
      <c r="BW577" s="73" t="s">
        <v>2177</v>
      </c>
      <c r="BX577" s="73">
        <v>0.15</v>
      </c>
      <c r="BY577" s="73">
        <v>0.15</v>
      </c>
      <c r="BZ577" s="73">
        <v>0.18</v>
      </c>
      <c r="CA577" s="73">
        <v>0.15</v>
      </c>
      <c r="CB577" s="73"/>
      <c r="CC577" s="73"/>
      <c r="CD577" s="73"/>
      <c r="CE577" s="73"/>
      <c r="CF577" s="73" t="s">
        <v>3350</v>
      </c>
      <c r="CG577" s="80"/>
      <c r="CH577" s="73" t="s">
        <v>66</v>
      </c>
      <c r="CI577" s="73" t="s">
        <v>3350</v>
      </c>
    </row>
    <row r="578" spans="59:87" ht="15" customHeight="1" x14ac:dyDescent="0.25">
      <c r="BG578" s="78">
        <v>46323.633946759262</v>
      </c>
      <c r="BH578" s="73">
        <v>1</v>
      </c>
      <c r="BI578" s="73" t="s">
        <v>84</v>
      </c>
      <c r="BJ578" s="73" t="s">
        <v>197</v>
      </c>
      <c r="BK578" s="73" t="s">
        <v>2021</v>
      </c>
      <c r="BL578" s="73" t="s">
        <v>31</v>
      </c>
      <c r="BM578" s="83">
        <v>-3.3503858740097623E-4</v>
      </c>
      <c r="BN578" s="73">
        <v>-9.4768451590897058</v>
      </c>
      <c r="BO578" s="80" t="s">
        <v>88</v>
      </c>
      <c r="BR578" s="78">
        <v>46323.633946759262</v>
      </c>
      <c r="BS578" s="73" t="s">
        <v>3874</v>
      </c>
      <c r="BT578" s="73" t="s">
        <v>3876</v>
      </c>
      <c r="BU578" s="73">
        <v>422</v>
      </c>
      <c r="BV578" s="73" t="s">
        <v>2176</v>
      </c>
      <c r="BW578" s="73" t="s">
        <v>2177</v>
      </c>
      <c r="BX578" s="73">
        <v>0.18</v>
      </c>
      <c r="BY578" s="73">
        <v>0.15</v>
      </c>
      <c r="BZ578" s="73">
        <v>0.18</v>
      </c>
      <c r="CA578" s="73">
        <v>0.18</v>
      </c>
      <c r="CB578" s="73"/>
      <c r="CC578" s="73"/>
      <c r="CD578" s="73"/>
      <c r="CE578" s="73"/>
      <c r="CF578" s="73" t="s">
        <v>3350</v>
      </c>
      <c r="CG578" s="80"/>
      <c r="CH578" s="73" t="s">
        <v>66</v>
      </c>
      <c r="CI578" s="73" t="s">
        <v>3350</v>
      </c>
    </row>
    <row r="579" spans="59:87" ht="15" customHeight="1" x14ac:dyDescent="0.25">
      <c r="BG579" s="78">
        <v>46323.633946759262</v>
      </c>
      <c r="BH579" s="73">
        <v>1</v>
      </c>
      <c r="BI579" s="73" t="s">
        <v>84</v>
      </c>
      <c r="BJ579" s="73" t="s">
        <v>197</v>
      </c>
      <c r="BK579" s="73" t="s">
        <v>2023</v>
      </c>
      <c r="BL579" s="73" t="s">
        <v>31</v>
      </c>
      <c r="BM579" s="83">
        <v>-3.1510801199139966E-4</v>
      </c>
      <c r="BN579" s="73">
        <v>-9.4047444239904294</v>
      </c>
      <c r="BO579" s="80" t="s">
        <v>88</v>
      </c>
      <c r="BR579" s="78">
        <v>46323.633946759262</v>
      </c>
      <c r="BS579" s="73" t="s">
        <v>3874</v>
      </c>
      <c r="BT579" s="73" t="s">
        <v>3877</v>
      </c>
      <c r="BU579" s="73">
        <v>423</v>
      </c>
      <c r="BV579" s="73" t="s">
        <v>2176</v>
      </c>
      <c r="BW579" s="73" t="s">
        <v>2177</v>
      </c>
      <c r="BX579" s="73">
        <v>0.18</v>
      </c>
      <c r="BY579" s="73">
        <v>0.18</v>
      </c>
      <c r="BZ579" s="73">
        <v>0.15</v>
      </c>
      <c r="CA579" s="73">
        <v>0.18</v>
      </c>
      <c r="CB579" s="73"/>
      <c r="CC579" s="73"/>
      <c r="CD579" s="73"/>
      <c r="CE579" s="73"/>
      <c r="CF579" s="73" t="s">
        <v>3350</v>
      </c>
      <c r="CG579" s="80"/>
      <c r="CH579" s="73" t="s">
        <v>66</v>
      </c>
      <c r="CI579" s="73" t="s">
        <v>3350</v>
      </c>
    </row>
    <row r="580" spans="59:87" ht="15" customHeight="1" x14ac:dyDescent="0.25">
      <c r="BG580" s="78">
        <v>46323.633946759262</v>
      </c>
      <c r="BH580" s="73">
        <v>1</v>
      </c>
      <c r="BI580" s="73" t="s">
        <v>84</v>
      </c>
      <c r="BJ580" s="73" t="s">
        <v>197</v>
      </c>
      <c r="BK580" s="73" t="s">
        <v>2025</v>
      </c>
      <c r="BL580" s="73" t="s">
        <v>31</v>
      </c>
      <c r="BM580" s="83">
        <v>-2.9517743658182303E-4</v>
      </c>
      <c r="BN580" s="73">
        <v>-9.332643688891153</v>
      </c>
      <c r="BO580" s="80" t="s">
        <v>88</v>
      </c>
      <c r="BR580" s="78">
        <v>46323.633946759262</v>
      </c>
      <c r="BS580" s="73" t="s">
        <v>3874</v>
      </c>
      <c r="BT580" s="73" t="s">
        <v>3878</v>
      </c>
      <c r="BU580" s="73">
        <v>424</v>
      </c>
      <c r="BV580" s="73" t="s">
        <v>2176</v>
      </c>
      <c r="BW580" s="73" t="s">
        <v>2177</v>
      </c>
      <c r="BX580" s="73">
        <v>0.15</v>
      </c>
      <c r="BY580" s="73">
        <v>0.18</v>
      </c>
      <c r="BZ580" s="73">
        <v>0.15</v>
      </c>
      <c r="CA580" s="73">
        <v>0.15</v>
      </c>
      <c r="CB580" s="73"/>
      <c r="CC580" s="73"/>
      <c r="CD580" s="73"/>
      <c r="CE580" s="73"/>
      <c r="CF580" s="73" t="s">
        <v>3350</v>
      </c>
      <c r="CG580" s="80"/>
      <c r="CH580" s="73" t="s">
        <v>66</v>
      </c>
      <c r="CI580" s="73" t="s">
        <v>3350</v>
      </c>
    </row>
    <row r="581" spans="59:87" ht="15" customHeight="1" x14ac:dyDescent="0.25">
      <c r="BG581" s="78">
        <v>46323.633946759262</v>
      </c>
      <c r="BH581" s="73">
        <v>1</v>
      </c>
      <c r="BI581" s="73" t="s">
        <v>84</v>
      </c>
      <c r="BJ581" s="73" t="s">
        <v>197</v>
      </c>
      <c r="BK581" s="73" t="s">
        <v>2027</v>
      </c>
      <c r="BL581" s="73" t="s">
        <v>31</v>
      </c>
      <c r="BM581" s="83">
        <v>-2.7524686117224646E-4</v>
      </c>
      <c r="BN581" s="73">
        <v>-8.9455229880980092</v>
      </c>
      <c r="BO581" s="80" t="s">
        <v>88</v>
      </c>
      <c r="BR581" s="78">
        <v>46323.633946759262</v>
      </c>
      <c r="BS581" s="73" t="s">
        <v>3879</v>
      </c>
      <c r="BT581" s="73" t="s">
        <v>3880</v>
      </c>
      <c r="BU581" s="73">
        <v>425</v>
      </c>
      <c r="BV581" s="73" t="s">
        <v>2176</v>
      </c>
      <c r="BW581" s="73" t="s">
        <v>2177</v>
      </c>
      <c r="BX581" s="73">
        <v>0.18</v>
      </c>
      <c r="BY581" s="73">
        <v>0.15</v>
      </c>
      <c r="BZ581" s="73">
        <v>0.21</v>
      </c>
      <c r="CA581" s="73">
        <v>0.15</v>
      </c>
      <c r="CB581" s="73"/>
      <c r="CC581" s="73"/>
      <c r="CD581" s="73"/>
      <c r="CE581" s="73"/>
      <c r="CF581" s="73" t="s">
        <v>3352</v>
      </c>
      <c r="CG581" s="80"/>
      <c r="CH581" s="73" t="s">
        <v>66</v>
      </c>
      <c r="CI581" s="73" t="s">
        <v>3352</v>
      </c>
    </row>
    <row r="582" spans="59:87" ht="15" customHeight="1" x14ac:dyDescent="0.25">
      <c r="BG582" s="78">
        <v>46323.633946759262</v>
      </c>
      <c r="BH582" s="73">
        <v>1</v>
      </c>
      <c r="BI582" s="73" t="s">
        <v>84</v>
      </c>
      <c r="BJ582" s="73" t="s">
        <v>197</v>
      </c>
      <c r="BK582" s="73" t="s">
        <v>2029</v>
      </c>
      <c r="BL582" s="73" t="s">
        <v>31</v>
      </c>
      <c r="BM582" s="83">
        <v>-2.5531628576266988E-4</v>
      </c>
      <c r="BN582" s="73">
        <v>-8.2977792872867706</v>
      </c>
      <c r="BO582" s="80" t="s">
        <v>88</v>
      </c>
      <c r="BR582" s="78">
        <v>46323.633946759262</v>
      </c>
      <c r="BS582" s="73" t="s">
        <v>3879</v>
      </c>
      <c r="BT582" s="73" t="s">
        <v>3881</v>
      </c>
      <c r="BU582" s="73">
        <v>426</v>
      </c>
      <c r="BV582" s="73" t="s">
        <v>2176</v>
      </c>
      <c r="BW582" s="73" t="s">
        <v>2177</v>
      </c>
      <c r="BX582" s="73">
        <v>0.21</v>
      </c>
      <c r="BY582" s="73">
        <v>0.15</v>
      </c>
      <c r="BZ582" s="73">
        <v>0.21</v>
      </c>
      <c r="CA582" s="73">
        <v>0.18</v>
      </c>
      <c r="CB582" s="73"/>
      <c r="CC582" s="73"/>
      <c r="CD582" s="73"/>
      <c r="CE582" s="73"/>
      <c r="CF582" s="73" t="s">
        <v>3352</v>
      </c>
      <c r="CG582" s="80"/>
      <c r="CH582" s="73" t="s">
        <v>66</v>
      </c>
      <c r="CI582" s="73" t="s">
        <v>3352</v>
      </c>
    </row>
    <row r="583" spans="59:87" ht="15" customHeight="1" x14ac:dyDescent="0.25">
      <c r="BG583" s="78">
        <v>46323.633946759262</v>
      </c>
      <c r="BH583" s="73">
        <v>1</v>
      </c>
      <c r="BI583" s="73" t="s">
        <v>84</v>
      </c>
      <c r="BJ583" s="73" t="s">
        <v>197</v>
      </c>
      <c r="BK583" s="73" t="s">
        <v>2031</v>
      </c>
      <c r="BL583" s="73" t="s">
        <v>31</v>
      </c>
      <c r="BM583" s="83">
        <v>-2.3538571035309328E-4</v>
      </c>
      <c r="BN583" s="73">
        <v>-7.6500355864755312</v>
      </c>
      <c r="BO583" s="80" t="s">
        <v>88</v>
      </c>
      <c r="BR583" s="78">
        <v>46323.633946759262</v>
      </c>
      <c r="BS583" s="73" t="s">
        <v>3879</v>
      </c>
      <c r="BT583" s="73" t="s">
        <v>3882</v>
      </c>
      <c r="BU583" s="73">
        <v>427</v>
      </c>
      <c r="BV583" s="73" t="s">
        <v>2176</v>
      </c>
      <c r="BW583" s="73" t="s">
        <v>2177</v>
      </c>
      <c r="BX583" s="73">
        <v>0.21</v>
      </c>
      <c r="BY583" s="73">
        <v>0.18</v>
      </c>
      <c r="BZ583" s="73">
        <v>0.18</v>
      </c>
      <c r="CA583" s="73">
        <v>0.18</v>
      </c>
      <c r="CB583" s="73"/>
      <c r="CC583" s="73"/>
      <c r="CD583" s="73"/>
      <c r="CE583" s="73"/>
      <c r="CF583" s="73" t="s">
        <v>3352</v>
      </c>
      <c r="CG583" s="80"/>
      <c r="CH583" s="73" t="s">
        <v>66</v>
      </c>
      <c r="CI583" s="73" t="s">
        <v>3352</v>
      </c>
    </row>
    <row r="584" spans="59:87" ht="15" customHeight="1" x14ac:dyDescent="0.25">
      <c r="BG584" s="78">
        <v>46323.633946759262</v>
      </c>
      <c r="BH584" s="73">
        <v>1</v>
      </c>
      <c r="BI584" s="73" t="s">
        <v>84</v>
      </c>
      <c r="BJ584" s="73" t="s">
        <v>197</v>
      </c>
      <c r="BK584" s="73" t="s">
        <v>2033</v>
      </c>
      <c r="BL584" s="73" t="s">
        <v>31</v>
      </c>
      <c r="BM584" s="83">
        <v>-2.1545513494351668E-4</v>
      </c>
      <c r="BN584" s="73">
        <v>-7.0022918856642917</v>
      </c>
      <c r="BO584" s="80" t="s">
        <v>88</v>
      </c>
      <c r="BR584" s="78">
        <v>46323.633946759262</v>
      </c>
      <c r="BS584" s="73" t="s">
        <v>3879</v>
      </c>
      <c r="BT584" s="73" t="s">
        <v>3883</v>
      </c>
      <c r="BU584" s="73">
        <v>428</v>
      </c>
      <c r="BV584" s="73" t="s">
        <v>2176</v>
      </c>
      <c r="BW584" s="73" t="s">
        <v>2177</v>
      </c>
      <c r="BX584" s="73">
        <v>0.18</v>
      </c>
      <c r="BY584" s="73">
        <v>0.18</v>
      </c>
      <c r="BZ584" s="73">
        <v>0.18</v>
      </c>
      <c r="CA584" s="73">
        <v>0.15</v>
      </c>
      <c r="CB584" s="73"/>
      <c r="CC584" s="73"/>
      <c r="CD584" s="73"/>
      <c r="CE584" s="73"/>
      <c r="CF584" s="73" t="s">
        <v>3352</v>
      </c>
      <c r="CG584" s="80"/>
      <c r="CH584" s="73" t="s">
        <v>66</v>
      </c>
      <c r="CI584" s="73" t="s">
        <v>3352</v>
      </c>
    </row>
    <row r="585" spans="59:87" ht="15" customHeight="1" x14ac:dyDescent="0.25">
      <c r="BG585" s="78">
        <v>46323.633946759262</v>
      </c>
      <c r="BH585" s="73">
        <v>1</v>
      </c>
      <c r="BI585" s="73" t="s">
        <v>84</v>
      </c>
      <c r="BJ585" s="73" t="s">
        <v>197</v>
      </c>
      <c r="BK585" s="73" t="s">
        <v>2035</v>
      </c>
      <c r="BL585" s="73" t="s">
        <v>31</v>
      </c>
      <c r="BM585" s="83">
        <v>-1.955245595339401E-4</v>
      </c>
      <c r="BN585" s="73">
        <v>-6.3545481848530532</v>
      </c>
      <c r="BO585" s="80" t="s">
        <v>88</v>
      </c>
      <c r="BR585" s="78">
        <v>46323.633946759262</v>
      </c>
      <c r="BS585" s="73" t="s">
        <v>3884</v>
      </c>
      <c r="BT585" s="73" t="s">
        <v>3885</v>
      </c>
      <c r="BU585" s="73">
        <v>429</v>
      </c>
      <c r="BV585" s="73" t="s">
        <v>2176</v>
      </c>
      <c r="BW585" s="73" t="s">
        <v>2177</v>
      </c>
      <c r="BX585" s="73">
        <v>0.21</v>
      </c>
      <c r="BY585" s="73">
        <v>0.15</v>
      </c>
      <c r="BZ585" s="73">
        <v>0.24</v>
      </c>
      <c r="CA585" s="73">
        <v>0.15</v>
      </c>
      <c r="CB585" s="73"/>
      <c r="CC585" s="73"/>
      <c r="CD585" s="73"/>
      <c r="CE585" s="73"/>
      <c r="CF585" s="73" t="s">
        <v>3354</v>
      </c>
      <c r="CG585" s="80"/>
      <c r="CH585" s="73" t="s">
        <v>66</v>
      </c>
      <c r="CI585" s="73" t="s">
        <v>3354</v>
      </c>
    </row>
    <row r="586" spans="59:87" ht="15" customHeight="1" x14ac:dyDescent="0.25">
      <c r="BG586" s="78">
        <v>46323.633946759262</v>
      </c>
      <c r="BH586" s="73">
        <v>1</v>
      </c>
      <c r="BI586" s="73" t="s">
        <v>84</v>
      </c>
      <c r="BJ586" s="73" t="s">
        <v>197</v>
      </c>
      <c r="BK586" s="73" t="s">
        <v>2037</v>
      </c>
      <c r="BL586" s="73" t="s">
        <v>31</v>
      </c>
      <c r="BM586" s="83">
        <v>-1.755939841243635E-4</v>
      </c>
      <c r="BN586" s="73">
        <v>-5.7068044840418137</v>
      </c>
      <c r="BO586" s="80" t="s">
        <v>88</v>
      </c>
      <c r="BR586" s="78">
        <v>46323.633946759262</v>
      </c>
      <c r="BS586" s="73" t="s">
        <v>3884</v>
      </c>
      <c r="BT586" s="73" t="s">
        <v>3886</v>
      </c>
      <c r="BU586" s="73">
        <v>430</v>
      </c>
      <c r="BV586" s="73" t="s">
        <v>2176</v>
      </c>
      <c r="BW586" s="73" t="s">
        <v>2177</v>
      </c>
      <c r="BX586" s="73">
        <v>0.24</v>
      </c>
      <c r="BY586" s="73">
        <v>0.15</v>
      </c>
      <c r="BZ586" s="73">
        <v>0.24</v>
      </c>
      <c r="CA586" s="73">
        <v>0.18</v>
      </c>
      <c r="CB586" s="73"/>
      <c r="CC586" s="73"/>
      <c r="CD586" s="73"/>
      <c r="CE586" s="73"/>
      <c r="CF586" s="73" t="s">
        <v>3354</v>
      </c>
      <c r="CG586" s="80"/>
      <c r="CH586" s="73" t="s">
        <v>66</v>
      </c>
      <c r="CI586" s="73" t="s">
        <v>3354</v>
      </c>
    </row>
    <row r="587" spans="59:87" ht="15" customHeight="1" x14ac:dyDescent="0.25">
      <c r="BG587" s="78">
        <v>46323.633946759262</v>
      </c>
      <c r="BH587" s="73">
        <v>1</v>
      </c>
      <c r="BI587" s="73" t="s">
        <v>84</v>
      </c>
      <c r="BJ587" s="73" t="s">
        <v>197</v>
      </c>
      <c r="BK587" s="73" t="s">
        <v>2039</v>
      </c>
      <c r="BL587" s="73" t="s">
        <v>31</v>
      </c>
      <c r="BM587" s="83">
        <v>-5.012299667852718E-4</v>
      </c>
      <c r="BN587" s="73">
        <v>-10.078058138370416</v>
      </c>
      <c r="BO587" s="80" t="s">
        <v>88</v>
      </c>
      <c r="BR587" s="78">
        <v>46323.633946759262</v>
      </c>
      <c r="BS587" s="73" t="s">
        <v>3884</v>
      </c>
      <c r="BT587" s="73" t="s">
        <v>3887</v>
      </c>
      <c r="BU587" s="73">
        <v>431</v>
      </c>
      <c r="BV587" s="73" t="s">
        <v>2176</v>
      </c>
      <c r="BW587" s="73" t="s">
        <v>2177</v>
      </c>
      <c r="BX587" s="73">
        <v>0.24</v>
      </c>
      <c r="BY587" s="73">
        <v>0.18</v>
      </c>
      <c r="BZ587" s="73">
        <v>0.21</v>
      </c>
      <c r="CA587" s="73">
        <v>0.18</v>
      </c>
      <c r="CB587" s="73"/>
      <c r="CC587" s="73"/>
      <c r="CD587" s="73"/>
      <c r="CE587" s="73"/>
      <c r="CF587" s="73" t="s">
        <v>3354</v>
      </c>
      <c r="CG587" s="80"/>
      <c r="CH587" s="73" t="s">
        <v>66</v>
      </c>
      <c r="CI587" s="73" t="s">
        <v>3354</v>
      </c>
    </row>
    <row r="588" spans="59:87" ht="15" customHeight="1" x14ac:dyDescent="0.25">
      <c r="BG588" s="78">
        <v>46323.633946759262</v>
      </c>
      <c r="BH588" s="73">
        <v>1</v>
      </c>
      <c r="BI588" s="73" t="s">
        <v>84</v>
      </c>
      <c r="BJ588" s="73" t="s">
        <v>197</v>
      </c>
      <c r="BK588" s="73" t="s">
        <v>2041</v>
      </c>
      <c r="BL588" s="73" t="s">
        <v>31</v>
      </c>
      <c r="BM588" s="83">
        <v>-4.8129939137569523E-4</v>
      </c>
      <c r="BN588" s="73">
        <v>-10.00595740327114</v>
      </c>
      <c r="BO588" s="80" t="s">
        <v>88</v>
      </c>
      <c r="BR588" s="78">
        <v>46323.633946759262</v>
      </c>
      <c r="BS588" s="73" t="s">
        <v>3884</v>
      </c>
      <c r="BT588" s="73" t="s">
        <v>3888</v>
      </c>
      <c r="BU588" s="73">
        <v>432</v>
      </c>
      <c r="BV588" s="73" t="s">
        <v>2176</v>
      </c>
      <c r="BW588" s="73" t="s">
        <v>2177</v>
      </c>
      <c r="BX588" s="73">
        <v>0.21</v>
      </c>
      <c r="BY588" s="73">
        <v>0.18</v>
      </c>
      <c r="BZ588" s="73">
        <v>0.21</v>
      </c>
      <c r="CA588" s="73">
        <v>0.15</v>
      </c>
      <c r="CB588" s="73"/>
      <c r="CC588" s="73"/>
      <c r="CD588" s="73"/>
      <c r="CE588" s="73"/>
      <c r="CF588" s="73" t="s">
        <v>3354</v>
      </c>
      <c r="CG588" s="80"/>
      <c r="CH588" s="73" t="s">
        <v>66</v>
      </c>
      <c r="CI588" s="73" t="s">
        <v>3354</v>
      </c>
    </row>
    <row r="589" spans="59:87" ht="15" customHeight="1" x14ac:dyDescent="0.25">
      <c r="BG589" s="78">
        <v>46323.633946759262</v>
      </c>
      <c r="BH589" s="73">
        <v>1</v>
      </c>
      <c r="BI589" s="73" t="s">
        <v>84</v>
      </c>
      <c r="BJ589" s="73" t="s">
        <v>197</v>
      </c>
      <c r="BK589" s="73" t="s">
        <v>2043</v>
      </c>
      <c r="BL589" s="73" t="s">
        <v>31</v>
      </c>
      <c r="BM589" s="83">
        <v>-4.613688159661186E-4</v>
      </c>
      <c r="BN589" s="73">
        <v>-9.9338566681718632</v>
      </c>
      <c r="BO589" s="80" t="s">
        <v>88</v>
      </c>
      <c r="BR589" s="78">
        <v>46323.633946759262</v>
      </c>
      <c r="BS589" s="73" t="s">
        <v>3889</v>
      </c>
      <c r="BT589" s="73" t="s">
        <v>3890</v>
      </c>
      <c r="BU589" s="73">
        <v>433</v>
      </c>
      <c r="BV589" s="73" t="s">
        <v>2176</v>
      </c>
      <c r="BW589" s="73" t="s">
        <v>2177</v>
      </c>
      <c r="BX589" s="73">
        <v>0.24</v>
      </c>
      <c r="BY589" s="73">
        <v>0.15</v>
      </c>
      <c r="BZ589" s="73">
        <v>0.27</v>
      </c>
      <c r="CA589" s="73">
        <v>0.15</v>
      </c>
      <c r="CB589" s="73"/>
      <c r="CC589" s="73"/>
      <c r="CD589" s="73"/>
      <c r="CE589" s="73"/>
      <c r="CF589" s="73" t="s">
        <v>3356</v>
      </c>
      <c r="CG589" s="80"/>
      <c r="CH589" s="73" t="s">
        <v>66</v>
      </c>
      <c r="CI589" s="73" t="s">
        <v>3356</v>
      </c>
    </row>
    <row r="590" spans="59:87" ht="15" customHeight="1" x14ac:dyDescent="0.25">
      <c r="BG590" s="78">
        <v>46323.633946759262</v>
      </c>
      <c r="BH590" s="73">
        <v>1</v>
      </c>
      <c r="BI590" s="73" t="s">
        <v>84</v>
      </c>
      <c r="BJ590" s="73" t="s">
        <v>197</v>
      </c>
      <c r="BK590" s="73" t="s">
        <v>2045</v>
      </c>
      <c r="BL590" s="73" t="s">
        <v>31</v>
      </c>
      <c r="BM590" s="83">
        <v>-4.4143824055654202E-4</v>
      </c>
      <c r="BN590" s="73">
        <v>-9.8617559330725868</v>
      </c>
      <c r="BO590" s="80" t="s">
        <v>88</v>
      </c>
      <c r="BR590" s="78">
        <v>46323.633946759262</v>
      </c>
      <c r="BS590" s="73" t="s">
        <v>3889</v>
      </c>
      <c r="BT590" s="73" t="s">
        <v>3891</v>
      </c>
      <c r="BU590" s="73">
        <v>434</v>
      </c>
      <c r="BV590" s="73" t="s">
        <v>2176</v>
      </c>
      <c r="BW590" s="73" t="s">
        <v>2177</v>
      </c>
      <c r="BX590" s="73">
        <v>0.27</v>
      </c>
      <c r="BY590" s="73">
        <v>0.15</v>
      </c>
      <c r="BZ590" s="73">
        <v>0.27</v>
      </c>
      <c r="CA590" s="73">
        <v>0.18</v>
      </c>
      <c r="CB590" s="73"/>
      <c r="CC590" s="73"/>
      <c r="CD590" s="73"/>
      <c r="CE590" s="73"/>
      <c r="CF590" s="73" t="s">
        <v>3356</v>
      </c>
      <c r="CG590" s="80"/>
      <c r="CH590" s="73" t="s">
        <v>66</v>
      </c>
      <c r="CI590" s="73" t="s">
        <v>3356</v>
      </c>
    </row>
    <row r="591" spans="59:87" ht="15" customHeight="1" x14ac:dyDescent="0.25">
      <c r="BG591" s="78">
        <v>46323.633946759262</v>
      </c>
      <c r="BH591" s="73">
        <v>1</v>
      </c>
      <c r="BI591" s="73" t="s">
        <v>84</v>
      </c>
      <c r="BJ591" s="73" t="s">
        <v>197</v>
      </c>
      <c r="BK591" s="73" t="s">
        <v>2047</v>
      </c>
      <c r="BL591" s="73" t="s">
        <v>31</v>
      </c>
      <c r="BM591" s="83">
        <v>-4.2150766514696545E-4</v>
      </c>
      <c r="BN591" s="73">
        <v>-9.7896551979733122</v>
      </c>
      <c r="BO591" s="80" t="s">
        <v>88</v>
      </c>
      <c r="BR591" s="78">
        <v>46323.633946759262</v>
      </c>
      <c r="BS591" s="73" t="s">
        <v>3889</v>
      </c>
      <c r="BT591" s="73" t="s">
        <v>3892</v>
      </c>
      <c r="BU591" s="73">
        <v>435</v>
      </c>
      <c r="BV591" s="73" t="s">
        <v>2176</v>
      </c>
      <c r="BW591" s="73" t="s">
        <v>2177</v>
      </c>
      <c r="BX591" s="73">
        <v>0.27</v>
      </c>
      <c r="BY591" s="73">
        <v>0.18</v>
      </c>
      <c r="BZ591" s="73">
        <v>0.24</v>
      </c>
      <c r="CA591" s="73">
        <v>0.18</v>
      </c>
      <c r="CB591" s="73"/>
      <c r="CC591" s="73"/>
      <c r="CD591" s="73"/>
      <c r="CE591" s="73"/>
      <c r="CF591" s="73" t="s">
        <v>3356</v>
      </c>
      <c r="CG591" s="80"/>
      <c r="CH591" s="73" t="s">
        <v>66</v>
      </c>
      <c r="CI591" s="73" t="s">
        <v>3356</v>
      </c>
    </row>
    <row r="592" spans="59:87" ht="15" customHeight="1" x14ac:dyDescent="0.25">
      <c r="BG592" s="78">
        <v>46323.633946759262</v>
      </c>
      <c r="BH592" s="73">
        <v>1</v>
      </c>
      <c r="BI592" s="73" t="s">
        <v>84</v>
      </c>
      <c r="BJ592" s="73" t="s">
        <v>197</v>
      </c>
      <c r="BK592" s="73" t="s">
        <v>2049</v>
      </c>
      <c r="BL592" s="73" t="s">
        <v>31</v>
      </c>
      <c r="BM592" s="83">
        <v>-4.0157708973738882E-4</v>
      </c>
      <c r="BN592" s="73">
        <v>-9.7175544628740358</v>
      </c>
      <c r="BO592" s="80" t="s">
        <v>88</v>
      </c>
      <c r="BR592" s="78">
        <v>46323.633946759262</v>
      </c>
      <c r="BS592" s="73" t="s">
        <v>3889</v>
      </c>
      <c r="BT592" s="73" t="s">
        <v>3893</v>
      </c>
      <c r="BU592" s="73">
        <v>436</v>
      </c>
      <c r="BV592" s="73" t="s">
        <v>2176</v>
      </c>
      <c r="BW592" s="73" t="s">
        <v>2177</v>
      </c>
      <c r="BX592" s="73">
        <v>0.24</v>
      </c>
      <c r="BY592" s="73">
        <v>0.18</v>
      </c>
      <c r="BZ592" s="73">
        <v>0.24</v>
      </c>
      <c r="CA592" s="73">
        <v>0.15</v>
      </c>
      <c r="CB592" s="73"/>
      <c r="CC592" s="73"/>
      <c r="CD592" s="73"/>
      <c r="CE592" s="73"/>
      <c r="CF592" s="73" t="s">
        <v>3356</v>
      </c>
      <c r="CG592" s="80"/>
      <c r="CH592" s="73" t="s">
        <v>66</v>
      </c>
      <c r="CI592" s="73" t="s">
        <v>3356</v>
      </c>
    </row>
    <row r="593" spans="59:87" ht="15" customHeight="1" x14ac:dyDescent="0.25">
      <c r="BG593" s="78">
        <v>46323.633946759262</v>
      </c>
      <c r="BH593" s="73">
        <v>1</v>
      </c>
      <c r="BI593" s="73" t="s">
        <v>84</v>
      </c>
      <c r="BJ593" s="73" t="s">
        <v>197</v>
      </c>
      <c r="BK593" s="73" t="s">
        <v>2051</v>
      </c>
      <c r="BL593" s="73" t="s">
        <v>31</v>
      </c>
      <c r="BM593" s="83">
        <v>-3.8164651432781224E-4</v>
      </c>
      <c r="BN593" s="73">
        <v>-9.6454537277747594</v>
      </c>
      <c r="BO593" s="80" t="s">
        <v>88</v>
      </c>
      <c r="BR593" s="78">
        <v>46323.633946759262</v>
      </c>
      <c r="BS593" s="73" t="s">
        <v>3894</v>
      </c>
      <c r="BT593" s="73" t="s">
        <v>3895</v>
      </c>
      <c r="BU593" s="73">
        <v>437</v>
      </c>
      <c r="BV593" s="73" t="s">
        <v>2176</v>
      </c>
      <c r="BW593" s="73" t="s">
        <v>2177</v>
      </c>
      <c r="BX593" s="73">
        <v>0.27</v>
      </c>
      <c r="BY593" s="73">
        <v>0.15</v>
      </c>
      <c r="BZ593" s="73">
        <v>0.3</v>
      </c>
      <c r="CA593" s="73">
        <v>0.15</v>
      </c>
      <c r="CB593" s="73"/>
      <c r="CC593" s="73"/>
      <c r="CD593" s="73"/>
      <c r="CE593" s="73"/>
      <c r="CF593" s="73" t="s">
        <v>3358</v>
      </c>
      <c r="CG593" s="80"/>
      <c r="CH593" s="73" t="s">
        <v>66</v>
      </c>
      <c r="CI593" s="73" t="s">
        <v>3358</v>
      </c>
    </row>
    <row r="594" spans="59:87" ht="15" customHeight="1" x14ac:dyDescent="0.25">
      <c r="BG594" s="78">
        <v>46323.633946759262</v>
      </c>
      <c r="BH594" s="73">
        <v>1</v>
      </c>
      <c r="BI594" s="73" t="s">
        <v>84</v>
      </c>
      <c r="BJ594" s="73" t="s">
        <v>197</v>
      </c>
      <c r="BK594" s="73" t="s">
        <v>2053</v>
      </c>
      <c r="BL594" s="73" t="s">
        <v>31</v>
      </c>
      <c r="BM594" s="83">
        <v>-3.6171593891823567E-4</v>
      </c>
      <c r="BN594" s="73">
        <v>-9.573352992675483</v>
      </c>
      <c r="BO594" s="80" t="s">
        <v>88</v>
      </c>
      <c r="BR594" s="78">
        <v>46323.633946759262</v>
      </c>
      <c r="BS594" s="73" t="s">
        <v>3894</v>
      </c>
      <c r="BT594" s="73" t="s">
        <v>3896</v>
      </c>
      <c r="BU594" s="73">
        <v>438</v>
      </c>
      <c r="BV594" s="73" t="s">
        <v>2176</v>
      </c>
      <c r="BW594" s="73" t="s">
        <v>2177</v>
      </c>
      <c r="BX594" s="73">
        <v>0.3</v>
      </c>
      <c r="BY594" s="73">
        <v>0.15</v>
      </c>
      <c r="BZ594" s="73">
        <v>0.3</v>
      </c>
      <c r="CA594" s="73">
        <v>0.18</v>
      </c>
      <c r="CB594" s="73"/>
      <c r="CC594" s="73"/>
      <c r="CD594" s="73"/>
      <c r="CE594" s="73"/>
      <c r="CF594" s="73" t="s">
        <v>3358</v>
      </c>
      <c r="CG594" s="80"/>
      <c r="CH594" s="73" t="s">
        <v>66</v>
      </c>
      <c r="CI594" s="73" t="s">
        <v>3358</v>
      </c>
    </row>
    <row r="595" spans="59:87" ht="15" customHeight="1" x14ac:dyDescent="0.25">
      <c r="BG595" s="78">
        <v>46323.633946759262</v>
      </c>
      <c r="BH595" s="73">
        <v>1</v>
      </c>
      <c r="BI595" s="73" t="s">
        <v>84</v>
      </c>
      <c r="BJ595" s="73" t="s">
        <v>197</v>
      </c>
      <c r="BK595" s="73" t="s">
        <v>2055</v>
      </c>
      <c r="BL595" s="73" t="s">
        <v>31</v>
      </c>
      <c r="BM595" s="83">
        <v>-3.4178536350865904E-4</v>
      </c>
      <c r="BN595" s="73">
        <v>-9.5012522575762066</v>
      </c>
      <c r="BO595" s="80" t="s">
        <v>88</v>
      </c>
      <c r="BR595" s="78">
        <v>46323.633946759262</v>
      </c>
      <c r="BS595" s="73" t="s">
        <v>3894</v>
      </c>
      <c r="BT595" s="73" t="s">
        <v>3897</v>
      </c>
      <c r="BU595" s="73">
        <v>439</v>
      </c>
      <c r="BV595" s="73" t="s">
        <v>2176</v>
      </c>
      <c r="BW595" s="73" t="s">
        <v>2177</v>
      </c>
      <c r="BX595" s="73">
        <v>0.3</v>
      </c>
      <c r="BY595" s="73">
        <v>0.18</v>
      </c>
      <c r="BZ595" s="73">
        <v>0.27</v>
      </c>
      <c r="CA595" s="73">
        <v>0.18</v>
      </c>
      <c r="CB595" s="73"/>
      <c r="CC595" s="73"/>
      <c r="CD595" s="73"/>
      <c r="CE595" s="73"/>
      <c r="CF595" s="73" t="s">
        <v>3358</v>
      </c>
      <c r="CG595" s="80"/>
      <c r="CH595" s="73" t="s">
        <v>66</v>
      </c>
      <c r="CI595" s="73" t="s">
        <v>3358</v>
      </c>
    </row>
    <row r="596" spans="59:87" ht="15" customHeight="1" x14ac:dyDescent="0.25">
      <c r="BG596" s="78">
        <v>46323.633946759262</v>
      </c>
      <c r="BH596" s="73">
        <v>1</v>
      </c>
      <c r="BI596" s="73" t="s">
        <v>84</v>
      </c>
      <c r="BJ596" s="73" t="s">
        <v>197</v>
      </c>
      <c r="BK596" s="73" t="s">
        <v>2057</v>
      </c>
      <c r="BL596" s="73" t="s">
        <v>31</v>
      </c>
      <c r="BM596" s="83">
        <v>-3.2185478809908247E-4</v>
      </c>
      <c r="BN596" s="73">
        <v>-9.4291515224769302</v>
      </c>
      <c r="BO596" s="80" t="s">
        <v>88</v>
      </c>
      <c r="BR596" s="78">
        <v>46323.633946759262</v>
      </c>
      <c r="BS596" s="73" t="s">
        <v>3894</v>
      </c>
      <c r="BT596" s="73" t="s">
        <v>3898</v>
      </c>
      <c r="BU596" s="73">
        <v>440</v>
      </c>
      <c r="BV596" s="73" t="s">
        <v>2176</v>
      </c>
      <c r="BW596" s="73" t="s">
        <v>2177</v>
      </c>
      <c r="BX596" s="73">
        <v>0.27</v>
      </c>
      <c r="BY596" s="73">
        <v>0.18</v>
      </c>
      <c r="BZ596" s="73">
        <v>0.27</v>
      </c>
      <c r="CA596" s="73">
        <v>0.15</v>
      </c>
      <c r="CB596" s="73"/>
      <c r="CC596" s="73"/>
      <c r="CD596" s="73"/>
      <c r="CE596" s="73"/>
      <c r="CF596" s="73" t="s">
        <v>3358</v>
      </c>
      <c r="CG596" s="80"/>
      <c r="CH596" s="73" t="s">
        <v>66</v>
      </c>
      <c r="CI596" s="73" t="s">
        <v>3358</v>
      </c>
    </row>
    <row r="597" spans="59:87" ht="15" customHeight="1" x14ac:dyDescent="0.25">
      <c r="BG597" s="78">
        <v>46323.633946759262</v>
      </c>
      <c r="BH597" s="73">
        <v>1</v>
      </c>
      <c r="BI597" s="73" t="s">
        <v>84</v>
      </c>
      <c r="BJ597" s="73" t="s">
        <v>197</v>
      </c>
      <c r="BK597" s="73" t="s">
        <v>2059</v>
      </c>
      <c r="BL597" s="73" t="s">
        <v>31</v>
      </c>
      <c r="BM597" s="83">
        <v>-3.0192421268950589E-4</v>
      </c>
      <c r="BN597" s="73">
        <v>-9.3570507873776538</v>
      </c>
      <c r="BO597" s="80" t="s">
        <v>88</v>
      </c>
      <c r="BR597" s="78">
        <v>46323.633946759262</v>
      </c>
      <c r="BS597" s="73" t="s">
        <v>3899</v>
      </c>
      <c r="BT597" s="73" t="s">
        <v>3900</v>
      </c>
      <c r="BU597" s="73">
        <v>441</v>
      </c>
      <c r="BV597" s="73" t="s">
        <v>2176</v>
      </c>
      <c r="BW597" s="73" t="s">
        <v>2177</v>
      </c>
      <c r="BX597" s="73">
        <v>0.3</v>
      </c>
      <c r="BY597" s="73">
        <v>0.15</v>
      </c>
      <c r="BZ597" s="73">
        <v>0.33</v>
      </c>
      <c r="CA597" s="73">
        <v>0.15</v>
      </c>
      <c r="CB597" s="73"/>
      <c r="CC597" s="73"/>
      <c r="CD597" s="73"/>
      <c r="CE597" s="73"/>
      <c r="CF597" s="73" t="s">
        <v>3360</v>
      </c>
      <c r="CG597" s="80"/>
      <c r="CH597" s="73" t="s">
        <v>66</v>
      </c>
      <c r="CI597" s="73" t="s">
        <v>3360</v>
      </c>
    </row>
    <row r="598" spans="59:87" ht="15" customHeight="1" x14ac:dyDescent="0.25">
      <c r="BG598" s="78">
        <v>46323.633946759262</v>
      </c>
      <c r="BH598" s="73">
        <v>1</v>
      </c>
      <c r="BI598" s="73" t="s">
        <v>84</v>
      </c>
      <c r="BJ598" s="73" t="s">
        <v>197</v>
      </c>
      <c r="BK598" s="73" t="s">
        <v>2061</v>
      </c>
      <c r="BL598" s="73" t="s">
        <v>31</v>
      </c>
      <c r="BM598" s="83">
        <v>-2.8199363727992926E-4</v>
      </c>
      <c r="BN598" s="73">
        <v>-9.1647932115977007</v>
      </c>
      <c r="BO598" s="80" t="s">
        <v>88</v>
      </c>
      <c r="BR598" s="78">
        <v>46323.633946759262</v>
      </c>
      <c r="BS598" s="73" t="s">
        <v>3899</v>
      </c>
      <c r="BT598" s="73" t="s">
        <v>3901</v>
      </c>
      <c r="BU598" s="73">
        <v>442</v>
      </c>
      <c r="BV598" s="73" t="s">
        <v>2176</v>
      </c>
      <c r="BW598" s="73" t="s">
        <v>2177</v>
      </c>
      <c r="BX598" s="73">
        <v>0.33</v>
      </c>
      <c r="BY598" s="73">
        <v>0.15</v>
      </c>
      <c r="BZ598" s="73">
        <v>0.33</v>
      </c>
      <c r="CA598" s="73">
        <v>0.18</v>
      </c>
      <c r="CB598" s="73"/>
      <c r="CC598" s="73"/>
      <c r="CD598" s="73"/>
      <c r="CE598" s="73"/>
      <c r="CF598" s="73" t="s">
        <v>3360</v>
      </c>
      <c r="CG598" s="80"/>
      <c r="CH598" s="73" t="s">
        <v>66</v>
      </c>
      <c r="CI598" s="73" t="s">
        <v>3360</v>
      </c>
    </row>
    <row r="599" spans="59:87" ht="15" customHeight="1" x14ac:dyDescent="0.25">
      <c r="BG599" s="78">
        <v>46323.633946759262</v>
      </c>
      <c r="BH599" s="73">
        <v>1</v>
      </c>
      <c r="BI599" s="73" t="s">
        <v>84</v>
      </c>
      <c r="BJ599" s="73" t="s">
        <v>197</v>
      </c>
      <c r="BK599" s="73" t="s">
        <v>2063</v>
      </c>
      <c r="BL599" s="73" t="s">
        <v>31</v>
      </c>
      <c r="BM599" s="83">
        <v>-2.6206306187035269E-4</v>
      </c>
      <c r="BN599" s="73">
        <v>-8.5170495107864621</v>
      </c>
      <c r="BO599" s="80" t="s">
        <v>88</v>
      </c>
      <c r="BR599" s="78">
        <v>46323.633946759262</v>
      </c>
      <c r="BS599" s="73" t="s">
        <v>3899</v>
      </c>
      <c r="BT599" s="73" t="s">
        <v>3902</v>
      </c>
      <c r="BU599" s="73">
        <v>443</v>
      </c>
      <c r="BV599" s="73" t="s">
        <v>2176</v>
      </c>
      <c r="BW599" s="73" t="s">
        <v>2177</v>
      </c>
      <c r="BX599" s="73">
        <v>0.33</v>
      </c>
      <c r="BY599" s="73">
        <v>0.18</v>
      </c>
      <c r="BZ599" s="73">
        <v>0.3</v>
      </c>
      <c r="CA599" s="73">
        <v>0.18</v>
      </c>
      <c r="CB599" s="73"/>
      <c r="CC599" s="73"/>
      <c r="CD599" s="73"/>
      <c r="CE599" s="73"/>
      <c r="CF599" s="73" t="s">
        <v>3360</v>
      </c>
      <c r="CG599" s="80"/>
      <c r="CH599" s="73" t="s">
        <v>66</v>
      </c>
      <c r="CI599" s="73" t="s">
        <v>3360</v>
      </c>
    </row>
    <row r="600" spans="59:87" ht="15" customHeight="1" x14ac:dyDescent="0.25">
      <c r="BG600" s="78">
        <v>46323.633946759262</v>
      </c>
      <c r="BH600" s="73">
        <v>1</v>
      </c>
      <c r="BI600" s="73" t="s">
        <v>84</v>
      </c>
      <c r="BJ600" s="73" t="s">
        <v>197</v>
      </c>
      <c r="BK600" s="73" t="s">
        <v>2065</v>
      </c>
      <c r="BL600" s="73" t="s">
        <v>31</v>
      </c>
      <c r="BM600" s="83">
        <v>-2.4213248646077609E-4</v>
      </c>
      <c r="BN600" s="73">
        <v>-7.8693058099752227</v>
      </c>
      <c r="BO600" s="80" t="s">
        <v>88</v>
      </c>
      <c r="BR600" s="78">
        <v>46323.633946759262</v>
      </c>
      <c r="BS600" s="73" t="s">
        <v>3899</v>
      </c>
      <c r="BT600" s="73" t="s">
        <v>3903</v>
      </c>
      <c r="BU600" s="73">
        <v>444</v>
      </c>
      <c r="BV600" s="73" t="s">
        <v>2176</v>
      </c>
      <c r="BW600" s="73" t="s">
        <v>2177</v>
      </c>
      <c r="BX600" s="73">
        <v>0.3</v>
      </c>
      <c r="BY600" s="73">
        <v>0.18</v>
      </c>
      <c r="BZ600" s="73">
        <v>0.3</v>
      </c>
      <c r="CA600" s="73">
        <v>0.15</v>
      </c>
      <c r="CB600" s="73"/>
      <c r="CC600" s="73"/>
      <c r="CD600" s="73"/>
      <c r="CE600" s="73"/>
      <c r="CF600" s="73" t="s">
        <v>3360</v>
      </c>
      <c r="CG600" s="80"/>
      <c r="CH600" s="73" t="s">
        <v>66</v>
      </c>
      <c r="CI600" s="73" t="s">
        <v>3360</v>
      </c>
    </row>
    <row r="601" spans="59:87" ht="15" customHeight="1" x14ac:dyDescent="0.25">
      <c r="BG601" s="78">
        <v>46323.633946759262</v>
      </c>
      <c r="BH601" s="73">
        <v>1</v>
      </c>
      <c r="BI601" s="73" t="s">
        <v>84</v>
      </c>
      <c r="BJ601" s="73" t="s">
        <v>197</v>
      </c>
      <c r="BK601" s="73" t="s">
        <v>2067</v>
      </c>
      <c r="BL601" s="73" t="s">
        <v>31</v>
      </c>
      <c r="BM601" s="83">
        <v>-2.2220191105119951E-4</v>
      </c>
      <c r="BN601" s="73">
        <v>-7.2215621091639841</v>
      </c>
      <c r="BO601" s="80" t="s">
        <v>88</v>
      </c>
      <c r="BR601" s="78">
        <v>46323.633946759262</v>
      </c>
      <c r="BS601" s="73" t="s">
        <v>3904</v>
      </c>
      <c r="BT601" s="73" t="s">
        <v>3905</v>
      </c>
      <c r="BU601" s="73">
        <v>445</v>
      </c>
      <c r="BV601" s="73" t="s">
        <v>2176</v>
      </c>
      <c r="BW601" s="73" t="s">
        <v>2177</v>
      </c>
      <c r="BX601" s="73">
        <v>0.33</v>
      </c>
      <c r="BY601" s="73">
        <v>0.15</v>
      </c>
      <c r="BZ601" s="73">
        <v>0.36</v>
      </c>
      <c r="CA601" s="73">
        <v>0.15</v>
      </c>
      <c r="CB601" s="73"/>
      <c r="CC601" s="73"/>
      <c r="CD601" s="73"/>
      <c r="CE601" s="73"/>
      <c r="CF601" s="73" t="s">
        <v>3362</v>
      </c>
      <c r="CG601" s="80"/>
      <c r="CH601" s="73" t="s">
        <v>66</v>
      </c>
      <c r="CI601" s="73" t="s">
        <v>3362</v>
      </c>
    </row>
    <row r="602" spans="59:87" ht="15" customHeight="1" x14ac:dyDescent="0.25">
      <c r="BG602" s="78">
        <v>46323.633946759262</v>
      </c>
      <c r="BH602" s="73">
        <v>1</v>
      </c>
      <c r="BI602" s="73" t="s">
        <v>84</v>
      </c>
      <c r="BJ602" s="73" t="s">
        <v>197</v>
      </c>
      <c r="BK602" s="73" t="s">
        <v>2069</v>
      </c>
      <c r="BL602" s="73" t="s">
        <v>31</v>
      </c>
      <c r="BM602" s="83">
        <v>-2.0227133564162291E-4</v>
      </c>
      <c r="BN602" s="73">
        <v>-6.5738184083527447</v>
      </c>
      <c r="BO602" s="80" t="s">
        <v>88</v>
      </c>
      <c r="BR602" s="78">
        <v>46323.633946759262</v>
      </c>
      <c r="BS602" s="73" t="s">
        <v>3904</v>
      </c>
      <c r="BT602" s="73" t="s">
        <v>3906</v>
      </c>
      <c r="BU602" s="73">
        <v>446</v>
      </c>
      <c r="BV602" s="73" t="s">
        <v>2176</v>
      </c>
      <c r="BW602" s="73" t="s">
        <v>2177</v>
      </c>
      <c r="BX602" s="73">
        <v>0.36</v>
      </c>
      <c r="BY602" s="73">
        <v>0.15</v>
      </c>
      <c r="BZ602" s="73">
        <v>0.36</v>
      </c>
      <c r="CA602" s="73">
        <v>0.18</v>
      </c>
      <c r="CB602" s="73"/>
      <c r="CC602" s="73"/>
      <c r="CD602" s="73"/>
      <c r="CE602" s="73"/>
      <c r="CF602" s="73" t="s">
        <v>3362</v>
      </c>
      <c r="CG602" s="80"/>
      <c r="CH602" s="73" t="s">
        <v>66</v>
      </c>
      <c r="CI602" s="73" t="s">
        <v>3362</v>
      </c>
    </row>
    <row r="603" spans="59:87" ht="15" customHeight="1" x14ac:dyDescent="0.25">
      <c r="BG603" s="78">
        <v>46323.633946759262</v>
      </c>
      <c r="BH603" s="73">
        <v>1</v>
      </c>
      <c r="BI603" s="73" t="s">
        <v>84</v>
      </c>
      <c r="BJ603" s="73" t="s">
        <v>197</v>
      </c>
      <c r="BK603" s="73" t="s">
        <v>2071</v>
      </c>
      <c r="BL603" s="73" t="s">
        <v>31</v>
      </c>
      <c r="BM603" s="83">
        <v>-1.8234076023204631E-4</v>
      </c>
      <c r="BN603" s="73">
        <v>-5.9260747075415052</v>
      </c>
      <c r="BO603" s="80" t="s">
        <v>88</v>
      </c>
      <c r="BR603" s="78">
        <v>46323.633946759262</v>
      </c>
      <c r="BS603" s="73" t="s">
        <v>3904</v>
      </c>
      <c r="BT603" s="73" t="s">
        <v>3907</v>
      </c>
      <c r="BU603" s="73">
        <v>447</v>
      </c>
      <c r="BV603" s="73" t="s">
        <v>2176</v>
      </c>
      <c r="BW603" s="73" t="s">
        <v>2177</v>
      </c>
      <c r="BX603" s="73">
        <v>0.36</v>
      </c>
      <c r="BY603" s="73">
        <v>0.18</v>
      </c>
      <c r="BZ603" s="73">
        <v>0.33</v>
      </c>
      <c r="CA603" s="73">
        <v>0.18</v>
      </c>
      <c r="CB603" s="73"/>
      <c r="CC603" s="73"/>
      <c r="CD603" s="73"/>
      <c r="CE603" s="73"/>
      <c r="CF603" s="73" t="s">
        <v>3362</v>
      </c>
      <c r="CG603" s="80"/>
      <c r="CH603" s="73" t="s">
        <v>66</v>
      </c>
      <c r="CI603" s="73" t="s">
        <v>3362</v>
      </c>
    </row>
    <row r="604" spans="59:87" ht="15" customHeight="1" x14ac:dyDescent="0.25">
      <c r="BG604" s="78">
        <v>46323.633946759262</v>
      </c>
      <c r="BH604" s="73">
        <v>1</v>
      </c>
      <c r="BI604" s="73" t="s">
        <v>84</v>
      </c>
      <c r="BJ604" s="73" t="s">
        <v>197</v>
      </c>
      <c r="BK604" s="73" t="s">
        <v>2073</v>
      </c>
      <c r="BL604" s="73" t="s">
        <v>31</v>
      </c>
      <c r="BM604" s="83">
        <v>-1.6241018482246973E-4</v>
      </c>
      <c r="BN604" s="73">
        <v>-5.2783310067302658</v>
      </c>
      <c r="BO604" s="80" t="s">
        <v>88</v>
      </c>
      <c r="BR604" s="78">
        <v>46323.633946759262</v>
      </c>
      <c r="BS604" s="73" t="s">
        <v>3904</v>
      </c>
      <c r="BT604" s="73" t="s">
        <v>3908</v>
      </c>
      <c r="BU604" s="73">
        <v>448</v>
      </c>
      <c r="BV604" s="73" t="s">
        <v>2176</v>
      </c>
      <c r="BW604" s="73" t="s">
        <v>2177</v>
      </c>
      <c r="BX604" s="73">
        <v>0.33</v>
      </c>
      <c r="BY604" s="73">
        <v>0.18</v>
      </c>
      <c r="BZ604" s="73">
        <v>0.33</v>
      </c>
      <c r="CA604" s="73">
        <v>0.15</v>
      </c>
      <c r="CB604" s="73"/>
      <c r="CC604" s="73"/>
      <c r="CD604" s="73"/>
      <c r="CE604" s="73"/>
      <c r="CF604" s="73" t="s">
        <v>3362</v>
      </c>
      <c r="CG604" s="80"/>
      <c r="CH604" s="73" t="s">
        <v>66</v>
      </c>
      <c r="CI604" s="73" t="s">
        <v>3362</v>
      </c>
    </row>
    <row r="605" spans="59:87" ht="15" customHeight="1" x14ac:dyDescent="0.25">
      <c r="BG605" s="78">
        <v>46323.633946759262</v>
      </c>
      <c r="BH605" s="73">
        <v>1</v>
      </c>
      <c r="BI605" s="73" t="s">
        <v>84</v>
      </c>
      <c r="BJ605" s="73" t="s">
        <v>197</v>
      </c>
      <c r="BK605" s="73" t="s">
        <v>2075</v>
      </c>
      <c r="BL605" s="73" t="s">
        <v>31</v>
      </c>
      <c r="BM605" s="83">
        <v>-1.4247960941289313E-4</v>
      </c>
      <c r="BN605" s="73">
        <v>-4.6305873059190263</v>
      </c>
      <c r="BO605" s="80" t="s">
        <v>88</v>
      </c>
      <c r="BR605" s="78">
        <v>46323.633946759262</v>
      </c>
      <c r="BS605" s="73" t="s">
        <v>3909</v>
      </c>
      <c r="BT605" s="73" t="s">
        <v>3910</v>
      </c>
      <c r="BU605" s="73">
        <v>449</v>
      </c>
      <c r="BV605" s="73" t="s">
        <v>2176</v>
      </c>
      <c r="BW605" s="73" t="s">
        <v>2177</v>
      </c>
      <c r="BX605" s="73">
        <v>0.36</v>
      </c>
      <c r="BY605" s="73">
        <v>0.15</v>
      </c>
      <c r="BZ605" s="73">
        <v>0.39</v>
      </c>
      <c r="CA605" s="73">
        <v>0.15</v>
      </c>
      <c r="CB605" s="73"/>
      <c r="CC605" s="73"/>
      <c r="CD605" s="73"/>
      <c r="CE605" s="73"/>
      <c r="CF605" s="73" t="s">
        <v>3364</v>
      </c>
      <c r="CG605" s="80"/>
      <c r="CH605" s="73" t="s">
        <v>66</v>
      </c>
      <c r="CI605" s="73" t="s">
        <v>3364</v>
      </c>
    </row>
    <row r="606" spans="59:87" ht="15" customHeight="1" x14ac:dyDescent="0.25">
      <c r="BG606" s="78">
        <v>46323.633946759262</v>
      </c>
      <c r="BH606" s="73">
        <v>1</v>
      </c>
      <c r="BI606" s="73" t="s">
        <v>84</v>
      </c>
      <c r="BJ606" s="73" t="s">
        <v>197</v>
      </c>
      <c r="BK606" s="73" t="s">
        <v>2077</v>
      </c>
      <c r="BL606" s="73" t="s">
        <v>31</v>
      </c>
      <c r="BM606" s="83">
        <v>-1.2254903400331653E-4</v>
      </c>
      <c r="BN606" s="73">
        <v>-3.9828436051077873</v>
      </c>
      <c r="BO606" s="80" t="s">
        <v>88</v>
      </c>
      <c r="BR606" s="78">
        <v>46323.633946759262</v>
      </c>
      <c r="BS606" s="73" t="s">
        <v>3909</v>
      </c>
      <c r="BT606" s="73" t="s">
        <v>3911</v>
      </c>
      <c r="BU606" s="73">
        <v>450</v>
      </c>
      <c r="BV606" s="73" t="s">
        <v>2176</v>
      </c>
      <c r="BW606" s="73" t="s">
        <v>2177</v>
      </c>
      <c r="BX606" s="73">
        <v>0.39</v>
      </c>
      <c r="BY606" s="73">
        <v>0.15</v>
      </c>
      <c r="BZ606" s="73">
        <v>0.39</v>
      </c>
      <c r="CA606" s="73">
        <v>0.18</v>
      </c>
      <c r="CB606" s="73"/>
      <c r="CC606" s="73"/>
      <c r="CD606" s="73"/>
      <c r="CE606" s="73"/>
      <c r="CF606" s="73" t="s">
        <v>3364</v>
      </c>
      <c r="CG606" s="80"/>
      <c r="CH606" s="73" t="s">
        <v>66</v>
      </c>
      <c r="CI606" s="73" t="s">
        <v>3364</v>
      </c>
    </row>
    <row r="607" spans="59:87" ht="15" customHeight="1" x14ac:dyDescent="0.25">
      <c r="BG607" s="78">
        <v>46323.633946759262</v>
      </c>
      <c r="BH607" s="73">
        <v>1</v>
      </c>
      <c r="BI607" s="73" t="s">
        <v>84</v>
      </c>
      <c r="BJ607" s="73" t="s">
        <v>197</v>
      </c>
      <c r="BK607" s="73" t="s">
        <v>2079</v>
      </c>
      <c r="BL607" s="73" t="s">
        <v>31</v>
      </c>
      <c r="BM607" s="83">
        <v>-4.4818501666422483E-4</v>
      </c>
      <c r="BN607" s="73">
        <v>-9.8861630315590876</v>
      </c>
      <c r="BO607" s="80" t="s">
        <v>88</v>
      </c>
      <c r="BR607" s="78">
        <v>46323.633946759262</v>
      </c>
      <c r="BS607" s="73" t="s">
        <v>3909</v>
      </c>
      <c r="BT607" s="73" t="s">
        <v>3912</v>
      </c>
      <c r="BU607" s="73">
        <v>451</v>
      </c>
      <c r="BV607" s="73" t="s">
        <v>2176</v>
      </c>
      <c r="BW607" s="73" t="s">
        <v>2177</v>
      </c>
      <c r="BX607" s="73">
        <v>0.39</v>
      </c>
      <c r="BY607" s="73">
        <v>0.18</v>
      </c>
      <c r="BZ607" s="73">
        <v>0.36</v>
      </c>
      <c r="CA607" s="73">
        <v>0.18</v>
      </c>
      <c r="CB607" s="73"/>
      <c r="CC607" s="73"/>
      <c r="CD607" s="73"/>
      <c r="CE607" s="73"/>
      <c r="CF607" s="73" t="s">
        <v>3364</v>
      </c>
      <c r="CG607" s="80"/>
      <c r="CH607" s="73" t="s">
        <v>66</v>
      </c>
      <c r="CI607" s="73" t="s">
        <v>3364</v>
      </c>
    </row>
    <row r="608" spans="59:87" ht="15" customHeight="1" x14ac:dyDescent="0.25">
      <c r="BG608" s="78">
        <v>46323.633946759262</v>
      </c>
      <c r="BH608" s="73">
        <v>1</v>
      </c>
      <c r="BI608" s="73" t="s">
        <v>84</v>
      </c>
      <c r="BJ608" s="73" t="s">
        <v>197</v>
      </c>
      <c r="BK608" s="73" t="s">
        <v>2081</v>
      </c>
      <c r="BL608" s="73" t="s">
        <v>31</v>
      </c>
      <c r="BM608" s="83">
        <v>-4.2825444125464825E-4</v>
      </c>
      <c r="BN608" s="73">
        <v>-9.814062296459813</v>
      </c>
      <c r="BO608" s="80" t="s">
        <v>88</v>
      </c>
      <c r="BR608" s="78">
        <v>46323.633946759262</v>
      </c>
      <c r="BS608" s="73" t="s">
        <v>3909</v>
      </c>
      <c r="BT608" s="73" t="s">
        <v>3913</v>
      </c>
      <c r="BU608" s="73">
        <v>452</v>
      </c>
      <c r="BV608" s="73" t="s">
        <v>2176</v>
      </c>
      <c r="BW608" s="73" t="s">
        <v>2177</v>
      </c>
      <c r="BX608" s="73">
        <v>0.36</v>
      </c>
      <c r="BY608" s="73">
        <v>0.18</v>
      </c>
      <c r="BZ608" s="73">
        <v>0.36</v>
      </c>
      <c r="CA608" s="73">
        <v>0.15</v>
      </c>
      <c r="CB608" s="73"/>
      <c r="CC608" s="73"/>
      <c r="CD608" s="73"/>
      <c r="CE608" s="73"/>
      <c r="CF608" s="73" t="s">
        <v>3364</v>
      </c>
      <c r="CG608" s="80"/>
      <c r="CH608" s="73" t="s">
        <v>66</v>
      </c>
      <c r="CI608" s="73" t="s">
        <v>3364</v>
      </c>
    </row>
    <row r="609" spans="59:87" ht="15" customHeight="1" x14ac:dyDescent="0.25">
      <c r="BG609" s="78">
        <v>46323.633946759262</v>
      </c>
      <c r="BH609" s="73">
        <v>1</v>
      </c>
      <c r="BI609" s="73" t="s">
        <v>84</v>
      </c>
      <c r="BJ609" s="73" t="s">
        <v>197</v>
      </c>
      <c r="BK609" s="73" t="s">
        <v>2083</v>
      </c>
      <c r="BL609" s="73" t="s">
        <v>31</v>
      </c>
      <c r="BM609" s="83">
        <v>-4.0832386584507163E-4</v>
      </c>
      <c r="BN609" s="73">
        <v>-9.7419615613605366</v>
      </c>
      <c r="BO609" s="80" t="s">
        <v>88</v>
      </c>
      <c r="BR609" s="78">
        <v>46323.633946759262</v>
      </c>
      <c r="BS609" s="73" t="s">
        <v>3914</v>
      </c>
      <c r="BT609" s="73" t="s">
        <v>3915</v>
      </c>
      <c r="BU609" s="73">
        <v>453</v>
      </c>
      <c r="BV609" s="73" t="s">
        <v>2176</v>
      </c>
      <c r="BW609" s="73" t="s">
        <v>2177</v>
      </c>
      <c r="BX609" s="73">
        <v>0.39</v>
      </c>
      <c r="BY609" s="73">
        <v>0.15</v>
      </c>
      <c r="BZ609" s="73">
        <v>0.42</v>
      </c>
      <c r="CA609" s="73">
        <v>0.15</v>
      </c>
      <c r="CB609" s="73"/>
      <c r="CC609" s="73"/>
      <c r="CD609" s="73"/>
      <c r="CE609" s="73"/>
      <c r="CF609" s="73" t="s">
        <v>3366</v>
      </c>
      <c r="CG609" s="80"/>
      <c r="CH609" s="73" t="s">
        <v>66</v>
      </c>
      <c r="CI609" s="73" t="s">
        <v>3366</v>
      </c>
    </row>
    <row r="610" spans="59:87" ht="15" customHeight="1" x14ac:dyDescent="0.25">
      <c r="BG610" s="78">
        <v>46323.633946759262</v>
      </c>
      <c r="BH610" s="73">
        <v>1</v>
      </c>
      <c r="BI610" s="73" t="s">
        <v>84</v>
      </c>
      <c r="BJ610" s="73" t="s">
        <v>197</v>
      </c>
      <c r="BK610" s="73" t="s">
        <v>2085</v>
      </c>
      <c r="BL610" s="73" t="s">
        <v>31</v>
      </c>
      <c r="BM610" s="83">
        <v>-3.8839329043549505E-4</v>
      </c>
      <c r="BN610" s="73">
        <v>-9.6698608262612602</v>
      </c>
      <c r="BO610" s="80" t="s">
        <v>88</v>
      </c>
      <c r="BR610" s="78">
        <v>46323.633946759262</v>
      </c>
      <c r="BS610" s="73" t="s">
        <v>3914</v>
      </c>
      <c r="BT610" s="73" t="s">
        <v>3916</v>
      </c>
      <c r="BU610" s="73">
        <v>454</v>
      </c>
      <c r="BV610" s="73" t="s">
        <v>2176</v>
      </c>
      <c r="BW610" s="73" t="s">
        <v>2177</v>
      </c>
      <c r="BX610" s="73">
        <v>0.42</v>
      </c>
      <c r="BY610" s="73">
        <v>0.15</v>
      </c>
      <c r="BZ610" s="73">
        <v>0.42</v>
      </c>
      <c r="CA610" s="73">
        <v>0.18</v>
      </c>
      <c r="CB610" s="73"/>
      <c r="CC610" s="73"/>
      <c r="CD610" s="73"/>
      <c r="CE610" s="73"/>
      <c r="CF610" s="73" t="s">
        <v>3366</v>
      </c>
      <c r="CG610" s="80"/>
      <c r="CH610" s="73" t="s">
        <v>66</v>
      </c>
      <c r="CI610" s="73" t="s">
        <v>3366</v>
      </c>
    </row>
    <row r="611" spans="59:87" ht="15" customHeight="1" x14ac:dyDescent="0.25">
      <c r="BG611" s="78">
        <v>46323.633946759262</v>
      </c>
      <c r="BH611" s="73">
        <v>1</v>
      </c>
      <c r="BI611" s="73" t="s">
        <v>84</v>
      </c>
      <c r="BJ611" s="73" t="s">
        <v>197</v>
      </c>
      <c r="BK611" s="73" t="s">
        <v>2087</v>
      </c>
      <c r="BL611" s="73" t="s">
        <v>31</v>
      </c>
      <c r="BM611" s="83">
        <v>-3.6846271502591848E-4</v>
      </c>
      <c r="BN611" s="73">
        <v>-9.5977600911619838</v>
      </c>
      <c r="BO611" s="80" t="s">
        <v>88</v>
      </c>
      <c r="BR611" s="78">
        <v>46323.633946759262</v>
      </c>
      <c r="BS611" s="73" t="s">
        <v>3914</v>
      </c>
      <c r="BT611" s="73" t="s">
        <v>3917</v>
      </c>
      <c r="BU611" s="73">
        <v>455</v>
      </c>
      <c r="BV611" s="73" t="s">
        <v>2176</v>
      </c>
      <c r="BW611" s="73" t="s">
        <v>2177</v>
      </c>
      <c r="BX611" s="73">
        <v>0.42</v>
      </c>
      <c r="BY611" s="73">
        <v>0.18</v>
      </c>
      <c r="BZ611" s="73">
        <v>0.39</v>
      </c>
      <c r="CA611" s="73">
        <v>0.18</v>
      </c>
      <c r="CB611" s="73"/>
      <c r="CC611" s="73"/>
      <c r="CD611" s="73"/>
      <c r="CE611" s="73"/>
      <c r="CF611" s="73" t="s">
        <v>3366</v>
      </c>
      <c r="CG611" s="80"/>
      <c r="CH611" s="73" t="s">
        <v>66</v>
      </c>
      <c r="CI611" s="73" t="s">
        <v>3366</v>
      </c>
    </row>
    <row r="612" spans="59:87" ht="15" customHeight="1" x14ac:dyDescent="0.25">
      <c r="BG612" s="78">
        <v>46323.633946759262</v>
      </c>
      <c r="BH612" s="73">
        <v>1</v>
      </c>
      <c r="BI612" s="73" t="s">
        <v>84</v>
      </c>
      <c r="BJ612" s="73" t="s">
        <v>197</v>
      </c>
      <c r="BK612" s="73" t="s">
        <v>2089</v>
      </c>
      <c r="BL612" s="73" t="s">
        <v>31</v>
      </c>
      <c r="BM612" s="83">
        <v>-3.485321396163419E-4</v>
      </c>
      <c r="BN612" s="73">
        <v>-9.5256593560627074</v>
      </c>
      <c r="BO612" s="80" t="s">
        <v>88</v>
      </c>
      <c r="BR612" s="78">
        <v>46323.633946759262</v>
      </c>
      <c r="BS612" s="73" t="s">
        <v>3914</v>
      </c>
      <c r="BT612" s="73" t="s">
        <v>3918</v>
      </c>
      <c r="BU612" s="73">
        <v>456</v>
      </c>
      <c r="BV612" s="73" t="s">
        <v>2176</v>
      </c>
      <c r="BW612" s="73" t="s">
        <v>2177</v>
      </c>
      <c r="BX612" s="73">
        <v>0.39</v>
      </c>
      <c r="BY612" s="73">
        <v>0.18</v>
      </c>
      <c r="BZ612" s="73">
        <v>0.39</v>
      </c>
      <c r="CA612" s="73">
        <v>0.15</v>
      </c>
      <c r="CB612" s="73"/>
      <c r="CC612" s="73"/>
      <c r="CD612" s="73"/>
      <c r="CE612" s="73"/>
      <c r="CF612" s="73" t="s">
        <v>3366</v>
      </c>
      <c r="CG612" s="80"/>
      <c r="CH612" s="73" t="s">
        <v>66</v>
      </c>
      <c r="CI612" s="73" t="s">
        <v>3366</v>
      </c>
    </row>
    <row r="613" spans="59:87" ht="15" customHeight="1" x14ac:dyDescent="0.25">
      <c r="BG613" s="78">
        <v>46323.633946759262</v>
      </c>
      <c r="BH613" s="73">
        <v>1</v>
      </c>
      <c r="BI613" s="73" t="s">
        <v>84</v>
      </c>
      <c r="BJ613" s="73" t="s">
        <v>197</v>
      </c>
      <c r="BK613" s="73" t="s">
        <v>2091</v>
      </c>
      <c r="BL613" s="73" t="s">
        <v>31</v>
      </c>
      <c r="BM613" s="83">
        <v>-3.2860156420676527E-4</v>
      </c>
      <c r="BN613" s="73">
        <v>-9.453558620963431</v>
      </c>
      <c r="BO613" s="80" t="s">
        <v>88</v>
      </c>
      <c r="BR613" s="78">
        <v>46323.633946759262</v>
      </c>
      <c r="BS613" s="73" t="s">
        <v>3919</v>
      </c>
      <c r="BT613" s="73" t="s">
        <v>3920</v>
      </c>
      <c r="BU613" s="73">
        <v>457</v>
      </c>
      <c r="BV613" s="73" t="s">
        <v>2176</v>
      </c>
      <c r="BW613" s="73" t="s">
        <v>2177</v>
      </c>
      <c r="BX613" s="73">
        <v>0.42</v>
      </c>
      <c r="BY613" s="73">
        <v>0.15</v>
      </c>
      <c r="BZ613" s="73">
        <v>0.45</v>
      </c>
      <c r="CA613" s="73">
        <v>0.15</v>
      </c>
      <c r="CB613" s="73"/>
      <c r="CC613" s="73"/>
      <c r="CD613" s="73"/>
      <c r="CE613" s="73"/>
      <c r="CF613" s="73" t="s">
        <v>3368</v>
      </c>
      <c r="CG613" s="80"/>
      <c r="CH613" s="73" t="s">
        <v>66</v>
      </c>
      <c r="CI613" s="73" t="s">
        <v>3368</v>
      </c>
    </row>
    <row r="614" spans="59:87" ht="15" customHeight="1" x14ac:dyDescent="0.25">
      <c r="BG614" s="78">
        <v>46323.633946759262</v>
      </c>
      <c r="BH614" s="73">
        <v>1</v>
      </c>
      <c r="BI614" s="73" t="s">
        <v>84</v>
      </c>
      <c r="BJ614" s="73" t="s">
        <v>197</v>
      </c>
      <c r="BK614" s="73" t="s">
        <v>2093</v>
      </c>
      <c r="BL614" s="73" t="s">
        <v>31</v>
      </c>
      <c r="BM614" s="83">
        <v>-3.086709887971887E-4</v>
      </c>
      <c r="BN614" s="73">
        <v>-9.3814578858641546</v>
      </c>
      <c r="BO614" s="80" t="s">
        <v>88</v>
      </c>
      <c r="BR614" s="78">
        <v>46323.633946759262</v>
      </c>
      <c r="BS614" s="73" t="s">
        <v>3919</v>
      </c>
      <c r="BT614" s="73" t="s">
        <v>3921</v>
      </c>
      <c r="BU614" s="73">
        <v>458</v>
      </c>
      <c r="BV614" s="73" t="s">
        <v>2176</v>
      </c>
      <c r="BW614" s="73" t="s">
        <v>2177</v>
      </c>
      <c r="BX614" s="73">
        <v>0.45</v>
      </c>
      <c r="BY614" s="73">
        <v>0.15</v>
      </c>
      <c r="BZ614" s="73">
        <v>0.45</v>
      </c>
      <c r="CA614" s="73">
        <v>0.18</v>
      </c>
      <c r="CB614" s="73"/>
      <c r="CC614" s="73"/>
      <c r="CD614" s="73"/>
      <c r="CE614" s="73"/>
      <c r="CF614" s="73" t="s">
        <v>3368</v>
      </c>
      <c r="CG614" s="80"/>
      <c r="CH614" s="73" t="s">
        <v>66</v>
      </c>
      <c r="CI614" s="73" t="s">
        <v>3368</v>
      </c>
    </row>
    <row r="615" spans="59:87" ht="15" customHeight="1" x14ac:dyDescent="0.25">
      <c r="BG615" s="78">
        <v>46323.633946759262</v>
      </c>
      <c r="BH615" s="73">
        <v>1</v>
      </c>
      <c r="BI615" s="73" t="s">
        <v>84</v>
      </c>
      <c r="BJ615" s="73" t="s">
        <v>197</v>
      </c>
      <c r="BK615" s="73" t="s">
        <v>2095</v>
      </c>
      <c r="BL615" s="73" t="s">
        <v>31</v>
      </c>
      <c r="BM615" s="83">
        <v>-2.8874041338761212E-4</v>
      </c>
      <c r="BN615" s="73">
        <v>-9.3093571507648782</v>
      </c>
      <c r="BO615" s="80" t="s">
        <v>88</v>
      </c>
      <c r="BR615" s="78">
        <v>46323.633946759262</v>
      </c>
      <c r="BS615" s="73" t="s">
        <v>3919</v>
      </c>
      <c r="BT615" s="73" t="s">
        <v>3922</v>
      </c>
      <c r="BU615" s="73">
        <v>459</v>
      </c>
      <c r="BV615" s="73" t="s">
        <v>2176</v>
      </c>
      <c r="BW615" s="73" t="s">
        <v>2177</v>
      </c>
      <c r="BX615" s="73">
        <v>0.45</v>
      </c>
      <c r="BY615" s="73">
        <v>0.18</v>
      </c>
      <c r="BZ615" s="73">
        <v>0.42</v>
      </c>
      <c r="CA615" s="73">
        <v>0.18</v>
      </c>
      <c r="CB615" s="73"/>
      <c r="CC615" s="73"/>
      <c r="CD615" s="73"/>
      <c r="CE615" s="73"/>
      <c r="CF615" s="73" t="s">
        <v>3368</v>
      </c>
      <c r="CG615" s="80"/>
      <c r="CH615" s="73" t="s">
        <v>66</v>
      </c>
      <c r="CI615" s="73" t="s">
        <v>3368</v>
      </c>
    </row>
    <row r="616" spans="59:87" ht="15" customHeight="1" x14ac:dyDescent="0.25">
      <c r="BG616" s="78">
        <v>46323.633946759262</v>
      </c>
      <c r="BH616" s="73">
        <v>1</v>
      </c>
      <c r="BI616" s="73" t="s">
        <v>84</v>
      </c>
      <c r="BJ616" s="73" t="s">
        <v>197</v>
      </c>
      <c r="BK616" s="73" t="s">
        <v>2097</v>
      </c>
      <c r="BL616" s="73" t="s">
        <v>31</v>
      </c>
      <c r="BM616" s="83">
        <v>-2.6880983797803549E-4</v>
      </c>
      <c r="BN616" s="73">
        <v>-8.7363197342861536</v>
      </c>
      <c r="BO616" s="80" t="s">
        <v>88</v>
      </c>
      <c r="BR616" s="78">
        <v>46323.633946759262</v>
      </c>
      <c r="BS616" s="73" t="s">
        <v>3919</v>
      </c>
      <c r="BT616" s="73" t="s">
        <v>3923</v>
      </c>
      <c r="BU616" s="73">
        <v>460</v>
      </c>
      <c r="BV616" s="73" t="s">
        <v>2176</v>
      </c>
      <c r="BW616" s="73" t="s">
        <v>2177</v>
      </c>
      <c r="BX616" s="73">
        <v>0.42</v>
      </c>
      <c r="BY616" s="73">
        <v>0.18</v>
      </c>
      <c r="BZ616" s="73">
        <v>0.42</v>
      </c>
      <c r="CA616" s="73">
        <v>0.15</v>
      </c>
      <c r="CB616" s="73"/>
      <c r="CC616" s="73"/>
      <c r="CD616" s="73"/>
      <c r="CE616" s="73"/>
      <c r="CF616" s="73" t="s">
        <v>3368</v>
      </c>
      <c r="CG616" s="80"/>
      <c r="CH616" s="73" t="s">
        <v>66</v>
      </c>
      <c r="CI616" s="73" t="s">
        <v>3368</v>
      </c>
    </row>
    <row r="617" spans="59:87" ht="15" customHeight="1" x14ac:dyDescent="0.25">
      <c r="BG617" s="78">
        <v>46323.633946759262</v>
      </c>
      <c r="BH617" s="73">
        <v>1</v>
      </c>
      <c r="BI617" s="73" t="s">
        <v>84</v>
      </c>
      <c r="BJ617" s="73" t="s">
        <v>197</v>
      </c>
      <c r="BK617" s="73" t="s">
        <v>2099</v>
      </c>
      <c r="BL617" s="73" t="s">
        <v>31</v>
      </c>
      <c r="BM617" s="83">
        <v>-2.4887926256845892E-4</v>
      </c>
      <c r="BN617" s="73">
        <v>-8.0885760334749151</v>
      </c>
      <c r="BO617" s="80" t="s">
        <v>88</v>
      </c>
      <c r="BR617" s="78">
        <v>46323.633946759262</v>
      </c>
      <c r="BS617" s="73" t="s">
        <v>3924</v>
      </c>
      <c r="BT617" s="73" t="s">
        <v>3925</v>
      </c>
      <c r="BU617" s="73">
        <v>461</v>
      </c>
      <c r="BV617" s="73" t="s">
        <v>2176</v>
      </c>
      <c r="BW617" s="73" t="s">
        <v>2177</v>
      </c>
      <c r="BX617" s="73">
        <v>0.45</v>
      </c>
      <c r="BY617" s="73">
        <v>0.15</v>
      </c>
      <c r="BZ617" s="73">
        <v>0.48</v>
      </c>
      <c r="CA617" s="73">
        <v>0.15</v>
      </c>
      <c r="CB617" s="73"/>
      <c r="CC617" s="73"/>
      <c r="CD617" s="73"/>
      <c r="CE617" s="73"/>
      <c r="CF617" s="73" t="s">
        <v>3370</v>
      </c>
      <c r="CG617" s="80"/>
      <c r="CH617" s="73" t="s">
        <v>66</v>
      </c>
      <c r="CI617" s="73" t="s">
        <v>3370</v>
      </c>
    </row>
    <row r="618" spans="59:87" ht="15" customHeight="1" x14ac:dyDescent="0.25">
      <c r="BG618" s="78">
        <v>46323.633946759262</v>
      </c>
      <c r="BH618" s="73">
        <v>1</v>
      </c>
      <c r="BI618" s="73" t="s">
        <v>84</v>
      </c>
      <c r="BJ618" s="73" t="s">
        <v>197</v>
      </c>
      <c r="BK618" s="73" t="s">
        <v>2101</v>
      </c>
      <c r="BL618" s="73" t="s">
        <v>31</v>
      </c>
      <c r="BM618" s="83">
        <v>-2.2894868715888232E-4</v>
      </c>
      <c r="BN618" s="73">
        <v>-7.4408323326636747</v>
      </c>
      <c r="BO618" s="80" t="s">
        <v>88</v>
      </c>
      <c r="BR618" s="78">
        <v>46323.633946759262</v>
      </c>
      <c r="BS618" s="73" t="s">
        <v>3924</v>
      </c>
      <c r="BT618" s="73" t="s">
        <v>3926</v>
      </c>
      <c r="BU618" s="73">
        <v>462</v>
      </c>
      <c r="BV618" s="73" t="s">
        <v>2176</v>
      </c>
      <c r="BW618" s="73" t="s">
        <v>2177</v>
      </c>
      <c r="BX618" s="73">
        <v>0.48</v>
      </c>
      <c r="BY618" s="73">
        <v>0.15</v>
      </c>
      <c r="BZ618" s="73">
        <v>0.48</v>
      </c>
      <c r="CA618" s="73">
        <v>0.18</v>
      </c>
      <c r="CB618" s="73"/>
      <c r="CC618" s="73"/>
      <c r="CD618" s="73"/>
      <c r="CE618" s="73"/>
      <c r="CF618" s="73" t="s">
        <v>3370</v>
      </c>
      <c r="CG618" s="80"/>
      <c r="CH618" s="73" t="s">
        <v>66</v>
      </c>
      <c r="CI618" s="73" t="s">
        <v>3370</v>
      </c>
    </row>
    <row r="619" spans="59:87" ht="15" customHeight="1" x14ac:dyDescent="0.25">
      <c r="BG619" s="78">
        <v>46323.633946759262</v>
      </c>
      <c r="BH619" s="73">
        <v>1</v>
      </c>
      <c r="BI619" s="73" t="s">
        <v>84</v>
      </c>
      <c r="BJ619" s="73" t="s">
        <v>197</v>
      </c>
      <c r="BK619" s="73" t="s">
        <v>2103</v>
      </c>
      <c r="BL619" s="73" t="s">
        <v>31</v>
      </c>
      <c r="BM619" s="83">
        <v>-2.0901811174930574E-4</v>
      </c>
      <c r="BN619" s="73">
        <v>-6.7930886318524362</v>
      </c>
      <c r="BO619" s="80" t="s">
        <v>88</v>
      </c>
      <c r="BR619" s="78">
        <v>46323.633946759262</v>
      </c>
      <c r="BS619" s="73" t="s">
        <v>3924</v>
      </c>
      <c r="BT619" s="73" t="s">
        <v>3927</v>
      </c>
      <c r="BU619" s="73">
        <v>463</v>
      </c>
      <c r="BV619" s="73" t="s">
        <v>2176</v>
      </c>
      <c r="BW619" s="73" t="s">
        <v>2177</v>
      </c>
      <c r="BX619" s="73">
        <v>0.48</v>
      </c>
      <c r="BY619" s="73">
        <v>0.18</v>
      </c>
      <c r="BZ619" s="73">
        <v>0.45</v>
      </c>
      <c r="CA619" s="73">
        <v>0.18</v>
      </c>
      <c r="CB619" s="73"/>
      <c r="CC619" s="73"/>
      <c r="CD619" s="73"/>
      <c r="CE619" s="73"/>
      <c r="CF619" s="73" t="s">
        <v>3370</v>
      </c>
      <c r="CG619" s="80"/>
      <c r="CH619" s="73" t="s">
        <v>66</v>
      </c>
      <c r="CI619" s="73" t="s">
        <v>3370</v>
      </c>
    </row>
    <row r="620" spans="59:87" ht="15" customHeight="1" x14ac:dyDescent="0.25">
      <c r="BG620" s="78">
        <v>46323.633946759262</v>
      </c>
      <c r="BH620" s="73">
        <v>1</v>
      </c>
      <c r="BI620" s="73" t="s">
        <v>84</v>
      </c>
      <c r="BJ620" s="73" t="s">
        <v>197</v>
      </c>
      <c r="BK620" s="73" t="s">
        <v>2105</v>
      </c>
      <c r="BL620" s="73" t="s">
        <v>31</v>
      </c>
      <c r="BM620" s="83">
        <v>-1.8908753633972914E-4</v>
      </c>
      <c r="BN620" s="73">
        <v>-6.1453449310411967</v>
      </c>
      <c r="BO620" s="80" t="s">
        <v>88</v>
      </c>
      <c r="BR620" s="78">
        <v>46323.633946759262</v>
      </c>
      <c r="BS620" s="73" t="s">
        <v>3924</v>
      </c>
      <c r="BT620" s="73" t="s">
        <v>3928</v>
      </c>
      <c r="BU620" s="73">
        <v>464</v>
      </c>
      <c r="BV620" s="73" t="s">
        <v>2176</v>
      </c>
      <c r="BW620" s="73" t="s">
        <v>2177</v>
      </c>
      <c r="BX620" s="73">
        <v>0.45</v>
      </c>
      <c r="BY620" s="73">
        <v>0.18</v>
      </c>
      <c r="BZ620" s="73">
        <v>0.45</v>
      </c>
      <c r="CA620" s="73">
        <v>0.15</v>
      </c>
      <c r="CB620" s="73"/>
      <c r="CC620" s="73"/>
      <c r="CD620" s="73"/>
      <c r="CE620" s="73"/>
      <c r="CF620" s="73" t="s">
        <v>3370</v>
      </c>
      <c r="CG620" s="80"/>
      <c r="CH620" s="73" t="s">
        <v>66</v>
      </c>
      <c r="CI620" s="73" t="s">
        <v>3370</v>
      </c>
    </row>
    <row r="621" spans="59:87" ht="15" customHeight="1" x14ac:dyDescent="0.25">
      <c r="BG621" s="78">
        <v>46323.633946759262</v>
      </c>
      <c r="BH621" s="73">
        <v>1</v>
      </c>
      <c r="BI621" s="73" t="s">
        <v>84</v>
      </c>
      <c r="BJ621" s="73" t="s">
        <v>197</v>
      </c>
      <c r="BK621" s="73" t="s">
        <v>2107</v>
      </c>
      <c r="BL621" s="73" t="s">
        <v>31</v>
      </c>
      <c r="BM621" s="83">
        <v>-1.6915696093015254E-4</v>
      </c>
      <c r="BN621" s="73">
        <v>-5.4976012302299573</v>
      </c>
      <c r="BO621" s="80" t="s">
        <v>88</v>
      </c>
      <c r="BR621" s="78">
        <v>46323.633946759262</v>
      </c>
      <c r="BS621" s="73" t="s">
        <v>3929</v>
      </c>
      <c r="BT621" s="73" t="s">
        <v>3930</v>
      </c>
      <c r="BU621" s="73">
        <v>465</v>
      </c>
      <c r="BV621" s="73" t="s">
        <v>2176</v>
      </c>
      <c r="BW621" s="73" t="s">
        <v>2177</v>
      </c>
      <c r="BX621" s="73">
        <v>0.48</v>
      </c>
      <c r="BY621" s="73">
        <v>0.15</v>
      </c>
      <c r="BZ621" s="73">
        <v>0.51</v>
      </c>
      <c r="CA621" s="73">
        <v>0.15</v>
      </c>
      <c r="CB621" s="73"/>
      <c r="CC621" s="73"/>
      <c r="CD621" s="73"/>
      <c r="CE621" s="73"/>
      <c r="CF621" s="73" t="s">
        <v>3372</v>
      </c>
      <c r="CG621" s="80"/>
      <c r="CH621" s="73" t="s">
        <v>66</v>
      </c>
      <c r="CI621" s="73" t="s">
        <v>3372</v>
      </c>
    </row>
    <row r="622" spans="59:87" ht="15" customHeight="1" x14ac:dyDescent="0.25">
      <c r="BG622" s="78">
        <v>46323.633946759262</v>
      </c>
      <c r="BH622" s="73">
        <v>1</v>
      </c>
      <c r="BI622" s="73" t="s">
        <v>84</v>
      </c>
      <c r="BJ622" s="73" t="s">
        <v>197</v>
      </c>
      <c r="BK622" s="73" t="s">
        <v>3330</v>
      </c>
      <c r="BL622" s="73" t="s">
        <v>31</v>
      </c>
      <c r="BM622" s="83">
        <v>-1.4922638552057596E-4</v>
      </c>
      <c r="BN622" s="73">
        <v>-4.8498575294187187</v>
      </c>
      <c r="BO622" s="80" t="s">
        <v>88</v>
      </c>
      <c r="BR622" s="78">
        <v>46323.633946759262</v>
      </c>
      <c r="BS622" s="73" t="s">
        <v>3929</v>
      </c>
      <c r="BT622" s="73" t="s">
        <v>3931</v>
      </c>
      <c r="BU622" s="73">
        <v>466</v>
      </c>
      <c r="BV622" s="73" t="s">
        <v>2176</v>
      </c>
      <c r="BW622" s="73" t="s">
        <v>2177</v>
      </c>
      <c r="BX622" s="73">
        <v>0.51</v>
      </c>
      <c r="BY622" s="73">
        <v>0.15</v>
      </c>
      <c r="BZ622" s="73">
        <v>0.51</v>
      </c>
      <c r="CA622" s="73">
        <v>0.18</v>
      </c>
      <c r="CB622" s="73"/>
      <c r="CC622" s="73"/>
      <c r="CD622" s="73"/>
      <c r="CE622" s="73"/>
      <c r="CF622" s="73" t="s">
        <v>3372</v>
      </c>
      <c r="CG622" s="80"/>
      <c r="CH622" s="73" t="s">
        <v>66</v>
      </c>
      <c r="CI622" s="73" t="s">
        <v>3372</v>
      </c>
    </row>
    <row r="623" spans="59:87" ht="15" customHeight="1" x14ac:dyDescent="0.25">
      <c r="BG623" s="78">
        <v>46323.633946759262</v>
      </c>
      <c r="BH623" s="73">
        <v>1</v>
      </c>
      <c r="BI623" s="73" t="s">
        <v>84</v>
      </c>
      <c r="BJ623" s="73" t="s">
        <v>197</v>
      </c>
      <c r="BK623" s="73" t="s">
        <v>3332</v>
      </c>
      <c r="BL623" s="73" t="s">
        <v>31</v>
      </c>
      <c r="BM623" s="83">
        <v>-1.2929581011099936E-4</v>
      </c>
      <c r="BN623" s="73">
        <v>-4.2021138286074793</v>
      </c>
      <c r="BO623" s="80" t="s">
        <v>88</v>
      </c>
      <c r="BR623" s="78">
        <v>46323.633946759262</v>
      </c>
      <c r="BS623" s="73" t="s">
        <v>3929</v>
      </c>
      <c r="BT623" s="73" t="s">
        <v>3932</v>
      </c>
      <c r="BU623" s="73">
        <v>467</v>
      </c>
      <c r="BV623" s="73" t="s">
        <v>2176</v>
      </c>
      <c r="BW623" s="73" t="s">
        <v>2177</v>
      </c>
      <c r="BX623" s="73">
        <v>0.51</v>
      </c>
      <c r="BY623" s="73">
        <v>0.18</v>
      </c>
      <c r="BZ623" s="73">
        <v>0.48</v>
      </c>
      <c r="CA623" s="73">
        <v>0.18</v>
      </c>
      <c r="CB623" s="73"/>
      <c r="CC623" s="73"/>
      <c r="CD623" s="73"/>
      <c r="CE623" s="73"/>
      <c r="CF623" s="73" t="s">
        <v>3372</v>
      </c>
      <c r="CG623" s="80"/>
      <c r="CH623" s="73" t="s">
        <v>66</v>
      </c>
      <c r="CI623" s="73" t="s">
        <v>3372</v>
      </c>
    </row>
    <row r="624" spans="59:87" ht="15" customHeight="1" x14ac:dyDescent="0.25">
      <c r="BG624" s="78">
        <v>46323.633946759262</v>
      </c>
      <c r="BH624" s="73">
        <v>1</v>
      </c>
      <c r="BI624" s="73" t="s">
        <v>84</v>
      </c>
      <c r="BJ624" s="73" t="s">
        <v>197</v>
      </c>
      <c r="BK624" s="73" t="s">
        <v>3334</v>
      </c>
      <c r="BL624" s="73" t="s">
        <v>31</v>
      </c>
      <c r="BM624" s="83">
        <v>-1.0936523470142277E-4</v>
      </c>
      <c r="BN624" s="73">
        <v>-3.5543701277962403</v>
      </c>
      <c r="BO624" s="80" t="s">
        <v>88</v>
      </c>
      <c r="BR624" s="78">
        <v>46323.633946759262</v>
      </c>
      <c r="BS624" s="73" t="s">
        <v>3929</v>
      </c>
      <c r="BT624" s="73" t="s">
        <v>3933</v>
      </c>
      <c r="BU624" s="73">
        <v>468</v>
      </c>
      <c r="BV624" s="73" t="s">
        <v>2176</v>
      </c>
      <c r="BW624" s="73" t="s">
        <v>2177</v>
      </c>
      <c r="BX624" s="73">
        <v>0.48</v>
      </c>
      <c r="BY624" s="73">
        <v>0.18</v>
      </c>
      <c r="BZ624" s="73">
        <v>0.48</v>
      </c>
      <c r="CA624" s="73">
        <v>0.15</v>
      </c>
      <c r="CB624" s="73"/>
      <c r="CC624" s="73"/>
      <c r="CD624" s="73"/>
      <c r="CE624" s="73"/>
      <c r="CF624" s="73" t="s">
        <v>3372</v>
      </c>
      <c r="CG624" s="80"/>
      <c r="CH624" s="73" t="s">
        <v>66</v>
      </c>
      <c r="CI624" s="73" t="s">
        <v>3372</v>
      </c>
    </row>
    <row r="625" spans="59:87" ht="15" customHeight="1" x14ac:dyDescent="0.25">
      <c r="BG625" s="78">
        <v>46323.633946759262</v>
      </c>
      <c r="BH625" s="73">
        <v>1</v>
      </c>
      <c r="BI625" s="73" t="s">
        <v>84</v>
      </c>
      <c r="BJ625" s="73" t="s">
        <v>197</v>
      </c>
      <c r="BK625" s="73" t="s">
        <v>3336</v>
      </c>
      <c r="BL625" s="73" t="s">
        <v>31</v>
      </c>
      <c r="BM625" s="83">
        <v>-8.9434659291846172E-5</v>
      </c>
      <c r="BN625" s="73">
        <v>-2.9066264269850008</v>
      </c>
      <c r="BO625" s="80" t="s">
        <v>88</v>
      </c>
      <c r="BR625" s="78">
        <v>46323.633946759262</v>
      </c>
      <c r="BS625" s="73" t="s">
        <v>3934</v>
      </c>
      <c r="BT625" s="73" t="s">
        <v>3935</v>
      </c>
      <c r="BU625" s="73">
        <v>469</v>
      </c>
      <c r="BV625" s="73" t="s">
        <v>2176</v>
      </c>
      <c r="BW625" s="73" t="s">
        <v>2177</v>
      </c>
      <c r="BX625" s="73">
        <v>0.51</v>
      </c>
      <c r="BY625" s="73">
        <v>0.15</v>
      </c>
      <c r="BZ625" s="73">
        <v>0.54</v>
      </c>
      <c r="CA625" s="73">
        <v>0.15</v>
      </c>
      <c r="CB625" s="73"/>
      <c r="CC625" s="73"/>
      <c r="CD625" s="73"/>
      <c r="CE625" s="73"/>
      <c r="CF625" s="73" t="s">
        <v>3374</v>
      </c>
      <c r="CG625" s="80"/>
      <c r="CH625" s="73" t="s">
        <v>66</v>
      </c>
      <c r="CI625" s="73" t="s">
        <v>3374</v>
      </c>
    </row>
    <row r="626" spans="59:87" ht="15" customHeight="1" x14ac:dyDescent="0.25">
      <c r="BG626" s="78">
        <v>46323.633946759262</v>
      </c>
      <c r="BH626" s="73">
        <v>1</v>
      </c>
      <c r="BI626" s="73" t="s">
        <v>84</v>
      </c>
      <c r="BJ626" s="73" t="s">
        <v>197</v>
      </c>
      <c r="BK626" s="73" t="s">
        <v>3338</v>
      </c>
      <c r="BL626" s="73" t="s">
        <v>31</v>
      </c>
      <c r="BM626" s="83">
        <v>-6.9504083882269583E-5</v>
      </c>
      <c r="BN626" s="73">
        <v>-2.2588827261737618</v>
      </c>
      <c r="BO626" s="80" t="s">
        <v>88</v>
      </c>
      <c r="BR626" s="78">
        <v>46323.633946759262</v>
      </c>
      <c r="BS626" s="73" t="s">
        <v>3934</v>
      </c>
      <c r="BT626" s="73" t="s">
        <v>3936</v>
      </c>
      <c r="BU626" s="73">
        <v>470</v>
      </c>
      <c r="BV626" s="73" t="s">
        <v>2176</v>
      </c>
      <c r="BW626" s="73" t="s">
        <v>2177</v>
      </c>
      <c r="BX626" s="73">
        <v>0.54</v>
      </c>
      <c r="BY626" s="73">
        <v>0.15</v>
      </c>
      <c r="BZ626" s="73">
        <v>0.54</v>
      </c>
      <c r="CA626" s="73">
        <v>0.18</v>
      </c>
      <c r="CB626" s="73"/>
      <c r="CC626" s="73"/>
      <c r="CD626" s="73"/>
      <c r="CE626" s="73"/>
      <c r="CF626" s="73" t="s">
        <v>3374</v>
      </c>
      <c r="CG626" s="80"/>
      <c r="CH626" s="73" t="s">
        <v>66</v>
      </c>
      <c r="CI626" s="73" t="s">
        <v>3374</v>
      </c>
    </row>
    <row r="627" spans="59:87" ht="15" customHeight="1" x14ac:dyDescent="0.25">
      <c r="BG627" s="78">
        <v>46323.633946759262</v>
      </c>
      <c r="BH627" s="73">
        <v>1</v>
      </c>
      <c r="BI627" s="73" t="s">
        <v>84</v>
      </c>
      <c r="BJ627" s="73" t="s">
        <v>197</v>
      </c>
      <c r="BK627" s="73" t="s">
        <v>3340</v>
      </c>
      <c r="BL627" s="73" t="s">
        <v>31</v>
      </c>
      <c r="BM627" s="83">
        <v>-3.9514006654317786E-4</v>
      </c>
      <c r="BN627" s="73">
        <v>-9.694267924747761</v>
      </c>
      <c r="BO627" s="80" t="s">
        <v>88</v>
      </c>
      <c r="BR627" s="78">
        <v>46323.633946759262</v>
      </c>
      <c r="BS627" s="73" t="s">
        <v>3934</v>
      </c>
      <c r="BT627" s="73" t="s">
        <v>3937</v>
      </c>
      <c r="BU627" s="73">
        <v>471</v>
      </c>
      <c r="BV627" s="73" t="s">
        <v>2176</v>
      </c>
      <c r="BW627" s="73" t="s">
        <v>2177</v>
      </c>
      <c r="BX627" s="73">
        <v>0.54</v>
      </c>
      <c r="BY627" s="73">
        <v>0.18</v>
      </c>
      <c r="BZ627" s="73">
        <v>0.51</v>
      </c>
      <c r="CA627" s="73">
        <v>0.18</v>
      </c>
      <c r="CB627" s="73"/>
      <c r="CC627" s="73"/>
      <c r="CD627" s="73"/>
      <c r="CE627" s="73"/>
      <c r="CF627" s="73" t="s">
        <v>3374</v>
      </c>
      <c r="CG627" s="80"/>
      <c r="CH627" s="73" t="s">
        <v>66</v>
      </c>
      <c r="CI627" s="73" t="s">
        <v>3374</v>
      </c>
    </row>
    <row r="628" spans="59:87" ht="15" customHeight="1" x14ac:dyDescent="0.25">
      <c r="BG628" s="78">
        <v>46323.633946759262</v>
      </c>
      <c r="BH628" s="73">
        <v>1</v>
      </c>
      <c r="BI628" s="73" t="s">
        <v>84</v>
      </c>
      <c r="BJ628" s="73" t="s">
        <v>197</v>
      </c>
      <c r="BK628" s="73" t="s">
        <v>3342</v>
      </c>
      <c r="BL628" s="73" t="s">
        <v>31</v>
      </c>
      <c r="BM628" s="83">
        <v>-3.7520949113360128E-4</v>
      </c>
      <c r="BN628" s="73">
        <v>-9.6221671896484846</v>
      </c>
      <c r="BO628" s="80" t="s">
        <v>88</v>
      </c>
      <c r="BR628" s="78">
        <v>46323.633946759262</v>
      </c>
      <c r="BS628" s="73" t="s">
        <v>3934</v>
      </c>
      <c r="BT628" s="73" t="s">
        <v>3938</v>
      </c>
      <c r="BU628" s="73">
        <v>472</v>
      </c>
      <c r="BV628" s="73" t="s">
        <v>2176</v>
      </c>
      <c r="BW628" s="73" t="s">
        <v>2177</v>
      </c>
      <c r="BX628" s="73">
        <v>0.51</v>
      </c>
      <c r="BY628" s="73">
        <v>0.18</v>
      </c>
      <c r="BZ628" s="73">
        <v>0.51</v>
      </c>
      <c r="CA628" s="73">
        <v>0.15</v>
      </c>
      <c r="CB628" s="73"/>
      <c r="CC628" s="73"/>
      <c r="CD628" s="73"/>
      <c r="CE628" s="73"/>
      <c r="CF628" s="73" t="s">
        <v>3374</v>
      </c>
      <c r="CG628" s="80"/>
      <c r="CH628" s="73" t="s">
        <v>66</v>
      </c>
      <c r="CI628" s="73" t="s">
        <v>3374</v>
      </c>
    </row>
    <row r="629" spans="59:87" ht="15" customHeight="1" x14ac:dyDescent="0.25">
      <c r="BG629" s="78">
        <v>46323.633946759262</v>
      </c>
      <c r="BH629" s="73">
        <v>1</v>
      </c>
      <c r="BI629" s="73" t="s">
        <v>84</v>
      </c>
      <c r="BJ629" s="73" t="s">
        <v>197</v>
      </c>
      <c r="BK629" s="73" t="s">
        <v>3344</v>
      </c>
      <c r="BL629" s="73" t="s">
        <v>31</v>
      </c>
      <c r="BM629" s="83">
        <v>-3.5527891572402471E-4</v>
      </c>
      <c r="BN629" s="73">
        <v>-9.5500664545492082</v>
      </c>
      <c r="BO629" s="80" t="s">
        <v>88</v>
      </c>
      <c r="BR629" s="78">
        <v>46323.633946759262</v>
      </c>
      <c r="BS629" s="73" t="s">
        <v>3939</v>
      </c>
      <c r="BT629" s="73" t="s">
        <v>3940</v>
      </c>
      <c r="BU629" s="73">
        <v>473</v>
      </c>
      <c r="BV629" s="73" t="s">
        <v>2176</v>
      </c>
      <c r="BW629" s="73" t="s">
        <v>2177</v>
      </c>
      <c r="BX629" s="73">
        <v>0.54</v>
      </c>
      <c r="BY629" s="73">
        <v>0.15</v>
      </c>
      <c r="BZ629" s="73">
        <v>0.56999999999999995</v>
      </c>
      <c r="CA629" s="73">
        <v>0.15</v>
      </c>
      <c r="CB629" s="73"/>
      <c r="CC629" s="73"/>
      <c r="CD629" s="73"/>
      <c r="CE629" s="73"/>
      <c r="CF629" s="73" t="s">
        <v>3376</v>
      </c>
      <c r="CG629" s="80"/>
      <c r="CH629" s="73" t="s">
        <v>66</v>
      </c>
      <c r="CI629" s="73" t="s">
        <v>3376</v>
      </c>
    </row>
    <row r="630" spans="59:87" ht="15" customHeight="1" x14ac:dyDescent="0.25">
      <c r="BG630" s="78">
        <v>46323.633946759262</v>
      </c>
      <c r="BH630" s="73">
        <v>1</v>
      </c>
      <c r="BI630" s="73" t="s">
        <v>84</v>
      </c>
      <c r="BJ630" s="73" t="s">
        <v>197</v>
      </c>
      <c r="BK630" s="73" t="s">
        <v>3346</v>
      </c>
      <c r="BL630" s="73" t="s">
        <v>31</v>
      </c>
      <c r="BM630" s="83">
        <v>-3.3534834031444808E-4</v>
      </c>
      <c r="BN630" s="73">
        <v>-9.4779657194499318</v>
      </c>
      <c r="BO630" s="80" t="s">
        <v>88</v>
      </c>
      <c r="BR630" s="78">
        <v>46323.633946759262</v>
      </c>
      <c r="BS630" s="73" t="s">
        <v>3939</v>
      </c>
      <c r="BT630" s="73" t="s">
        <v>3941</v>
      </c>
      <c r="BU630" s="73">
        <v>474</v>
      </c>
      <c r="BV630" s="73" t="s">
        <v>2176</v>
      </c>
      <c r="BW630" s="73" t="s">
        <v>2177</v>
      </c>
      <c r="BX630" s="73">
        <v>0.56999999999999995</v>
      </c>
      <c r="BY630" s="73">
        <v>0.15</v>
      </c>
      <c r="BZ630" s="73">
        <v>0.56999999999999995</v>
      </c>
      <c r="CA630" s="73">
        <v>0.18</v>
      </c>
      <c r="CB630" s="73"/>
      <c r="CC630" s="73"/>
      <c r="CD630" s="73"/>
      <c r="CE630" s="73"/>
      <c r="CF630" s="73" t="s">
        <v>3376</v>
      </c>
      <c r="CG630" s="80"/>
      <c r="CH630" s="73" t="s">
        <v>66</v>
      </c>
      <c r="CI630" s="73" t="s">
        <v>3376</v>
      </c>
    </row>
    <row r="631" spans="59:87" ht="15" customHeight="1" x14ac:dyDescent="0.25">
      <c r="BG631" s="78">
        <v>46323.633946759262</v>
      </c>
      <c r="BH631" s="73">
        <v>1</v>
      </c>
      <c r="BI631" s="73" t="s">
        <v>84</v>
      </c>
      <c r="BJ631" s="73" t="s">
        <v>197</v>
      </c>
      <c r="BK631" s="73" t="s">
        <v>3348</v>
      </c>
      <c r="BL631" s="73" t="s">
        <v>31</v>
      </c>
      <c r="BM631" s="83">
        <v>-3.154177649048715E-4</v>
      </c>
      <c r="BN631" s="73">
        <v>-9.4058649843506554</v>
      </c>
      <c r="BO631" s="80" t="s">
        <v>88</v>
      </c>
      <c r="BR631" s="78">
        <v>46323.633946759262</v>
      </c>
      <c r="BS631" s="73" t="s">
        <v>3939</v>
      </c>
      <c r="BT631" s="73" t="s">
        <v>3942</v>
      </c>
      <c r="BU631" s="73">
        <v>475</v>
      </c>
      <c r="BV631" s="73" t="s">
        <v>2176</v>
      </c>
      <c r="BW631" s="73" t="s">
        <v>2177</v>
      </c>
      <c r="BX631" s="73">
        <v>0.56999999999999995</v>
      </c>
      <c r="BY631" s="73">
        <v>0.18</v>
      </c>
      <c r="BZ631" s="73">
        <v>0.54</v>
      </c>
      <c r="CA631" s="73">
        <v>0.18</v>
      </c>
      <c r="CB631" s="73"/>
      <c r="CC631" s="73"/>
      <c r="CD631" s="73"/>
      <c r="CE631" s="73"/>
      <c r="CF631" s="73" t="s">
        <v>3376</v>
      </c>
      <c r="CG631" s="80"/>
      <c r="CH631" s="73" t="s">
        <v>66</v>
      </c>
      <c r="CI631" s="73" t="s">
        <v>3376</v>
      </c>
    </row>
    <row r="632" spans="59:87" ht="15" customHeight="1" x14ac:dyDescent="0.25">
      <c r="BG632" s="78">
        <v>46323.633946759262</v>
      </c>
      <c r="BH632" s="73">
        <v>1</v>
      </c>
      <c r="BI632" s="73" t="s">
        <v>84</v>
      </c>
      <c r="BJ632" s="73" t="s">
        <v>197</v>
      </c>
      <c r="BK632" s="73" t="s">
        <v>3350</v>
      </c>
      <c r="BL632" s="73" t="s">
        <v>31</v>
      </c>
      <c r="BM632" s="83">
        <v>-2.9548718949529493E-4</v>
      </c>
      <c r="BN632" s="73">
        <v>-9.333764249251379</v>
      </c>
      <c r="BO632" s="80" t="s">
        <v>88</v>
      </c>
      <c r="BR632" s="78">
        <v>46323.633946759262</v>
      </c>
      <c r="BS632" s="73" t="s">
        <v>3939</v>
      </c>
      <c r="BT632" s="73" t="s">
        <v>3943</v>
      </c>
      <c r="BU632" s="73">
        <v>476</v>
      </c>
      <c r="BV632" s="73" t="s">
        <v>2176</v>
      </c>
      <c r="BW632" s="73" t="s">
        <v>2177</v>
      </c>
      <c r="BX632" s="73">
        <v>0.54</v>
      </c>
      <c r="BY632" s="73">
        <v>0.18</v>
      </c>
      <c r="BZ632" s="73">
        <v>0.54</v>
      </c>
      <c r="CA632" s="73">
        <v>0.15</v>
      </c>
      <c r="CB632" s="73"/>
      <c r="CC632" s="73"/>
      <c r="CD632" s="73"/>
      <c r="CE632" s="73"/>
      <c r="CF632" s="73" t="s">
        <v>3376</v>
      </c>
      <c r="CG632" s="80"/>
      <c r="CH632" s="73" t="s">
        <v>66</v>
      </c>
      <c r="CI632" s="73" t="s">
        <v>3376</v>
      </c>
    </row>
    <row r="633" spans="59:87" ht="15" customHeight="1" x14ac:dyDescent="0.25">
      <c r="BG633" s="78">
        <v>46323.633946759262</v>
      </c>
      <c r="BH633" s="73">
        <v>1</v>
      </c>
      <c r="BI633" s="73" t="s">
        <v>84</v>
      </c>
      <c r="BJ633" s="73" t="s">
        <v>197</v>
      </c>
      <c r="BK633" s="73" t="s">
        <v>3352</v>
      </c>
      <c r="BL633" s="73" t="s">
        <v>31</v>
      </c>
      <c r="BM633" s="83">
        <v>-2.755566140857183E-4</v>
      </c>
      <c r="BN633" s="73">
        <v>-8.9555899577858451</v>
      </c>
      <c r="BO633" s="80" t="s">
        <v>88</v>
      </c>
      <c r="BR633" s="78">
        <v>46323.633946759262</v>
      </c>
      <c r="BS633" s="73" t="s">
        <v>3944</v>
      </c>
      <c r="BT633" s="73" t="s">
        <v>3945</v>
      </c>
      <c r="BU633" s="73">
        <v>477</v>
      </c>
      <c r="BV633" s="73" t="s">
        <v>2176</v>
      </c>
      <c r="BW633" s="73" t="s">
        <v>2177</v>
      </c>
      <c r="BX633" s="73">
        <v>0.56999999999999995</v>
      </c>
      <c r="BY633" s="73">
        <v>0.15</v>
      </c>
      <c r="BZ633" s="73">
        <v>0.6</v>
      </c>
      <c r="CA633" s="73">
        <v>0.15</v>
      </c>
      <c r="CB633" s="73"/>
      <c r="CC633" s="73"/>
      <c r="CD633" s="73"/>
      <c r="CE633" s="73"/>
      <c r="CF633" s="73" t="s">
        <v>3378</v>
      </c>
      <c r="CG633" s="80"/>
      <c r="CH633" s="73" t="s">
        <v>66</v>
      </c>
      <c r="CI633" s="73" t="s">
        <v>3378</v>
      </c>
    </row>
    <row r="634" spans="59:87" ht="15" customHeight="1" x14ac:dyDescent="0.25">
      <c r="BG634" s="78">
        <v>46323.633946759262</v>
      </c>
      <c r="BH634" s="73">
        <v>1</v>
      </c>
      <c r="BI634" s="73" t="s">
        <v>84</v>
      </c>
      <c r="BJ634" s="73" t="s">
        <v>197</v>
      </c>
      <c r="BK634" s="73" t="s">
        <v>3354</v>
      </c>
      <c r="BL634" s="73" t="s">
        <v>31</v>
      </c>
      <c r="BM634" s="83">
        <v>-2.5562603867614172E-4</v>
      </c>
      <c r="BN634" s="73">
        <v>-8.3078462569746048</v>
      </c>
      <c r="BO634" s="80" t="s">
        <v>88</v>
      </c>
      <c r="BR634" s="78">
        <v>46323.633946759262</v>
      </c>
      <c r="BS634" s="73" t="s">
        <v>3944</v>
      </c>
      <c r="BT634" s="73" t="s">
        <v>3946</v>
      </c>
      <c r="BU634" s="73">
        <v>478</v>
      </c>
      <c r="BV634" s="73" t="s">
        <v>2176</v>
      </c>
      <c r="BW634" s="73" t="s">
        <v>2177</v>
      </c>
      <c r="BX634" s="73">
        <v>0.6</v>
      </c>
      <c r="BY634" s="73">
        <v>0.15</v>
      </c>
      <c r="BZ634" s="73">
        <v>0.6</v>
      </c>
      <c r="CA634" s="73">
        <v>0.18</v>
      </c>
      <c r="CB634" s="73"/>
      <c r="CC634" s="73"/>
      <c r="CD634" s="73"/>
      <c r="CE634" s="73"/>
      <c r="CF634" s="73" t="s">
        <v>3378</v>
      </c>
      <c r="CG634" s="80"/>
      <c r="CH634" s="73" t="s">
        <v>66</v>
      </c>
      <c r="CI634" s="73" t="s">
        <v>3378</v>
      </c>
    </row>
    <row r="635" spans="59:87" ht="15" customHeight="1" x14ac:dyDescent="0.25">
      <c r="BG635" s="78">
        <v>46323.633946759262</v>
      </c>
      <c r="BH635" s="73">
        <v>1</v>
      </c>
      <c r="BI635" s="73" t="s">
        <v>84</v>
      </c>
      <c r="BJ635" s="73" t="s">
        <v>197</v>
      </c>
      <c r="BK635" s="73" t="s">
        <v>3356</v>
      </c>
      <c r="BL635" s="73" t="s">
        <v>31</v>
      </c>
      <c r="BM635" s="83">
        <v>-2.3569546326656515E-4</v>
      </c>
      <c r="BN635" s="73">
        <v>-7.6601025561633671</v>
      </c>
      <c r="BO635" s="80" t="s">
        <v>88</v>
      </c>
      <c r="BR635" s="78">
        <v>46323.633946759262</v>
      </c>
      <c r="BS635" s="73" t="s">
        <v>3944</v>
      </c>
      <c r="BT635" s="73" t="s">
        <v>3947</v>
      </c>
      <c r="BU635" s="73">
        <v>479</v>
      </c>
      <c r="BV635" s="73" t="s">
        <v>2176</v>
      </c>
      <c r="BW635" s="73" t="s">
        <v>2177</v>
      </c>
      <c r="BX635" s="73">
        <v>0.6</v>
      </c>
      <c r="BY635" s="73">
        <v>0.18</v>
      </c>
      <c r="BZ635" s="73">
        <v>0.56999999999999995</v>
      </c>
      <c r="CA635" s="73">
        <v>0.18</v>
      </c>
      <c r="CB635" s="73"/>
      <c r="CC635" s="73"/>
      <c r="CD635" s="73"/>
      <c r="CE635" s="73"/>
      <c r="CF635" s="73" t="s">
        <v>3378</v>
      </c>
      <c r="CG635" s="80"/>
      <c r="CH635" s="73" t="s">
        <v>66</v>
      </c>
      <c r="CI635" s="73" t="s">
        <v>3378</v>
      </c>
    </row>
    <row r="636" spans="59:87" ht="15" customHeight="1" x14ac:dyDescent="0.25">
      <c r="BG636" s="78">
        <v>46323.633946759262</v>
      </c>
      <c r="BH636" s="73">
        <v>1</v>
      </c>
      <c r="BI636" s="73" t="s">
        <v>84</v>
      </c>
      <c r="BJ636" s="73" t="s">
        <v>197</v>
      </c>
      <c r="BK636" s="73" t="s">
        <v>3358</v>
      </c>
      <c r="BL636" s="73" t="s">
        <v>31</v>
      </c>
      <c r="BM636" s="83">
        <v>-2.1576488785698855E-4</v>
      </c>
      <c r="BN636" s="73">
        <v>-7.0123588553521277</v>
      </c>
      <c r="BO636" s="80" t="s">
        <v>88</v>
      </c>
      <c r="BR636" s="78">
        <v>46323.633946759262</v>
      </c>
      <c r="BS636" s="73" t="s">
        <v>3944</v>
      </c>
      <c r="BT636" s="73" t="s">
        <v>3948</v>
      </c>
      <c r="BU636" s="73">
        <v>480</v>
      </c>
      <c r="BV636" s="73" t="s">
        <v>2176</v>
      </c>
      <c r="BW636" s="73" t="s">
        <v>2177</v>
      </c>
      <c r="BX636" s="73">
        <v>0.56999999999999995</v>
      </c>
      <c r="BY636" s="73">
        <v>0.18</v>
      </c>
      <c r="BZ636" s="73">
        <v>0.56999999999999995</v>
      </c>
      <c r="CA636" s="73">
        <v>0.15</v>
      </c>
      <c r="CB636" s="73"/>
      <c r="CC636" s="73"/>
      <c r="CD636" s="73"/>
      <c r="CE636" s="73"/>
      <c r="CF636" s="73" t="s">
        <v>3378</v>
      </c>
      <c r="CG636" s="80"/>
      <c r="CH636" s="73" t="s">
        <v>66</v>
      </c>
      <c r="CI636" s="73" t="s">
        <v>3378</v>
      </c>
    </row>
    <row r="637" spans="59:87" ht="15" customHeight="1" x14ac:dyDescent="0.25">
      <c r="BG637" s="78">
        <v>46323.633946759262</v>
      </c>
      <c r="BH637" s="73">
        <v>1</v>
      </c>
      <c r="BI637" s="73" t="s">
        <v>84</v>
      </c>
      <c r="BJ637" s="73" t="s">
        <v>197</v>
      </c>
      <c r="BK637" s="73" t="s">
        <v>3360</v>
      </c>
      <c r="BL637" s="73" t="s">
        <v>31</v>
      </c>
      <c r="BM637" s="83">
        <v>-1.9583431244741195E-4</v>
      </c>
      <c r="BN637" s="73">
        <v>-6.3646151545408882</v>
      </c>
      <c r="BO637" s="80" t="s">
        <v>88</v>
      </c>
      <c r="BR637" s="78">
        <v>46323.633946759262</v>
      </c>
      <c r="BS637" s="73" t="s">
        <v>3949</v>
      </c>
      <c r="BT637" s="73" t="s">
        <v>3950</v>
      </c>
      <c r="BU637" s="73">
        <v>481</v>
      </c>
      <c r="BV637" s="73" t="s">
        <v>2176</v>
      </c>
      <c r="BW637" s="73" t="s">
        <v>2177</v>
      </c>
      <c r="BX637" s="73">
        <v>0</v>
      </c>
      <c r="BY637" s="73">
        <v>0.18</v>
      </c>
      <c r="BZ637" s="73">
        <v>0.03</v>
      </c>
      <c r="CA637" s="73">
        <v>0.18</v>
      </c>
      <c r="CB637" s="73"/>
      <c r="CC637" s="73"/>
      <c r="CD637" s="73"/>
      <c r="CE637" s="73"/>
      <c r="CF637" s="73" t="s">
        <v>3380</v>
      </c>
      <c r="CG637" s="80"/>
      <c r="CH637" s="73" t="s">
        <v>66</v>
      </c>
      <c r="CI637" s="73" t="s">
        <v>3380</v>
      </c>
    </row>
    <row r="638" spans="59:87" ht="15" customHeight="1" x14ac:dyDescent="0.25">
      <c r="BG638" s="78">
        <v>46323.633946759262</v>
      </c>
      <c r="BH638" s="73">
        <v>1</v>
      </c>
      <c r="BI638" s="73" t="s">
        <v>84</v>
      </c>
      <c r="BJ638" s="73" t="s">
        <v>197</v>
      </c>
      <c r="BK638" s="73" t="s">
        <v>3362</v>
      </c>
      <c r="BL638" s="73" t="s">
        <v>31</v>
      </c>
      <c r="BM638" s="83">
        <v>-1.7590373703783537E-4</v>
      </c>
      <c r="BN638" s="73">
        <v>-5.7168714537296497</v>
      </c>
      <c r="BO638" s="80" t="s">
        <v>88</v>
      </c>
      <c r="BR638" s="78">
        <v>46323.633946759262</v>
      </c>
      <c r="BS638" s="73" t="s">
        <v>3949</v>
      </c>
      <c r="BT638" s="73" t="s">
        <v>3951</v>
      </c>
      <c r="BU638" s="73">
        <v>482</v>
      </c>
      <c r="BV638" s="73" t="s">
        <v>2176</v>
      </c>
      <c r="BW638" s="73" t="s">
        <v>2177</v>
      </c>
      <c r="BX638" s="73">
        <v>0.03</v>
      </c>
      <c r="BY638" s="73">
        <v>0.18</v>
      </c>
      <c r="BZ638" s="73">
        <v>0.03</v>
      </c>
      <c r="CA638" s="73">
        <v>0.21</v>
      </c>
      <c r="CB638" s="73"/>
      <c r="CC638" s="73"/>
      <c r="CD638" s="73"/>
      <c r="CE638" s="73"/>
      <c r="CF638" s="73" t="s">
        <v>3380</v>
      </c>
      <c r="CG638" s="80"/>
      <c r="CH638" s="73" t="s">
        <v>66</v>
      </c>
      <c r="CI638" s="73" t="s">
        <v>3380</v>
      </c>
    </row>
    <row r="639" spans="59:87" ht="15" customHeight="1" x14ac:dyDescent="0.25">
      <c r="BG639" s="78">
        <v>46323.633946759262</v>
      </c>
      <c r="BH639" s="73">
        <v>1</v>
      </c>
      <c r="BI639" s="73" t="s">
        <v>84</v>
      </c>
      <c r="BJ639" s="73" t="s">
        <v>197</v>
      </c>
      <c r="BK639" s="73" t="s">
        <v>3364</v>
      </c>
      <c r="BL639" s="73" t="s">
        <v>31</v>
      </c>
      <c r="BM639" s="83">
        <v>-1.5597316162825877E-4</v>
      </c>
      <c r="BN639" s="73">
        <v>-5.0691277529184102</v>
      </c>
      <c r="BO639" s="80" t="s">
        <v>88</v>
      </c>
      <c r="BR639" s="78">
        <v>46323.633946759262</v>
      </c>
      <c r="BS639" s="73" t="s">
        <v>3949</v>
      </c>
      <c r="BT639" s="73" t="s">
        <v>3952</v>
      </c>
      <c r="BU639" s="73">
        <v>483</v>
      </c>
      <c r="BV639" s="73" t="s">
        <v>2176</v>
      </c>
      <c r="BW639" s="73" t="s">
        <v>2177</v>
      </c>
      <c r="BX639" s="73">
        <v>0.03</v>
      </c>
      <c r="BY639" s="73">
        <v>0.21</v>
      </c>
      <c r="BZ639" s="73">
        <v>0</v>
      </c>
      <c r="CA639" s="73">
        <v>0.21</v>
      </c>
      <c r="CB639" s="73"/>
      <c r="CC639" s="73"/>
      <c r="CD639" s="73"/>
      <c r="CE639" s="73"/>
      <c r="CF639" s="73" t="s">
        <v>3380</v>
      </c>
      <c r="CG639" s="80"/>
      <c r="CH639" s="73" t="s">
        <v>66</v>
      </c>
      <c r="CI639" s="73" t="s">
        <v>3380</v>
      </c>
    </row>
    <row r="640" spans="59:87" ht="15" customHeight="1" x14ac:dyDescent="0.25">
      <c r="BG640" s="78">
        <v>46323.633946759262</v>
      </c>
      <c r="BH640" s="73">
        <v>1</v>
      </c>
      <c r="BI640" s="73" t="s">
        <v>84</v>
      </c>
      <c r="BJ640" s="73" t="s">
        <v>197</v>
      </c>
      <c r="BK640" s="73" t="s">
        <v>3366</v>
      </c>
      <c r="BL640" s="73" t="s">
        <v>31</v>
      </c>
      <c r="BM640" s="83">
        <v>-1.3604258621868217E-4</v>
      </c>
      <c r="BN640" s="73">
        <v>-4.4213840521071708</v>
      </c>
      <c r="BO640" s="80" t="s">
        <v>88</v>
      </c>
      <c r="BR640" s="78">
        <v>46323.633946759262</v>
      </c>
      <c r="BS640" s="73" t="s">
        <v>3949</v>
      </c>
      <c r="BT640" s="73" t="s">
        <v>3953</v>
      </c>
      <c r="BU640" s="73">
        <v>484</v>
      </c>
      <c r="BV640" s="73" t="s">
        <v>2176</v>
      </c>
      <c r="BW640" s="73" t="s">
        <v>2177</v>
      </c>
      <c r="BX640" s="73">
        <v>0</v>
      </c>
      <c r="BY640" s="73">
        <v>0.21</v>
      </c>
      <c r="BZ640" s="73">
        <v>0</v>
      </c>
      <c r="CA640" s="73">
        <v>0.18</v>
      </c>
      <c r="CB640" s="73"/>
      <c r="CC640" s="73"/>
      <c r="CD640" s="73"/>
      <c r="CE640" s="73"/>
      <c r="CF640" s="73" t="s">
        <v>3380</v>
      </c>
      <c r="CG640" s="80"/>
      <c r="CH640" s="73" t="s">
        <v>66</v>
      </c>
      <c r="CI640" s="73" t="s">
        <v>3380</v>
      </c>
    </row>
    <row r="641" spans="59:87" ht="15" customHeight="1" x14ac:dyDescent="0.25">
      <c r="BG641" s="78">
        <v>46323.633946759262</v>
      </c>
      <c r="BH641" s="73">
        <v>1</v>
      </c>
      <c r="BI641" s="73" t="s">
        <v>84</v>
      </c>
      <c r="BJ641" s="73" t="s">
        <v>197</v>
      </c>
      <c r="BK641" s="73" t="s">
        <v>3368</v>
      </c>
      <c r="BL641" s="73" t="s">
        <v>31</v>
      </c>
      <c r="BM641" s="83">
        <v>-1.1611201080910559E-4</v>
      </c>
      <c r="BN641" s="73">
        <v>-3.7736403512959318</v>
      </c>
      <c r="BO641" s="80" t="s">
        <v>88</v>
      </c>
      <c r="BR641" s="78">
        <v>46323.633946759262</v>
      </c>
      <c r="BS641" s="73" t="s">
        <v>3954</v>
      </c>
      <c r="BT641" s="73" t="s">
        <v>3955</v>
      </c>
      <c r="BU641" s="73">
        <v>485</v>
      </c>
      <c r="BV641" s="73" t="s">
        <v>2176</v>
      </c>
      <c r="BW641" s="73" t="s">
        <v>2177</v>
      </c>
      <c r="BX641" s="73">
        <v>0.03</v>
      </c>
      <c r="BY641" s="73">
        <v>0.18</v>
      </c>
      <c r="BZ641" s="73">
        <v>0.06</v>
      </c>
      <c r="CA641" s="73">
        <v>0.18</v>
      </c>
      <c r="CB641" s="73"/>
      <c r="CC641" s="73"/>
      <c r="CD641" s="73"/>
      <c r="CE641" s="73"/>
      <c r="CF641" s="73" t="s">
        <v>3382</v>
      </c>
      <c r="CG641" s="80"/>
      <c r="CH641" s="73" t="s">
        <v>66</v>
      </c>
      <c r="CI641" s="73" t="s">
        <v>3382</v>
      </c>
    </row>
    <row r="642" spans="59:87" ht="15" customHeight="1" x14ac:dyDescent="0.25">
      <c r="BG642" s="78">
        <v>46323.633946759262</v>
      </c>
      <c r="BH642" s="73">
        <v>1</v>
      </c>
      <c r="BI642" s="73" t="s">
        <v>84</v>
      </c>
      <c r="BJ642" s="73" t="s">
        <v>197</v>
      </c>
      <c r="BK642" s="73" t="s">
        <v>3370</v>
      </c>
      <c r="BL642" s="73" t="s">
        <v>31</v>
      </c>
      <c r="BM642" s="83">
        <v>-9.6181435399528991E-5</v>
      </c>
      <c r="BN642" s="73">
        <v>-3.1258966504846923</v>
      </c>
      <c r="BO642" s="80" t="s">
        <v>88</v>
      </c>
      <c r="BR642" s="78">
        <v>46323.633946759262</v>
      </c>
      <c r="BS642" s="73" t="s">
        <v>3954</v>
      </c>
      <c r="BT642" s="73" t="s">
        <v>3956</v>
      </c>
      <c r="BU642" s="73">
        <v>486</v>
      </c>
      <c r="BV642" s="73" t="s">
        <v>2176</v>
      </c>
      <c r="BW642" s="73" t="s">
        <v>2177</v>
      </c>
      <c r="BX642" s="73">
        <v>0.06</v>
      </c>
      <c r="BY642" s="73">
        <v>0.18</v>
      </c>
      <c r="BZ642" s="73">
        <v>0.06</v>
      </c>
      <c r="CA642" s="73">
        <v>0.21</v>
      </c>
      <c r="CB642" s="73"/>
      <c r="CC642" s="73"/>
      <c r="CD642" s="73"/>
      <c r="CE642" s="73"/>
      <c r="CF642" s="73" t="s">
        <v>3382</v>
      </c>
      <c r="CG642" s="80"/>
      <c r="CH642" s="73" t="s">
        <v>66</v>
      </c>
      <c r="CI642" s="73" t="s">
        <v>3382</v>
      </c>
    </row>
    <row r="643" spans="59:87" ht="15" customHeight="1" x14ac:dyDescent="0.25">
      <c r="BG643" s="78">
        <v>46323.633946759262</v>
      </c>
      <c r="BH643" s="73">
        <v>1</v>
      </c>
      <c r="BI643" s="73" t="s">
        <v>84</v>
      </c>
      <c r="BJ643" s="73" t="s">
        <v>197</v>
      </c>
      <c r="BK643" s="73" t="s">
        <v>3372</v>
      </c>
      <c r="BL643" s="73" t="s">
        <v>31</v>
      </c>
      <c r="BM643" s="83">
        <v>-7.6250859989952403E-5</v>
      </c>
      <c r="BN643" s="73">
        <v>-2.4781529496734533</v>
      </c>
      <c r="BO643" s="80" t="s">
        <v>88</v>
      </c>
      <c r="BR643" s="78">
        <v>46323.633946759262</v>
      </c>
      <c r="BS643" s="73" t="s">
        <v>3954</v>
      </c>
      <c r="BT643" s="73" t="s">
        <v>3957</v>
      </c>
      <c r="BU643" s="73">
        <v>487</v>
      </c>
      <c r="BV643" s="73" t="s">
        <v>2176</v>
      </c>
      <c r="BW643" s="73" t="s">
        <v>2177</v>
      </c>
      <c r="BX643" s="73">
        <v>0.06</v>
      </c>
      <c r="BY643" s="73">
        <v>0.21</v>
      </c>
      <c r="BZ643" s="73">
        <v>0.03</v>
      </c>
      <c r="CA643" s="73">
        <v>0.21</v>
      </c>
      <c r="CB643" s="73"/>
      <c r="CC643" s="73"/>
      <c r="CD643" s="73"/>
      <c r="CE643" s="73"/>
      <c r="CF643" s="73" t="s">
        <v>3382</v>
      </c>
      <c r="CG643" s="80"/>
      <c r="CH643" s="73" t="s">
        <v>66</v>
      </c>
      <c r="CI643" s="73" t="s">
        <v>3382</v>
      </c>
    </row>
    <row r="644" spans="59:87" ht="15" customHeight="1" x14ac:dyDescent="0.25">
      <c r="BG644" s="78">
        <v>46323.633946759262</v>
      </c>
      <c r="BH644" s="73">
        <v>1</v>
      </c>
      <c r="BI644" s="73" t="s">
        <v>84</v>
      </c>
      <c r="BJ644" s="73" t="s">
        <v>197</v>
      </c>
      <c r="BK644" s="73" t="s">
        <v>3374</v>
      </c>
      <c r="BL644" s="73" t="s">
        <v>31</v>
      </c>
      <c r="BM644" s="83">
        <v>-5.6320284580375815E-5</v>
      </c>
      <c r="BN644" s="73">
        <v>-1.8304092488622143</v>
      </c>
      <c r="BO644" s="80" t="s">
        <v>88</v>
      </c>
      <c r="BR644" s="78">
        <v>46323.633946759262</v>
      </c>
      <c r="BS644" s="73" t="s">
        <v>3954</v>
      </c>
      <c r="BT644" s="73" t="s">
        <v>3958</v>
      </c>
      <c r="BU644" s="73">
        <v>488</v>
      </c>
      <c r="BV644" s="73" t="s">
        <v>2176</v>
      </c>
      <c r="BW644" s="73" t="s">
        <v>2177</v>
      </c>
      <c r="BX644" s="73">
        <v>0.03</v>
      </c>
      <c r="BY644" s="73">
        <v>0.21</v>
      </c>
      <c r="BZ644" s="73">
        <v>0.03</v>
      </c>
      <c r="CA644" s="73">
        <v>0.18</v>
      </c>
      <c r="CB644" s="73"/>
      <c r="CC644" s="73"/>
      <c r="CD644" s="73"/>
      <c r="CE644" s="73"/>
      <c r="CF644" s="73" t="s">
        <v>3382</v>
      </c>
      <c r="CG644" s="80"/>
      <c r="CH644" s="73" t="s">
        <v>66</v>
      </c>
      <c r="CI644" s="73" t="s">
        <v>3382</v>
      </c>
    </row>
    <row r="645" spans="59:87" ht="15" customHeight="1" x14ac:dyDescent="0.25">
      <c r="BG645" s="78">
        <v>46323.633946759262</v>
      </c>
      <c r="BH645" s="73">
        <v>1</v>
      </c>
      <c r="BI645" s="73" t="s">
        <v>84</v>
      </c>
      <c r="BJ645" s="73" t="s">
        <v>197</v>
      </c>
      <c r="BK645" s="73" t="s">
        <v>3376</v>
      </c>
      <c r="BL645" s="73" t="s">
        <v>31</v>
      </c>
      <c r="BM645" s="83">
        <v>-3.638970917079922E-5</v>
      </c>
      <c r="BN645" s="73">
        <v>-1.1826655480509751</v>
      </c>
      <c r="BO645" s="80" t="s">
        <v>88</v>
      </c>
      <c r="BR645" s="78">
        <v>46323.633946759262</v>
      </c>
      <c r="BS645" s="73" t="s">
        <v>3959</v>
      </c>
      <c r="BT645" s="73" t="s">
        <v>3960</v>
      </c>
      <c r="BU645" s="73">
        <v>489</v>
      </c>
      <c r="BV645" s="73" t="s">
        <v>2176</v>
      </c>
      <c r="BW645" s="73" t="s">
        <v>2177</v>
      </c>
      <c r="BX645" s="73">
        <v>0.06</v>
      </c>
      <c r="BY645" s="73">
        <v>0.18</v>
      </c>
      <c r="BZ645" s="73">
        <v>0.09</v>
      </c>
      <c r="CA645" s="73">
        <v>0.18</v>
      </c>
      <c r="CB645" s="73"/>
      <c r="CC645" s="73"/>
      <c r="CD645" s="73"/>
      <c r="CE645" s="73"/>
      <c r="CF645" s="73" t="s">
        <v>3384</v>
      </c>
      <c r="CG645" s="80"/>
      <c r="CH645" s="73" t="s">
        <v>66</v>
      </c>
      <c r="CI645" s="73" t="s">
        <v>3384</v>
      </c>
    </row>
    <row r="646" spans="59:87" ht="15" customHeight="1" x14ac:dyDescent="0.25">
      <c r="BG646" s="78">
        <v>46323.633946759262</v>
      </c>
      <c r="BH646" s="73">
        <v>1</v>
      </c>
      <c r="BI646" s="73" t="s">
        <v>84</v>
      </c>
      <c r="BJ646" s="73" t="s">
        <v>197</v>
      </c>
      <c r="BK646" s="73" t="s">
        <v>3378</v>
      </c>
      <c r="BL646" s="73" t="s">
        <v>31</v>
      </c>
      <c r="BM646" s="83">
        <v>-1.6459133761222628E-5</v>
      </c>
      <c r="BN646" s="73">
        <v>-0.5349218472397359</v>
      </c>
      <c r="BO646" s="80" t="s">
        <v>88</v>
      </c>
      <c r="BR646" s="78">
        <v>46323.633946759262</v>
      </c>
      <c r="BS646" s="73" t="s">
        <v>3959</v>
      </c>
      <c r="BT646" s="73" t="s">
        <v>3961</v>
      </c>
      <c r="BU646" s="73">
        <v>490</v>
      </c>
      <c r="BV646" s="73" t="s">
        <v>2176</v>
      </c>
      <c r="BW646" s="73" t="s">
        <v>2177</v>
      </c>
      <c r="BX646" s="73">
        <v>0.09</v>
      </c>
      <c r="BY646" s="73">
        <v>0.18</v>
      </c>
      <c r="BZ646" s="73">
        <v>0.09</v>
      </c>
      <c r="CA646" s="73">
        <v>0.21</v>
      </c>
      <c r="CB646" s="73"/>
      <c r="CC646" s="73"/>
      <c r="CD646" s="73"/>
      <c r="CE646" s="73"/>
      <c r="CF646" s="73" t="s">
        <v>3384</v>
      </c>
      <c r="CG646" s="80"/>
      <c r="CH646" s="73" t="s">
        <v>66</v>
      </c>
      <c r="CI646" s="73" t="s">
        <v>3384</v>
      </c>
    </row>
    <row r="647" spans="59:87" ht="15" customHeight="1" x14ac:dyDescent="0.25">
      <c r="BG647" s="78">
        <v>46323.633946759262</v>
      </c>
      <c r="BH647" s="73">
        <v>1</v>
      </c>
      <c r="BI647" s="73" t="s">
        <v>84</v>
      </c>
      <c r="BJ647" s="73" t="s">
        <v>197</v>
      </c>
      <c r="BK647" s="73" t="s">
        <v>3380</v>
      </c>
      <c r="BL647" s="73" t="s">
        <v>31</v>
      </c>
      <c r="BM647" s="83">
        <v>-3.4209511642213094E-4</v>
      </c>
      <c r="BN647" s="73">
        <v>-9.5023728179364326</v>
      </c>
      <c r="BO647" s="80" t="s">
        <v>88</v>
      </c>
      <c r="BR647" s="78">
        <v>46323.633946759262</v>
      </c>
      <c r="BS647" s="73" t="s">
        <v>3959</v>
      </c>
      <c r="BT647" s="73" t="s">
        <v>3962</v>
      </c>
      <c r="BU647" s="73">
        <v>491</v>
      </c>
      <c r="BV647" s="73" t="s">
        <v>2176</v>
      </c>
      <c r="BW647" s="73" t="s">
        <v>2177</v>
      </c>
      <c r="BX647" s="73">
        <v>0.09</v>
      </c>
      <c r="BY647" s="73">
        <v>0.21</v>
      </c>
      <c r="BZ647" s="73">
        <v>0.06</v>
      </c>
      <c r="CA647" s="73">
        <v>0.21</v>
      </c>
      <c r="CB647" s="73"/>
      <c r="CC647" s="73"/>
      <c r="CD647" s="73"/>
      <c r="CE647" s="73"/>
      <c r="CF647" s="73" t="s">
        <v>3384</v>
      </c>
      <c r="CG647" s="80"/>
      <c r="CH647" s="73" t="s">
        <v>66</v>
      </c>
      <c r="CI647" s="73" t="s">
        <v>3384</v>
      </c>
    </row>
    <row r="648" spans="59:87" ht="15" customHeight="1" x14ac:dyDescent="0.25">
      <c r="BG648" s="78">
        <v>46323.633946759262</v>
      </c>
      <c r="BH648" s="73">
        <v>1</v>
      </c>
      <c r="BI648" s="73" t="s">
        <v>84</v>
      </c>
      <c r="BJ648" s="73" t="s">
        <v>197</v>
      </c>
      <c r="BK648" s="73" t="s">
        <v>3382</v>
      </c>
      <c r="BL648" s="73" t="s">
        <v>31</v>
      </c>
      <c r="BM648" s="83">
        <v>-3.2216454101255431E-4</v>
      </c>
      <c r="BN648" s="73">
        <v>-9.4302720828371562</v>
      </c>
      <c r="BO648" s="80" t="s">
        <v>88</v>
      </c>
      <c r="BR648" s="78">
        <v>46323.633946759262</v>
      </c>
      <c r="BS648" s="73" t="s">
        <v>3959</v>
      </c>
      <c r="BT648" s="73" t="s">
        <v>3963</v>
      </c>
      <c r="BU648" s="73">
        <v>492</v>
      </c>
      <c r="BV648" s="73" t="s">
        <v>2176</v>
      </c>
      <c r="BW648" s="73" t="s">
        <v>2177</v>
      </c>
      <c r="BX648" s="73">
        <v>0.06</v>
      </c>
      <c r="BY648" s="73">
        <v>0.21</v>
      </c>
      <c r="BZ648" s="73">
        <v>0.06</v>
      </c>
      <c r="CA648" s="73">
        <v>0.18</v>
      </c>
      <c r="CB648" s="73"/>
      <c r="CC648" s="73"/>
      <c r="CD648" s="73"/>
      <c r="CE648" s="73"/>
      <c r="CF648" s="73" t="s">
        <v>3384</v>
      </c>
      <c r="CG648" s="80"/>
      <c r="CH648" s="73" t="s">
        <v>66</v>
      </c>
      <c r="CI648" s="73" t="s">
        <v>3384</v>
      </c>
    </row>
    <row r="649" spans="59:87" ht="15" customHeight="1" x14ac:dyDescent="0.25">
      <c r="BG649" s="78">
        <v>46323.633946759262</v>
      </c>
      <c r="BH649" s="73">
        <v>1</v>
      </c>
      <c r="BI649" s="73" t="s">
        <v>84</v>
      </c>
      <c r="BJ649" s="73" t="s">
        <v>197</v>
      </c>
      <c r="BK649" s="73" t="s">
        <v>3384</v>
      </c>
      <c r="BL649" s="73" t="s">
        <v>31</v>
      </c>
      <c r="BM649" s="83">
        <v>-3.0223396560297773E-4</v>
      </c>
      <c r="BN649" s="73">
        <v>-9.3581713477378798</v>
      </c>
      <c r="BO649" s="80" t="s">
        <v>88</v>
      </c>
      <c r="BR649" s="78">
        <v>46323.633946759262</v>
      </c>
      <c r="BS649" s="73" t="s">
        <v>3964</v>
      </c>
      <c r="BT649" s="73" t="s">
        <v>3965</v>
      </c>
      <c r="BU649" s="73">
        <v>493</v>
      </c>
      <c r="BV649" s="73" t="s">
        <v>2176</v>
      </c>
      <c r="BW649" s="73" t="s">
        <v>2177</v>
      </c>
      <c r="BX649" s="73">
        <v>0.09</v>
      </c>
      <c r="BY649" s="73">
        <v>0.18</v>
      </c>
      <c r="BZ649" s="73">
        <v>0.12</v>
      </c>
      <c r="CA649" s="73">
        <v>0.18</v>
      </c>
      <c r="CB649" s="73"/>
      <c r="CC649" s="73"/>
      <c r="CD649" s="73"/>
      <c r="CE649" s="73"/>
      <c r="CF649" s="73" t="s">
        <v>3386</v>
      </c>
      <c r="CG649" s="80"/>
      <c r="CH649" s="73" t="s">
        <v>66</v>
      </c>
      <c r="CI649" s="73" t="s">
        <v>3386</v>
      </c>
    </row>
    <row r="650" spans="59:87" ht="15" customHeight="1" x14ac:dyDescent="0.25">
      <c r="BG650" s="78">
        <v>46323.633946759262</v>
      </c>
      <c r="BH650" s="73">
        <v>1</v>
      </c>
      <c r="BI650" s="73" t="s">
        <v>84</v>
      </c>
      <c r="BJ650" s="73" t="s">
        <v>197</v>
      </c>
      <c r="BK650" s="73" t="s">
        <v>3386</v>
      </c>
      <c r="BL650" s="73" t="s">
        <v>31</v>
      </c>
      <c r="BM650" s="83">
        <v>-2.8230339019340116E-4</v>
      </c>
      <c r="BN650" s="73">
        <v>-9.1748601812855366</v>
      </c>
      <c r="BO650" s="80" t="s">
        <v>88</v>
      </c>
      <c r="BR650" s="78">
        <v>46323.633946759262</v>
      </c>
      <c r="BS650" s="73" t="s">
        <v>3964</v>
      </c>
      <c r="BT650" s="73" t="s">
        <v>3966</v>
      </c>
      <c r="BU650" s="73">
        <v>494</v>
      </c>
      <c r="BV650" s="73" t="s">
        <v>2176</v>
      </c>
      <c r="BW650" s="73" t="s">
        <v>2177</v>
      </c>
      <c r="BX650" s="73">
        <v>0.12</v>
      </c>
      <c r="BY650" s="73">
        <v>0.18</v>
      </c>
      <c r="BZ650" s="73">
        <v>0.12</v>
      </c>
      <c r="CA650" s="73">
        <v>0.21</v>
      </c>
      <c r="CB650" s="73"/>
      <c r="CC650" s="73"/>
      <c r="CD650" s="73"/>
      <c r="CE650" s="73"/>
      <c r="CF650" s="73" t="s">
        <v>3386</v>
      </c>
      <c r="CG650" s="80"/>
      <c r="CH650" s="73" t="s">
        <v>66</v>
      </c>
      <c r="CI650" s="73" t="s">
        <v>3386</v>
      </c>
    </row>
    <row r="651" spans="59:87" ht="15" customHeight="1" x14ac:dyDescent="0.25">
      <c r="BG651" s="78">
        <v>46323.633946759262</v>
      </c>
      <c r="BH651" s="73">
        <v>1</v>
      </c>
      <c r="BI651" s="73" t="s">
        <v>84</v>
      </c>
      <c r="BJ651" s="73" t="s">
        <v>197</v>
      </c>
      <c r="BK651" s="73" t="s">
        <v>3388</v>
      </c>
      <c r="BL651" s="73" t="s">
        <v>31</v>
      </c>
      <c r="BM651" s="83">
        <v>-2.6237281478382453E-4</v>
      </c>
      <c r="BN651" s="73">
        <v>-8.5271164804742963</v>
      </c>
      <c r="BO651" s="80" t="s">
        <v>88</v>
      </c>
      <c r="BR651" s="78">
        <v>46323.633946759262</v>
      </c>
      <c r="BS651" s="73" t="s">
        <v>3964</v>
      </c>
      <c r="BT651" s="73" t="s">
        <v>3967</v>
      </c>
      <c r="BU651" s="73">
        <v>495</v>
      </c>
      <c r="BV651" s="73" t="s">
        <v>2176</v>
      </c>
      <c r="BW651" s="73" t="s">
        <v>2177</v>
      </c>
      <c r="BX651" s="73">
        <v>0.12</v>
      </c>
      <c r="BY651" s="73">
        <v>0.21</v>
      </c>
      <c r="BZ651" s="73">
        <v>0.09</v>
      </c>
      <c r="CA651" s="73">
        <v>0.21</v>
      </c>
      <c r="CB651" s="73"/>
      <c r="CC651" s="73"/>
      <c r="CD651" s="73"/>
      <c r="CE651" s="73"/>
      <c r="CF651" s="73" t="s">
        <v>3386</v>
      </c>
      <c r="CG651" s="80"/>
      <c r="CH651" s="73" t="s">
        <v>66</v>
      </c>
      <c r="CI651" s="73" t="s">
        <v>3386</v>
      </c>
    </row>
    <row r="652" spans="59:87" ht="15" customHeight="1" x14ac:dyDescent="0.25">
      <c r="BG652" s="78">
        <v>46323.633946759262</v>
      </c>
      <c r="BH652" s="73">
        <v>1</v>
      </c>
      <c r="BI652" s="73" t="s">
        <v>84</v>
      </c>
      <c r="BJ652" s="73" t="s">
        <v>197</v>
      </c>
      <c r="BK652" s="73" t="s">
        <v>3390</v>
      </c>
      <c r="BL652" s="73" t="s">
        <v>31</v>
      </c>
      <c r="BM652" s="83">
        <v>-2.4244223937424796E-4</v>
      </c>
      <c r="BN652" s="73">
        <v>-7.8793727796630586</v>
      </c>
      <c r="BO652" s="80" t="s">
        <v>88</v>
      </c>
      <c r="BR652" s="78">
        <v>46323.633946759262</v>
      </c>
      <c r="BS652" s="73" t="s">
        <v>3964</v>
      </c>
      <c r="BT652" s="73" t="s">
        <v>3968</v>
      </c>
      <c r="BU652" s="73">
        <v>496</v>
      </c>
      <c r="BV652" s="73" t="s">
        <v>2176</v>
      </c>
      <c r="BW652" s="73" t="s">
        <v>2177</v>
      </c>
      <c r="BX652" s="73">
        <v>0.09</v>
      </c>
      <c r="BY652" s="73">
        <v>0.21</v>
      </c>
      <c r="BZ652" s="73">
        <v>0.09</v>
      </c>
      <c r="CA652" s="73">
        <v>0.18</v>
      </c>
      <c r="CB652" s="73"/>
      <c r="CC652" s="73"/>
      <c r="CD652" s="73"/>
      <c r="CE652" s="73"/>
      <c r="CF652" s="73" t="s">
        <v>3386</v>
      </c>
      <c r="CG652" s="80"/>
      <c r="CH652" s="73" t="s">
        <v>66</v>
      </c>
      <c r="CI652" s="73" t="s">
        <v>3386</v>
      </c>
    </row>
    <row r="653" spans="59:87" ht="15" customHeight="1" x14ac:dyDescent="0.25">
      <c r="BG653" s="78">
        <v>46323.633946759262</v>
      </c>
      <c r="BH653" s="73">
        <v>1</v>
      </c>
      <c r="BI653" s="73" t="s">
        <v>84</v>
      </c>
      <c r="BJ653" s="73" t="s">
        <v>197</v>
      </c>
      <c r="BK653" s="73" t="s">
        <v>3392</v>
      </c>
      <c r="BL653" s="73" t="s">
        <v>31</v>
      </c>
      <c r="BM653" s="83">
        <v>-2.2251166396467135E-4</v>
      </c>
      <c r="BN653" s="73">
        <v>-7.2316290788518192</v>
      </c>
      <c r="BO653" s="80" t="s">
        <v>88</v>
      </c>
      <c r="BR653" s="78">
        <v>46323.633946759262</v>
      </c>
      <c r="BS653" s="73" t="s">
        <v>3969</v>
      </c>
      <c r="BT653" s="73" t="s">
        <v>3970</v>
      </c>
      <c r="BU653" s="73">
        <v>497</v>
      </c>
      <c r="BV653" s="73" t="s">
        <v>2176</v>
      </c>
      <c r="BW653" s="73" t="s">
        <v>2177</v>
      </c>
      <c r="BX653" s="73">
        <v>0.12</v>
      </c>
      <c r="BY653" s="73">
        <v>0.18</v>
      </c>
      <c r="BZ653" s="73">
        <v>0.15</v>
      </c>
      <c r="CA653" s="73">
        <v>0.18</v>
      </c>
      <c r="CB653" s="73"/>
      <c r="CC653" s="73"/>
      <c r="CD653" s="73"/>
      <c r="CE653" s="73"/>
      <c r="CF653" s="73" t="s">
        <v>3388</v>
      </c>
      <c r="CG653" s="80"/>
      <c r="CH653" s="73" t="s">
        <v>66</v>
      </c>
      <c r="CI653" s="73" t="s">
        <v>3388</v>
      </c>
    </row>
    <row r="654" spans="59:87" ht="15" customHeight="1" x14ac:dyDescent="0.25">
      <c r="BG654" s="78">
        <v>46323.633946759262</v>
      </c>
      <c r="BH654" s="73">
        <v>1</v>
      </c>
      <c r="BI654" s="73" t="s">
        <v>84</v>
      </c>
      <c r="BJ654" s="73" t="s">
        <v>197</v>
      </c>
      <c r="BK654" s="73" t="s">
        <v>3394</v>
      </c>
      <c r="BL654" s="73" t="s">
        <v>31</v>
      </c>
      <c r="BM654" s="83">
        <v>-2.0258108855509478E-4</v>
      </c>
      <c r="BN654" s="73">
        <v>-6.5838853780405797</v>
      </c>
      <c r="BO654" s="80" t="s">
        <v>88</v>
      </c>
      <c r="BR654" s="78">
        <v>46323.633946759262</v>
      </c>
      <c r="BS654" s="73" t="s">
        <v>3969</v>
      </c>
      <c r="BT654" s="73" t="s">
        <v>3971</v>
      </c>
      <c r="BU654" s="73">
        <v>498</v>
      </c>
      <c r="BV654" s="73" t="s">
        <v>2176</v>
      </c>
      <c r="BW654" s="73" t="s">
        <v>2177</v>
      </c>
      <c r="BX654" s="73">
        <v>0.15</v>
      </c>
      <c r="BY654" s="73">
        <v>0.18</v>
      </c>
      <c r="BZ654" s="73">
        <v>0.15</v>
      </c>
      <c r="CA654" s="73">
        <v>0.21</v>
      </c>
      <c r="CB654" s="73"/>
      <c r="CC654" s="73"/>
      <c r="CD654" s="73"/>
      <c r="CE654" s="73"/>
      <c r="CF654" s="73" t="s">
        <v>3388</v>
      </c>
      <c r="CG654" s="80"/>
      <c r="CH654" s="73" t="s">
        <v>66</v>
      </c>
      <c r="CI654" s="73" t="s">
        <v>3388</v>
      </c>
    </row>
    <row r="655" spans="59:87" ht="15" customHeight="1" x14ac:dyDescent="0.25">
      <c r="BG655" s="78">
        <v>46323.633946759262</v>
      </c>
      <c r="BH655" s="73">
        <v>1</v>
      </c>
      <c r="BI655" s="73" t="s">
        <v>84</v>
      </c>
      <c r="BJ655" s="73" t="s">
        <v>197</v>
      </c>
      <c r="BK655" s="73" t="s">
        <v>3396</v>
      </c>
      <c r="BL655" s="73" t="s">
        <v>31</v>
      </c>
      <c r="BM655" s="83">
        <v>-1.8265051314551818E-4</v>
      </c>
      <c r="BN655" s="73">
        <v>-5.9361416772293403</v>
      </c>
      <c r="BO655" s="80" t="s">
        <v>88</v>
      </c>
      <c r="BR655" s="78">
        <v>46323.633946759262</v>
      </c>
      <c r="BS655" s="73" t="s">
        <v>3969</v>
      </c>
      <c r="BT655" s="73" t="s">
        <v>3972</v>
      </c>
      <c r="BU655" s="73">
        <v>499</v>
      </c>
      <c r="BV655" s="73" t="s">
        <v>2176</v>
      </c>
      <c r="BW655" s="73" t="s">
        <v>2177</v>
      </c>
      <c r="BX655" s="73">
        <v>0.15</v>
      </c>
      <c r="BY655" s="73">
        <v>0.21</v>
      </c>
      <c r="BZ655" s="73">
        <v>0.12</v>
      </c>
      <c r="CA655" s="73">
        <v>0.21</v>
      </c>
      <c r="CB655" s="73"/>
      <c r="CC655" s="73"/>
      <c r="CD655" s="73"/>
      <c r="CE655" s="73"/>
      <c r="CF655" s="73" t="s">
        <v>3388</v>
      </c>
      <c r="CG655" s="80"/>
      <c r="CH655" s="73" t="s">
        <v>66</v>
      </c>
      <c r="CI655" s="73" t="s">
        <v>3388</v>
      </c>
    </row>
    <row r="656" spans="59:87" ht="15" customHeight="1" x14ac:dyDescent="0.25">
      <c r="BG656" s="78">
        <v>46323.633946759262</v>
      </c>
      <c r="BH656" s="73">
        <v>1</v>
      </c>
      <c r="BI656" s="73" t="s">
        <v>84</v>
      </c>
      <c r="BJ656" s="73" t="s">
        <v>197</v>
      </c>
      <c r="BK656" s="73" t="s">
        <v>3398</v>
      </c>
      <c r="BL656" s="73" t="s">
        <v>31</v>
      </c>
      <c r="BM656" s="83">
        <v>-1.627199377359416E-4</v>
      </c>
      <c r="BN656" s="73">
        <v>-5.2883979764181017</v>
      </c>
      <c r="BO656" s="80" t="s">
        <v>88</v>
      </c>
      <c r="BR656" s="78">
        <v>46323.633946759262</v>
      </c>
      <c r="BS656" s="73" t="s">
        <v>3969</v>
      </c>
      <c r="BT656" s="73" t="s">
        <v>3973</v>
      </c>
      <c r="BU656" s="73">
        <v>500</v>
      </c>
      <c r="BV656" s="73" t="s">
        <v>2176</v>
      </c>
      <c r="BW656" s="73" t="s">
        <v>2177</v>
      </c>
      <c r="BX656" s="73">
        <v>0.12</v>
      </c>
      <c r="BY656" s="73">
        <v>0.21</v>
      </c>
      <c r="BZ656" s="73">
        <v>0.12</v>
      </c>
      <c r="CA656" s="73">
        <v>0.18</v>
      </c>
      <c r="CB656" s="73"/>
      <c r="CC656" s="73"/>
      <c r="CD656" s="73"/>
      <c r="CE656" s="73"/>
      <c r="CF656" s="73" t="s">
        <v>3388</v>
      </c>
      <c r="CG656" s="80"/>
      <c r="CH656" s="73" t="s">
        <v>66</v>
      </c>
      <c r="CI656" s="73" t="s">
        <v>3388</v>
      </c>
    </row>
    <row r="657" spans="59:87" ht="15" customHeight="1" x14ac:dyDescent="0.25">
      <c r="BG657" s="78">
        <v>46323.633946759262</v>
      </c>
      <c r="BH657" s="73">
        <v>1</v>
      </c>
      <c r="BI657" s="73" t="s">
        <v>84</v>
      </c>
      <c r="BJ657" s="73" t="s">
        <v>197</v>
      </c>
      <c r="BK657" s="73" t="s">
        <v>3400</v>
      </c>
      <c r="BL657" s="73" t="s">
        <v>31</v>
      </c>
      <c r="BM657" s="83">
        <v>-1.42789362326365E-4</v>
      </c>
      <c r="BN657" s="73">
        <v>-4.6406542756068623</v>
      </c>
      <c r="BO657" s="80" t="s">
        <v>88</v>
      </c>
      <c r="BR657" s="78">
        <v>46323.633946759262</v>
      </c>
      <c r="BS657" s="73" t="s">
        <v>3974</v>
      </c>
      <c r="BT657" s="73" t="s">
        <v>3975</v>
      </c>
      <c r="BU657" s="73">
        <v>501</v>
      </c>
      <c r="BV657" s="73" t="s">
        <v>2176</v>
      </c>
      <c r="BW657" s="73" t="s">
        <v>2177</v>
      </c>
      <c r="BX657" s="73">
        <v>0.15</v>
      </c>
      <c r="BY657" s="73">
        <v>0.18</v>
      </c>
      <c r="BZ657" s="73">
        <v>0.18</v>
      </c>
      <c r="CA657" s="73">
        <v>0.18</v>
      </c>
      <c r="CB657" s="73"/>
      <c r="CC657" s="73"/>
      <c r="CD657" s="73"/>
      <c r="CE657" s="73"/>
      <c r="CF657" s="73" t="s">
        <v>3390</v>
      </c>
      <c r="CG657" s="80"/>
      <c r="CH657" s="73" t="s">
        <v>66</v>
      </c>
      <c r="CI657" s="73" t="s">
        <v>3390</v>
      </c>
    </row>
    <row r="658" spans="59:87" ht="15" customHeight="1" x14ac:dyDescent="0.25">
      <c r="BG658" s="78">
        <v>46323.633946759262</v>
      </c>
      <c r="BH658" s="73">
        <v>1</v>
      </c>
      <c r="BI658" s="73" t="s">
        <v>84</v>
      </c>
      <c r="BJ658" s="73" t="s">
        <v>197</v>
      </c>
      <c r="BK658" s="73" t="s">
        <v>3402</v>
      </c>
      <c r="BL658" s="73" t="s">
        <v>31</v>
      </c>
      <c r="BM658" s="83">
        <v>-1.228587869167884E-4</v>
      </c>
      <c r="BN658" s="73">
        <v>-3.9929105747956228</v>
      </c>
      <c r="BO658" s="80" t="s">
        <v>88</v>
      </c>
      <c r="BR658" s="78">
        <v>46323.633946759262</v>
      </c>
      <c r="BS658" s="73" t="s">
        <v>3974</v>
      </c>
      <c r="BT658" s="73" t="s">
        <v>3976</v>
      </c>
      <c r="BU658" s="73">
        <v>502</v>
      </c>
      <c r="BV658" s="73" t="s">
        <v>2176</v>
      </c>
      <c r="BW658" s="73" t="s">
        <v>2177</v>
      </c>
      <c r="BX658" s="73">
        <v>0.18</v>
      </c>
      <c r="BY658" s="73">
        <v>0.18</v>
      </c>
      <c r="BZ658" s="73">
        <v>0.18</v>
      </c>
      <c r="CA658" s="73">
        <v>0.21</v>
      </c>
      <c r="CB658" s="73"/>
      <c r="CC658" s="73"/>
      <c r="CD658" s="73"/>
      <c r="CE658" s="73"/>
      <c r="CF658" s="73" t="s">
        <v>3390</v>
      </c>
      <c r="CG658" s="80"/>
      <c r="CH658" s="73" t="s">
        <v>66</v>
      </c>
      <c r="CI658" s="73" t="s">
        <v>3390</v>
      </c>
    </row>
    <row r="659" spans="59:87" ht="15" customHeight="1" x14ac:dyDescent="0.25">
      <c r="BG659" s="78">
        <v>46323.633946759262</v>
      </c>
      <c r="BH659" s="73">
        <v>1</v>
      </c>
      <c r="BI659" s="73" t="s">
        <v>84</v>
      </c>
      <c r="BJ659" s="73" t="s">
        <v>197</v>
      </c>
      <c r="BK659" s="73" t="s">
        <v>3404</v>
      </c>
      <c r="BL659" s="73" t="s">
        <v>31</v>
      </c>
      <c r="BM659" s="83">
        <v>-1.0292821150721181E-4</v>
      </c>
      <c r="BN659" s="73">
        <v>-3.3451668739843838</v>
      </c>
      <c r="BO659" s="80" t="s">
        <v>88</v>
      </c>
      <c r="BR659" s="78">
        <v>46323.633946759262</v>
      </c>
      <c r="BS659" s="73" t="s">
        <v>3974</v>
      </c>
      <c r="BT659" s="73" t="s">
        <v>3977</v>
      </c>
      <c r="BU659" s="73">
        <v>503</v>
      </c>
      <c r="BV659" s="73" t="s">
        <v>2176</v>
      </c>
      <c r="BW659" s="73" t="s">
        <v>2177</v>
      </c>
      <c r="BX659" s="73">
        <v>0.18</v>
      </c>
      <c r="BY659" s="73">
        <v>0.21</v>
      </c>
      <c r="BZ659" s="73">
        <v>0.15</v>
      </c>
      <c r="CA659" s="73">
        <v>0.21</v>
      </c>
      <c r="CB659" s="73"/>
      <c r="CC659" s="73"/>
      <c r="CD659" s="73"/>
      <c r="CE659" s="73"/>
      <c r="CF659" s="73" t="s">
        <v>3390</v>
      </c>
      <c r="CG659" s="80"/>
      <c r="CH659" s="73" t="s">
        <v>66</v>
      </c>
      <c r="CI659" s="73" t="s">
        <v>3390</v>
      </c>
    </row>
    <row r="660" spans="59:87" ht="15" customHeight="1" x14ac:dyDescent="0.25">
      <c r="BG660" s="78">
        <v>46323.633946759262</v>
      </c>
      <c r="BH660" s="73">
        <v>1</v>
      </c>
      <c r="BI660" s="73" t="s">
        <v>84</v>
      </c>
      <c r="BJ660" s="73" t="s">
        <v>197</v>
      </c>
      <c r="BK660" s="73" t="s">
        <v>3406</v>
      </c>
      <c r="BL660" s="73" t="s">
        <v>31</v>
      </c>
      <c r="BM660" s="83">
        <v>-8.2997636097635223E-5</v>
      </c>
      <c r="BN660" s="73">
        <v>-2.6974231731731448</v>
      </c>
      <c r="BO660" s="80" t="s">
        <v>88</v>
      </c>
      <c r="BR660" s="78">
        <v>46323.633946759262</v>
      </c>
      <c r="BS660" s="73" t="s">
        <v>3974</v>
      </c>
      <c r="BT660" s="73" t="s">
        <v>3978</v>
      </c>
      <c r="BU660" s="73">
        <v>504</v>
      </c>
      <c r="BV660" s="73" t="s">
        <v>2176</v>
      </c>
      <c r="BW660" s="73" t="s">
        <v>2177</v>
      </c>
      <c r="BX660" s="73">
        <v>0.15</v>
      </c>
      <c r="BY660" s="73">
        <v>0.21</v>
      </c>
      <c r="BZ660" s="73">
        <v>0.15</v>
      </c>
      <c r="CA660" s="73">
        <v>0.18</v>
      </c>
      <c r="CB660" s="73"/>
      <c r="CC660" s="73"/>
      <c r="CD660" s="73"/>
      <c r="CE660" s="73"/>
      <c r="CF660" s="73" t="s">
        <v>3390</v>
      </c>
      <c r="CG660" s="80"/>
      <c r="CH660" s="73" t="s">
        <v>66</v>
      </c>
      <c r="CI660" s="73" t="s">
        <v>3390</v>
      </c>
    </row>
    <row r="661" spans="59:87" ht="15" customHeight="1" x14ac:dyDescent="0.25">
      <c r="BG661" s="78">
        <v>46323.633946759262</v>
      </c>
      <c r="BH661" s="73">
        <v>1</v>
      </c>
      <c r="BI661" s="73" t="s">
        <v>84</v>
      </c>
      <c r="BJ661" s="73" t="s">
        <v>197</v>
      </c>
      <c r="BK661" s="73" t="s">
        <v>3408</v>
      </c>
      <c r="BL661" s="73" t="s">
        <v>31</v>
      </c>
      <c r="BM661" s="83">
        <v>-6.3067060688058634E-5</v>
      </c>
      <c r="BN661" s="73">
        <v>-2.0496794723619058</v>
      </c>
      <c r="BO661" s="80" t="s">
        <v>88</v>
      </c>
      <c r="BR661" s="78">
        <v>46323.633946759262</v>
      </c>
      <c r="BS661" s="73" t="s">
        <v>3979</v>
      </c>
      <c r="BT661" s="73" t="s">
        <v>3980</v>
      </c>
      <c r="BU661" s="73">
        <v>505</v>
      </c>
      <c r="BV661" s="73" t="s">
        <v>2176</v>
      </c>
      <c r="BW661" s="73" t="s">
        <v>2177</v>
      </c>
      <c r="BX661" s="73">
        <v>0.18</v>
      </c>
      <c r="BY661" s="73">
        <v>0.18</v>
      </c>
      <c r="BZ661" s="73">
        <v>0.21</v>
      </c>
      <c r="CA661" s="73">
        <v>0.18</v>
      </c>
      <c r="CB661" s="73"/>
      <c r="CC661" s="73"/>
      <c r="CD661" s="73"/>
      <c r="CE661" s="73"/>
      <c r="CF661" s="73" t="s">
        <v>3392</v>
      </c>
      <c r="CG661" s="80"/>
      <c r="CH661" s="73" t="s">
        <v>66</v>
      </c>
      <c r="CI661" s="73" t="s">
        <v>3392</v>
      </c>
    </row>
    <row r="662" spans="59:87" ht="15" customHeight="1" x14ac:dyDescent="0.25">
      <c r="BG662" s="78">
        <v>46323.633946759262</v>
      </c>
      <c r="BH662" s="73">
        <v>1</v>
      </c>
      <c r="BI662" s="73" t="s">
        <v>84</v>
      </c>
      <c r="BJ662" s="73" t="s">
        <v>197</v>
      </c>
      <c r="BK662" s="73" t="s">
        <v>3410</v>
      </c>
      <c r="BL662" s="73" t="s">
        <v>31</v>
      </c>
      <c r="BM662" s="83">
        <v>-4.3136485278482039E-5</v>
      </c>
      <c r="BN662" s="73">
        <v>-1.4019357715506666</v>
      </c>
      <c r="BO662" s="80" t="s">
        <v>88</v>
      </c>
      <c r="BR662" s="78">
        <v>46323.633946759262</v>
      </c>
      <c r="BS662" s="73" t="s">
        <v>3979</v>
      </c>
      <c r="BT662" s="73" t="s">
        <v>3981</v>
      </c>
      <c r="BU662" s="73">
        <v>506</v>
      </c>
      <c r="BV662" s="73" t="s">
        <v>2176</v>
      </c>
      <c r="BW662" s="73" t="s">
        <v>2177</v>
      </c>
      <c r="BX662" s="73">
        <v>0.21</v>
      </c>
      <c r="BY662" s="73">
        <v>0.18</v>
      </c>
      <c r="BZ662" s="73">
        <v>0.21</v>
      </c>
      <c r="CA662" s="73">
        <v>0.21</v>
      </c>
      <c r="CB662" s="73"/>
      <c r="CC662" s="73"/>
      <c r="CD662" s="73"/>
      <c r="CE662" s="73"/>
      <c r="CF662" s="73" t="s">
        <v>3392</v>
      </c>
      <c r="CG662" s="80"/>
      <c r="CH662" s="73" t="s">
        <v>66</v>
      </c>
      <c r="CI662" s="73" t="s">
        <v>3392</v>
      </c>
    </row>
    <row r="663" spans="59:87" ht="15" customHeight="1" x14ac:dyDescent="0.25">
      <c r="BG663" s="78">
        <v>46323.633946759262</v>
      </c>
      <c r="BH663" s="73">
        <v>1</v>
      </c>
      <c r="BI663" s="73" t="s">
        <v>84</v>
      </c>
      <c r="BJ663" s="73" t="s">
        <v>197</v>
      </c>
      <c r="BK663" s="73" t="s">
        <v>3412</v>
      </c>
      <c r="BL663" s="73" t="s">
        <v>31</v>
      </c>
      <c r="BM663" s="83">
        <v>-2.3205909868905448E-5</v>
      </c>
      <c r="BN663" s="73">
        <v>-0.75419207073942751</v>
      </c>
      <c r="BO663" s="80" t="s">
        <v>88</v>
      </c>
      <c r="BR663" s="78">
        <v>46323.633946759262</v>
      </c>
      <c r="BS663" s="73" t="s">
        <v>3979</v>
      </c>
      <c r="BT663" s="73" t="s">
        <v>3982</v>
      </c>
      <c r="BU663" s="73">
        <v>507</v>
      </c>
      <c r="BV663" s="73" t="s">
        <v>2176</v>
      </c>
      <c r="BW663" s="73" t="s">
        <v>2177</v>
      </c>
      <c r="BX663" s="73">
        <v>0.21</v>
      </c>
      <c r="BY663" s="73">
        <v>0.21</v>
      </c>
      <c r="BZ663" s="73">
        <v>0.18</v>
      </c>
      <c r="CA663" s="73">
        <v>0.21</v>
      </c>
      <c r="CB663" s="73"/>
      <c r="CC663" s="73"/>
      <c r="CD663" s="73"/>
      <c r="CE663" s="73"/>
      <c r="CF663" s="73" t="s">
        <v>3392</v>
      </c>
      <c r="CG663" s="80"/>
      <c r="CH663" s="73" t="s">
        <v>66</v>
      </c>
      <c r="CI663" s="73" t="s">
        <v>3392</v>
      </c>
    </row>
    <row r="664" spans="59:87" ht="15" customHeight="1" x14ac:dyDescent="0.25">
      <c r="BG664" s="78">
        <v>46323.633946759262</v>
      </c>
      <c r="BH664" s="73">
        <v>1</v>
      </c>
      <c r="BI664" s="73" t="s">
        <v>84</v>
      </c>
      <c r="BJ664" s="73" t="s">
        <v>197</v>
      </c>
      <c r="BK664" s="73" t="s">
        <v>3414</v>
      </c>
      <c r="BL664" s="73" t="s">
        <v>31</v>
      </c>
      <c r="BM664" s="83">
        <v>-3.2753344593288542E-6</v>
      </c>
      <c r="BN664" s="73">
        <v>-0.10644836992818826</v>
      </c>
      <c r="BO664" s="80" t="s">
        <v>88</v>
      </c>
      <c r="BR664" s="78">
        <v>46323.633946759262</v>
      </c>
      <c r="BS664" s="73" t="s">
        <v>3979</v>
      </c>
      <c r="BT664" s="73" t="s">
        <v>3983</v>
      </c>
      <c r="BU664" s="73">
        <v>508</v>
      </c>
      <c r="BV664" s="73" t="s">
        <v>2176</v>
      </c>
      <c r="BW664" s="73" t="s">
        <v>2177</v>
      </c>
      <c r="BX664" s="73">
        <v>0.18</v>
      </c>
      <c r="BY664" s="73">
        <v>0.21</v>
      </c>
      <c r="BZ664" s="73">
        <v>0.18</v>
      </c>
      <c r="CA664" s="73">
        <v>0.18</v>
      </c>
      <c r="CB664" s="73"/>
      <c r="CC664" s="73"/>
      <c r="CD664" s="73"/>
      <c r="CE664" s="73"/>
      <c r="CF664" s="73" t="s">
        <v>3392</v>
      </c>
      <c r="CG664" s="80"/>
      <c r="CH664" s="73" t="s">
        <v>66</v>
      </c>
      <c r="CI664" s="73" t="s">
        <v>3392</v>
      </c>
    </row>
    <row r="665" spans="59:87" ht="15" customHeight="1" x14ac:dyDescent="0.25">
      <c r="BG665" s="78">
        <v>46323.633946759262</v>
      </c>
      <c r="BH665" s="73">
        <v>1</v>
      </c>
      <c r="BI665" s="73" t="s">
        <v>84</v>
      </c>
      <c r="BJ665" s="73" t="s">
        <v>197</v>
      </c>
      <c r="BK665" s="73" t="s">
        <v>3416</v>
      </c>
      <c r="BL665" s="73" t="s">
        <v>31</v>
      </c>
      <c r="BM665" s="83">
        <v>1.6655240950247739E-5</v>
      </c>
      <c r="BN665" s="73">
        <v>0</v>
      </c>
      <c r="BO665" s="80" t="s">
        <v>2786</v>
      </c>
      <c r="BR665" s="78">
        <v>46323.633946759262</v>
      </c>
      <c r="BS665" s="73" t="s">
        <v>3984</v>
      </c>
      <c r="BT665" s="73" t="s">
        <v>3985</v>
      </c>
      <c r="BU665" s="73">
        <v>509</v>
      </c>
      <c r="BV665" s="73" t="s">
        <v>2176</v>
      </c>
      <c r="BW665" s="73" t="s">
        <v>2177</v>
      </c>
      <c r="BX665" s="73">
        <v>0.21</v>
      </c>
      <c r="BY665" s="73">
        <v>0.18</v>
      </c>
      <c r="BZ665" s="73">
        <v>0.24</v>
      </c>
      <c r="CA665" s="73">
        <v>0.18</v>
      </c>
      <c r="CB665" s="73"/>
      <c r="CC665" s="73"/>
      <c r="CD665" s="73"/>
      <c r="CE665" s="73"/>
      <c r="CF665" s="73" t="s">
        <v>3394</v>
      </c>
      <c r="CG665" s="80"/>
      <c r="CH665" s="73" t="s">
        <v>66</v>
      </c>
      <c r="CI665" s="73" t="s">
        <v>3394</v>
      </c>
    </row>
    <row r="666" spans="59:87" ht="15" customHeight="1" x14ac:dyDescent="0.25">
      <c r="BG666" s="78">
        <v>46323.633946759262</v>
      </c>
      <c r="BH666" s="73">
        <v>1</v>
      </c>
      <c r="BI666" s="73" t="s">
        <v>84</v>
      </c>
      <c r="BJ666" s="73" t="s">
        <v>197</v>
      </c>
      <c r="BK666" s="73" t="s">
        <v>3418</v>
      </c>
      <c r="BL666" s="73" t="s">
        <v>31</v>
      </c>
      <c r="BM666" s="83">
        <v>3.6585816359824328E-5</v>
      </c>
      <c r="BN666" s="73">
        <v>0</v>
      </c>
      <c r="BO666" s="80" t="s">
        <v>2786</v>
      </c>
      <c r="BR666" s="78">
        <v>46323.633946759262</v>
      </c>
      <c r="BS666" s="73" t="s">
        <v>3984</v>
      </c>
      <c r="BT666" s="73" t="s">
        <v>3986</v>
      </c>
      <c r="BU666" s="73">
        <v>510</v>
      </c>
      <c r="BV666" s="73" t="s">
        <v>2176</v>
      </c>
      <c r="BW666" s="73" t="s">
        <v>2177</v>
      </c>
      <c r="BX666" s="73">
        <v>0.24</v>
      </c>
      <c r="BY666" s="73">
        <v>0.18</v>
      </c>
      <c r="BZ666" s="73">
        <v>0.24</v>
      </c>
      <c r="CA666" s="73">
        <v>0.21</v>
      </c>
      <c r="CB666" s="73"/>
      <c r="CC666" s="73"/>
      <c r="CD666" s="73"/>
      <c r="CE666" s="73"/>
      <c r="CF666" s="73" t="s">
        <v>3394</v>
      </c>
      <c r="CG666" s="80"/>
      <c r="CH666" s="73" t="s">
        <v>66</v>
      </c>
      <c r="CI666" s="73" t="s">
        <v>3394</v>
      </c>
    </row>
    <row r="667" spans="59:87" ht="15" customHeight="1" x14ac:dyDescent="0.25">
      <c r="BG667" s="78">
        <v>46323.633946759262</v>
      </c>
      <c r="BH667" s="73">
        <v>1</v>
      </c>
      <c r="BI667" s="73" t="s">
        <v>84</v>
      </c>
      <c r="BJ667" s="73" t="s">
        <v>197</v>
      </c>
      <c r="BK667" s="73" t="s">
        <v>3420</v>
      </c>
      <c r="BL667" s="73" t="s">
        <v>31</v>
      </c>
      <c r="BM667" s="83">
        <v>-2.8905016630108397E-4</v>
      </c>
      <c r="BN667" s="73">
        <v>-9.3104777111251042</v>
      </c>
      <c r="BO667" s="80" t="s">
        <v>88</v>
      </c>
      <c r="BR667" s="78">
        <v>46323.633946759262</v>
      </c>
      <c r="BS667" s="73" t="s">
        <v>3984</v>
      </c>
      <c r="BT667" s="73" t="s">
        <v>3987</v>
      </c>
      <c r="BU667" s="73">
        <v>511</v>
      </c>
      <c r="BV667" s="73" t="s">
        <v>2176</v>
      </c>
      <c r="BW667" s="73" t="s">
        <v>2177</v>
      </c>
      <c r="BX667" s="73">
        <v>0.24</v>
      </c>
      <c r="BY667" s="73">
        <v>0.21</v>
      </c>
      <c r="BZ667" s="73">
        <v>0.21</v>
      </c>
      <c r="CA667" s="73">
        <v>0.21</v>
      </c>
      <c r="CB667" s="73"/>
      <c r="CC667" s="73"/>
      <c r="CD667" s="73"/>
      <c r="CE667" s="73"/>
      <c r="CF667" s="73" t="s">
        <v>3394</v>
      </c>
      <c r="CG667" s="80"/>
      <c r="CH667" s="73" t="s">
        <v>66</v>
      </c>
      <c r="CI667" s="73" t="s">
        <v>3394</v>
      </c>
    </row>
    <row r="668" spans="59:87" ht="15" customHeight="1" x14ac:dyDescent="0.25">
      <c r="BG668" s="78">
        <v>46323.633946759262</v>
      </c>
      <c r="BH668" s="73">
        <v>1</v>
      </c>
      <c r="BI668" s="73" t="s">
        <v>84</v>
      </c>
      <c r="BJ668" s="73" t="s">
        <v>197</v>
      </c>
      <c r="BK668" s="73" t="s">
        <v>3422</v>
      </c>
      <c r="BL668" s="73" t="s">
        <v>31</v>
      </c>
      <c r="BM668" s="83">
        <v>-2.6911959089150739E-4</v>
      </c>
      <c r="BN668" s="73">
        <v>-8.7463867039739895</v>
      </c>
      <c r="BO668" s="80" t="s">
        <v>88</v>
      </c>
      <c r="BR668" s="78">
        <v>46323.633946759262</v>
      </c>
      <c r="BS668" s="73" t="s">
        <v>3984</v>
      </c>
      <c r="BT668" s="73" t="s">
        <v>3988</v>
      </c>
      <c r="BU668" s="73">
        <v>512</v>
      </c>
      <c r="BV668" s="73" t="s">
        <v>2176</v>
      </c>
      <c r="BW668" s="73" t="s">
        <v>2177</v>
      </c>
      <c r="BX668" s="73">
        <v>0.21</v>
      </c>
      <c r="BY668" s="73">
        <v>0.21</v>
      </c>
      <c r="BZ668" s="73">
        <v>0.21</v>
      </c>
      <c r="CA668" s="73">
        <v>0.18</v>
      </c>
      <c r="CB668" s="73"/>
      <c r="CC668" s="73"/>
      <c r="CD668" s="73"/>
      <c r="CE668" s="73"/>
      <c r="CF668" s="73" t="s">
        <v>3394</v>
      </c>
      <c r="CG668" s="80"/>
      <c r="CH668" s="73" t="s">
        <v>66</v>
      </c>
      <c r="CI668" s="73" t="s">
        <v>3394</v>
      </c>
    </row>
    <row r="669" spans="59:87" ht="15" customHeight="1" x14ac:dyDescent="0.25">
      <c r="BG669" s="78">
        <v>46323.633946759262</v>
      </c>
      <c r="BH669" s="73">
        <v>1</v>
      </c>
      <c r="BI669" s="73" t="s">
        <v>84</v>
      </c>
      <c r="BJ669" s="73" t="s">
        <v>197</v>
      </c>
      <c r="BK669" s="73" t="s">
        <v>3424</v>
      </c>
      <c r="BL669" s="73" t="s">
        <v>31</v>
      </c>
      <c r="BM669" s="83">
        <v>-2.4918901548193076E-4</v>
      </c>
      <c r="BN669" s="73">
        <v>-8.0986430031627492</v>
      </c>
      <c r="BO669" s="80" t="s">
        <v>88</v>
      </c>
      <c r="BR669" s="78">
        <v>46323.633946759262</v>
      </c>
      <c r="BS669" s="73" t="s">
        <v>3989</v>
      </c>
      <c r="BT669" s="73" t="s">
        <v>3990</v>
      </c>
      <c r="BU669" s="73">
        <v>513</v>
      </c>
      <c r="BV669" s="73" t="s">
        <v>2176</v>
      </c>
      <c r="BW669" s="73" t="s">
        <v>2177</v>
      </c>
      <c r="BX669" s="73">
        <v>0.24</v>
      </c>
      <c r="BY669" s="73">
        <v>0.18</v>
      </c>
      <c r="BZ669" s="73">
        <v>0.27</v>
      </c>
      <c r="CA669" s="73">
        <v>0.18</v>
      </c>
      <c r="CB669" s="73"/>
      <c r="CC669" s="73"/>
      <c r="CD669" s="73"/>
      <c r="CE669" s="73"/>
      <c r="CF669" s="73" t="s">
        <v>3396</v>
      </c>
      <c r="CG669" s="80"/>
      <c r="CH669" s="73" t="s">
        <v>66</v>
      </c>
      <c r="CI669" s="73" t="s">
        <v>3396</v>
      </c>
    </row>
    <row r="670" spans="59:87" ht="15" customHeight="1" x14ac:dyDescent="0.25">
      <c r="BG670" s="78">
        <v>46323.633946759262</v>
      </c>
      <c r="BH670" s="73">
        <v>1</v>
      </c>
      <c r="BI670" s="73" t="s">
        <v>84</v>
      </c>
      <c r="BJ670" s="73" t="s">
        <v>197</v>
      </c>
      <c r="BK670" s="73" t="s">
        <v>3426</v>
      </c>
      <c r="BL670" s="73" t="s">
        <v>31</v>
      </c>
      <c r="BM670" s="83">
        <v>-2.2925844007235419E-4</v>
      </c>
      <c r="BN670" s="73">
        <v>-7.4508993023515107</v>
      </c>
      <c r="BO670" s="80" t="s">
        <v>88</v>
      </c>
      <c r="BR670" s="78">
        <v>46323.633946759262</v>
      </c>
      <c r="BS670" s="73" t="s">
        <v>3989</v>
      </c>
      <c r="BT670" s="73" t="s">
        <v>3991</v>
      </c>
      <c r="BU670" s="73">
        <v>514</v>
      </c>
      <c r="BV670" s="73" t="s">
        <v>2176</v>
      </c>
      <c r="BW670" s="73" t="s">
        <v>2177</v>
      </c>
      <c r="BX670" s="73">
        <v>0.27</v>
      </c>
      <c r="BY670" s="73">
        <v>0.18</v>
      </c>
      <c r="BZ670" s="73">
        <v>0.27</v>
      </c>
      <c r="CA670" s="73">
        <v>0.21</v>
      </c>
      <c r="CB670" s="73"/>
      <c r="CC670" s="73"/>
      <c r="CD670" s="73"/>
      <c r="CE670" s="73"/>
      <c r="CF670" s="73" t="s">
        <v>3396</v>
      </c>
      <c r="CG670" s="80"/>
      <c r="CH670" s="73" t="s">
        <v>66</v>
      </c>
      <c r="CI670" s="73" t="s">
        <v>3396</v>
      </c>
    </row>
    <row r="671" spans="59:87" ht="15" customHeight="1" x14ac:dyDescent="0.25">
      <c r="BG671" s="78">
        <v>46323.633946759262</v>
      </c>
      <c r="BH671" s="73">
        <v>1</v>
      </c>
      <c r="BI671" s="73" t="s">
        <v>84</v>
      </c>
      <c r="BJ671" s="73" t="s">
        <v>197</v>
      </c>
      <c r="BK671" s="73" t="s">
        <v>3428</v>
      </c>
      <c r="BL671" s="73" t="s">
        <v>31</v>
      </c>
      <c r="BM671" s="83">
        <v>-2.0932786466277759E-4</v>
      </c>
      <c r="BN671" s="73">
        <v>-6.8031556015402712</v>
      </c>
      <c r="BO671" s="80" t="s">
        <v>88</v>
      </c>
      <c r="BR671" s="78">
        <v>46323.633946759262</v>
      </c>
      <c r="BS671" s="73" t="s">
        <v>3989</v>
      </c>
      <c r="BT671" s="73" t="s">
        <v>3992</v>
      </c>
      <c r="BU671" s="73">
        <v>515</v>
      </c>
      <c r="BV671" s="73" t="s">
        <v>2176</v>
      </c>
      <c r="BW671" s="73" t="s">
        <v>2177</v>
      </c>
      <c r="BX671" s="73">
        <v>0.27</v>
      </c>
      <c r="BY671" s="73">
        <v>0.21</v>
      </c>
      <c r="BZ671" s="73">
        <v>0.24</v>
      </c>
      <c r="CA671" s="73">
        <v>0.21</v>
      </c>
      <c r="CB671" s="73"/>
      <c r="CC671" s="73"/>
      <c r="CD671" s="73"/>
      <c r="CE671" s="73"/>
      <c r="CF671" s="73" t="s">
        <v>3396</v>
      </c>
      <c r="CG671" s="80"/>
      <c r="CH671" s="73" t="s">
        <v>66</v>
      </c>
      <c r="CI671" s="73" t="s">
        <v>3396</v>
      </c>
    </row>
    <row r="672" spans="59:87" ht="15" customHeight="1" x14ac:dyDescent="0.25">
      <c r="BG672" s="78">
        <v>46323.633946759262</v>
      </c>
      <c r="BH672" s="73">
        <v>1</v>
      </c>
      <c r="BI672" s="73" t="s">
        <v>84</v>
      </c>
      <c r="BJ672" s="73" t="s">
        <v>197</v>
      </c>
      <c r="BK672" s="73" t="s">
        <v>3430</v>
      </c>
      <c r="BL672" s="73" t="s">
        <v>31</v>
      </c>
      <c r="BM672" s="83">
        <v>-1.8939728925320101E-4</v>
      </c>
      <c r="BN672" s="73">
        <v>-6.1554119007290327</v>
      </c>
      <c r="BO672" s="80" t="s">
        <v>88</v>
      </c>
      <c r="BR672" s="78">
        <v>46323.633946759262</v>
      </c>
      <c r="BS672" s="73" t="s">
        <v>3989</v>
      </c>
      <c r="BT672" s="73" t="s">
        <v>3993</v>
      </c>
      <c r="BU672" s="73">
        <v>516</v>
      </c>
      <c r="BV672" s="73" t="s">
        <v>2176</v>
      </c>
      <c r="BW672" s="73" t="s">
        <v>2177</v>
      </c>
      <c r="BX672" s="73">
        <v>0.24</v>
      </c>
      <c r="BY672" s="73">
        <v>0.21</v>
      </c>
      <c r="BZ672" s="73">
        <v>0.24</v>
      </c>
      <c r="CA672" s="73">
        <v>0.18</v>
      </c>
      <c r="CB672" s="73"/>
      <c r="CC672" s="73"/>
      <c r="CD672" s="73"/>
      <c r="CE672" s="73"/>
      <c r="CF672" s="73" t="s">
        <v>3396</v>
      </c>
      <c r="CG672" s="80"/>
      <c r="CH672" s="73" t="s">
        <v>66</v>
      </c>
      <c r="CI672" s="73" t="s">
        <v>3396</v>
      </c>
    </row>
    <row r="673" spans="59:87" ht="15" customHeight="1" x14ac:dyDescent="0.25">
      <c r="BG673" s="78">
        <v>46323.633946759262</v>
      </c>
      <c r="BH673" s="73">
        <v>1</v>
      </c>
      <c r="BI673" s="73" t="s">
        <v>84</v>
      </c>
      <c r="BJ673" s="73" t="s">
        <v>197</v>
      </c>
      <c r="BK673" s="73" t="s">
        <v>3432</v>
      </c>
      <c r="BL673" s="73" t="s">
        <v>31</v>
      </c>
      <c r="BM673" s="83">
        <v>-1.6946671384362441E-4</v>
      </c>
      <c r="BN673" s="73">
        <v>-5.5076681999177932</v>
      </c>
      <c r="BO673" s="80" t="s">
        <v>88</v>
      </c>
      <c r="BR673" s="78">
        <v>46323.633946759262</v>
      </c>
      <c r="BS673" s="73" t="s">
        <v>3994</v>
      </c>
      <c r="BT673" s="73" t="s">
        <v>3995</v>
      </c>
      <c r="BU673" s="73">
        <v>517</v>
      </c>
      <c r="BV673" s="73" t="s">
        <v>2176</v>
      </c>
      <c r="BW673" s="73" t="s">
        <v>2177</v>
      </c>
      <c r="BX673" s="73">
        <v>0.27</v>
      </c>
      <c r="BY673" s="73">
        <v>0.18</v>
      </c>
      <c r="BZ673" s="73">
        <v>0.3</v>
      </c>
      <c r="CA673" s="73">
        <v>0.18</v>
      </c>
      <c r="CB673" s="73"/>
      <c r="CC673" s="73"/>
      <c r="CD673" s="73"/>
      <c r="CE673" s="73"/>
      <c r="CF673" s="73" t="s">
        <v>3398</v>
      </c>
      <c r="CG673" s="80"/>
      <c r="CH673" s="73" t="s">
        <v>66</v>
      </c>
      <c r="CI673" s="73" t="s">
        <v>3398</v>
      </c>
    </row>
    <row r="674" spans="59:87" ht="15" customHeight="1" x14ac:dyDescent="0.25">
      <c r="BG674" s="78">
        <v>46323.633946759262</v>
      </c>
      <c r="BH674" s="73">
        <v>1</v>
      </c>
      <c r="BI674" s="73" t="s">
        <v>84</v>
      </c>
      <c r="BJ674" s="73" t="s">
        <v>197</v>
      </c>
      <c r="BK674" s="73" t="s">
        <v>3434</v>
      </c>
      <c r="BL674" s="73" t="s">
        <v>31</v>
      </c>
      <c r="BM674" s="83">
        <v>-1.4953613843404781E-4</v>
      </c>
      <c r="BN674" s="73">
        <v>-4.8599244991065538</v>
      </c>
      <c r="BO674" s="80" t="s">
        <v>88</v>
      </c>
      <c r="BR674" s="78">
        <v>46323.633946759262</v>
      </c>
      <c r="BS674" s="73" t="s">
        <v>3994</v>
      </c>
      <c r="BT674" s="73" t="s">
        <v>3996</v>
      </c>
      <c r="BU674" s="73">
        <v>518</v>
      </c>
      <c r="BV674" s="73" t="s">
        <v>2176</v>
      </c>
      <c r="BW674" s="73" t="s">
        <v>2177</v>
      </c>
      <c r="BX674" s="73">
        <v>0.3</v>
      </c>
      <c r="BY674" s="73">
        <v>0.18</v>
      </c>
      <c r="BZ674" s="73">
        <v>0.3</v>
      </c>
      <c r="CA674" s="73">
        <v>0.21</v>
      </c>
      <c r="CB674" s="73"/>
      <c r="CC674" s="73"/>
      <c r="CD674" s="73"/>
      <c r="CE674" s="73"/>
      <c r="CF674" s="73" t="s">
        <v>3398</v>
      </c>
      <c r="CG674" s="80"/>
      <c r="CH674" s="73" t="s">
        <v>66</v>
      </c>
      <c r="CI674" s="73" t="s">
        <v>3398</v>
      </c>
    </row>
    <row r="675" spans="59:87" ht="15" customHeight="1" x14ac:dyDescent="0.25">
      <c r="BG675" s="78">
        <v>46323.633946759262</v>
      </c>
      <c r="BH675" s="73">
        <v>1</v>
      </c>
      <c r="BI675" s="73" t="s">
        <v>84</v>
      </c>
      <c r="BJ675" s="73" t="s">
        <v>197</v>
      </c>
      <c r="BK675" s="73" t="s">
        <v>3436</v>
      </c>
      <c r="BL675" s="73" t="s">
        <v>31</v>
      </c>
      <c r="BM675" s="83">
        <v>-1.2960556302447123E-4</v>
      </c>
      <c r="BN675" s="73">
        <v>-4.2121807982953152</v>
      </c>
      <c r="BO675" s="80" t="s">
        <v>88</v>
      </c>
      <c r="BR675" s="78">
        <v>46323.633946759262</v>
      </c>
      <c r="BS675" s="73" t="s">
        <v>3994</v>
      </c>
      <c r="BT675" s="73" t="s">
        <v>3997</v>
      </c>
      <c r="BU675" s="73">
        <v>519</v>
      </c>
      <c r="BV675" s="73" t="s">
        <v>2176</v>
      </c>
      <c r="BW675" s="73" t="s">
        <v>2177</v>
      </c>
      <c r="BX675" s="73">
        <v>0.3</v>
      </c>
      <c r="BY675" s="73">
        <v>0.21</v>
      </c>
      <c r="BZ675" s="73">
        <v>0.27</v>
      </c>
      <c r="CA675" s="73">
        <v>0.21</v>
      </c>
      <c r="CB675" s="73"/>
      <c r="CC675" s="73"/>
      <c r="CD675" s="73"/>
      <c r="CE675" s="73"/>
      <c r="CF675" s="73" t="s">
        <v>3398</v>
      </c>
      <c r="CG675" s="80"/>
      <c r="CH675" s="73" t="s">
        <v>66</v>
      </c>
      <c r="CI675" s="73" t="s">
        <v>3398</v>
      </c>
    </row>
    <row r="676" spans="59:87" ht="15" customHeight="1" x14ac:dyDescent="0.25">
      <c r="BG676" s="78">
        <v>46323.633946759262</v>
      </c>
      <c r="BH676" s="73">
        <v>1</v>
      </c>
      <c r="BI676" s="73" t="s">
        <v>84</v>
      </c>
      <c r="BJ676" s="73" t="s">
        <v>197</v>
      </c>
      <c r="BK676" s="73" t="s">
        <v>3438</v>
      </c>
      <c r="BL676" s="73" t="s">
        <v>31</v>
      </c>
      <c r="BM676" s="83">
        <v>-1.0967498761489463E-4</v>
      </c>
      <c r="BN676" s="73">
        <v>-3.5644370974840758</v>
      </c>
      <c r="BO676" s="80" t="s">
        <v>88</v>
      </c>
      <c r="BR676" s="78">
        <v>46323.633946759262</v>
      </c>
      <c r="BS676" s="73" t="s">
        <v>3994</v>
      </c>
      <c r="BT676" s="73" t="s">
        <v>3998</v>
      </c>
      <c r="BU676" s="73">
        <v>520</v>
      </c>
      <c r="BV676" s="73" t="s">
        <v>2176</v>
      </c>
      <c r="BW676" s="73" t="s">
        <v>2177</v>
      </c>
      <c r="BX676" s="73">
        <v>0.27</v>
      </c>
      <c r="BY676" s="73">
        <v>0.21</v>
      </c>
      <c r="BZ676" s="73">
        <v>0.27</v>
      </c>
      <c r="CA676" s="73">
        <v>0.18</v>
      </c>
      <c r="CB676" s="73"/>
      <c r="CC676" s="73"/>
      <c r="CD676" s="73"/>
      <c r="CE676" s="73"/>
      <c r="CF676" s="73" t="s">
        <v>3398</v>
      </c>
      <c r="CG676" s="80"/>
      <c r="CH676" s="73" t="s">
        <v>66</v>
      </c>
      <c r="CI676" s="73" t="s">
        <v>3398</v>
      </c>
    </row>
    <row r="677" spans="59:87" ht="15" customHeight="1" x14ac:dyDescent="0.25">
      <c r="BG677" s="78">
        <v>46323.633946759262</v>
      </c>
      <c r="BH677" s="73">
        <v>1</v>
      </c>
      <c r="BI677" s="73" t="s">
        <v>84</v>
      </c>
      <c r="BJ677" s="73" t="s">
        <v>197</v>
      </c>
      <c r="BK677" s="73" t="s">
        <v>3440</v>
      </c>
      <c r="BL677" s="73" t="s">
        <v>31</v>
      </c>
      <c r="BM677" s="83">
        <v>-8.9744412205318042E-5</v>
      </c>
      <c r="BN677" s="73">
        <v>-2.9166933966728368</v>
      </c>
      <c r="BO677" s="80" t="s">
        <v>88</v>
      </c>
      <c r="BR677" s="78">
        <v>46323.633946759262</v>
      </c>
      <c r="BS677" s="73" t="s">
        <v>3999</v>
      </c>
      <c r="BT677" s="73" t="s">
        <v>4000</v>
      </c>
      <c r="BU677" s="73">
        <v>521</v>
      </c>
      <c r="BV677" s="73" t="s">
        <v>2176</v>
      </c>
      <c r="BW677" s="73" t="s">
        <v>2177</v>
      </c>
      <c r="BX677" s="73">
        <v>0.3</v>
      </c>
      <c r="BY677" s="73">
        <v>0.18</v>
      </c>
      <c r="BZ677" s="73">
        <v>0.33</v>
      </c>
      <c r="CA677" s="73">
        <v>0.18</v>
      </c>
      <c r="CB677" s="73"/>
      <c r="CC677" s="73"/>
      <c r="CD677" s="73"/>
      <c r="CE677" s="73"/>
      <c r="CF677" s="73" t="s">
        <v>3400</v>
      </c>
      <c r="CG677" s="80"/>
      <c r="CH677" s="73" t="s">
        <v>66</v>
      </c>
      <c r="CI677" s="73" t="s">
        <v>3400</v>
      </c>
    </row>
    <row r="678" spans="59:87" ht="15" customHeight="1" x14ac:dyDescent="0.25">
      <c r="BG678" s="78">
        <v>46323.633946759262</v>
      </c>
      <c r="BH678" s="73">
        <v>1</v>
      </c>
      <c r="BI678" s="73" t="s">
        <v>84</v>
      </c>
      <c r="BJ678" s="73" t="s">
        <v>197</v>
      </c>
      <c r="BK678" s="73" t="s">
        <v>3442</v>
      </c>
      <c r="BL678" s="73" t="s">
        <v>31</v>
      </c>
      <c r="BM678" s="83">
        <v>-6.9813836795741454E-5</v>
      </c>
      <c r="BN678" s="73">
        <v>-2.2689496958615973</v>
      </c>
      <c r="BO678" s="80" t="s">
        <v>88</v>
      </c>
      <c r="BR678" s="78">
        <v>46323.633946759262</v>
      </c>
      <c r="BS678" s="73" t="s">
        <v>3999</v>
      </c>
      <c r="BT678" s="73" t="s">
        <v>4001</v>
      </c>
      <c r="BU678" s="73">
        <v>522</v>
      </c>
      <c r="BV678" s="73" t="s">
        <v>2176</v>
      </c>
      <c r="BW678" s="73" t="s">
        <v>2177</v>
      </c>
      <c r="BX678" s="73">
        <v>0.33</v>
      </c>
      <c r="BY678" s="73">
        <v>0.18</v>
      </c>
      <c r="BZ678" s="73">
        <v>0.33</v>
      </c>
      <c r="CA678" s="73">
        <v>0.21</v>
      </c>
      <c r="CB678" s="73"/>
      <c r="CC678" s="73"/>
      <c r="CD678" s="73"/>
      <c r="CE678" s="73"/>
      <c r="CF678" s="73" t="s">
        <v>3400</v>
      </c>
      <c r="CG678" s="80"/>
      <c r="CH678" s="73" t="s">
        <v>66</v>
      </c>
      <c r="CI678" s="73" t="s">
        <v>3400</v>
      </c>
    </row>
    <row r="679" spans="59:87" ht="15" customHeight="1" x14ac:dyDescent="0.25">
      <c r="BG679" s="78">
        <v>46323.633946759262</v>
      </c>
      <c r="BH679" s="73">
        <v>1</v>
      </c>
      <c r="BI679" s="73" t="s">
        <v>84</v>
      </c>
      <c r="BJ679" s="73" t="s">
        <v>197</v>
      </c>
      <c r="BK679" s="73" t="s">
        <v>3444</v>
      </c>
      <c r="BL679" s="73" t="s">
        <v>31</v>
      </c>
      <c r="BM679" s="83">
        <v>-4.9883261386164859E-5</v>
      </c>
      <c r="BN679" s="73">
        <v>-1.6212059950503583</v>
      </c>
      <c r="BO679" s="80" t="s">
        <v>88</v>
      </c>
      <c r="BR679" s="78">
        <v>46323.633946759262</v>
      </c>
      <c r="BS679" s="73" t="s">
        <v>3999</v>
      </c>
      <c r="BT679" s="73" t="s">
        <v>4002</v>
      </c>
      <c r="BU679" s="73">
        <v>523</v>
      </c>
      <c r="BV679" s="73" t="s">
        <v>2176</v>
      </c>
      <c r="BW679" s="73" t="s">
        <v>2177</v>
      </c>
      <c r="BX679" s="73">
        <v>0.33</v>
      </c>
      <c r="BY679" s="73">
        <v>0.21</v>
      </c>
      <c r="BZ679" s="73">
        <v>0.3</v>
      </c>
      <c r="CA679" s="73">
        <v>0.21</v>
      </c>
      <c r="CB679" s="73"/>
      <c r="CC679" s="73"/>
      <c r="CD679" s="73"/>
      <c r="CE679" s="73"/>
      <c r="CF679" s="73" t="s">
        <v>3400</v>
      </c>
      <c r="CG679" s="80"/>
      <c r="CH679" s="73" t="s">
        <v>66</v>
      </c>
      <c r="CI679" s="73" t="s">
        <v>3400</v>
      </c>
    </row>
    <row r="680" spans="59:87" ht="15" customHeight="1" x14ac:dyDescent="0.25">
      <c r="BG680" s="78">
        <v>46323.633946759262</v>
      </c>
      <c r="BH680" s="73">
        <v>1</v>
      </c>
      <c r="BI680" s="73" t="s">
        <v>84</v>
      </c>
      <c r="BJ680" s="73" t="s">
        <v>197</v>
      </c>
      <c r="BK680" s="73" t="s">
        <v>3446</v>
      </c>
      <c r="BL680" s="73" t="s">
        <v>31</v>
      </c>
      <c r="BM680" s="83">
        <v>-2.9952685976588267E-5</v>
      </c>
      <c r="BN680" s="73">
        <v>-0.97346229423911912</v>
      </c>
      <c r="BO680" s="80" t="s">
        <v>88</v>
      </c>
      <c r="BR680" s="78">
        <v>46323.633946759262</v>
      </c>
      <c r="BS680" s="73" t="s">
        <v>3999</v>
      </c>
      <c r="BT680" s="73" t="s">
        <v>4003</v>
      </c>
      <c r="BU680" s="73">
        <v>524</v>
      </c>
      <c r="BV680" s="73" t="s">
        <v>2176</v>
      </c>
      <c r="BW680" s="73" t="s">
        <v>2177</v>
      </c>
      <c r="BX680" s="73">
        <v>0.3</v>
      </c>
      <c r="BY680" s="73">
        <v>0.21</v>
      </c>
      <c r="BZ680" s="73">
        <v>0.3</v>
      </c>
      <c r="CA680" s="73">
        <v>0.18</v>
      </c>
      <c r="CB680" s="73"/>
      <c r="CC680" s="73"/>
      <c r="CD680" s="73"/>
      <c r="CE680" s="73"/>
      <c r="CF680" s="73" t="s">
        <v>3400</v>
      </c>
      <c r="CG680" s="80"/>
      <c r="CH680" s="73" t="s">
        <v>66</v>
      </c>
      <c r="CI680" s="73" t="s">
        <v>3400</v>
      </c>
    </row>
    <row r="681" spans="59:87" ht="15" customHeight="1" x14ac:dyDescent="0.25">
      <c r="BG681" s="78">
        <v>46323.633946759262</v>
      </c>
      <c r="BH681" s="73">
        <v>1</v>
      </c>
      <c r="BI681" s="73" t="s">
        <v>84</v>
      </c>
      <c r="BJ681" s="73" t="s">
        <v>197</v>
      </c>
      <c r="BK681" s="73" t="s">
        <v>3448</v>
      </c>
      <c r="BL681" s="73" t="s">
        <v>31</v>
      </c>
      <c r="BM681" s="83">
        <v>-1.0022110567011674E-5</v>
      </c>
      <c r="BN681" s="73">
        <v>-0.3257185934278799</v>
      </c>
      <c r="BO681" s="80" t="s">
        <v>88</v>
      </c>
      <c r="BR681" s="78">
        <v>46323.633946759262</v>
      </c>
      <c r="BS681" s="73" t="s">
        <v>4004</v>
      </c>
      <c r="BT681" s="73" t="s">
        <v>4005</v>
      </c>
      <c r="BU681" s="73">
        <v>525</v>
      </c>
      <c r="BV681" s="73" t="s">
        <v>2176</v>
      </c>
      <c r="BW681" s="73" t="s">
        <v>2177</v>
      </c>
      <c r="BX681" s="73">
        <v>0.33</v>
      </c>
      <c r="BY681" s="73">
        <v>0.18</v>
      </c>
      <c r="BZ681" s="73">
        <v>0.36</v>
      </c>
      <c r="CA681" s="73">
        <v>0.18</v>
      </c>
      <c r="CB681" s="73"/>
      <c r="CC681" s="73"/>
      <c r="CD681" s="73"/>
      <c r="CE681" s="73"/>
      <c r="CF681" s="73" t="s">
        <v>3402</v>
      </c>
      <c r="CG681" s="80"/>
      <c r="CH681" s="73" t="s">
        <v>66</v>
      </c>
      <c r="CI681" s="73" t="s">
        <v>3402</v>
      </c>
    </row>
    <row r="682" spans="59:87" ht="15" customHeight="1" x14ac:dyDescent="0.25">
      <c r="BG682" s="78">
        <v>46323.633946759262</v>
      </c>
      <c r="BH682" s="73">
        <v>1</v>
      </c>
      <c r="BI682" s="73" t="s">
        <v>84</v>
      </c>
      <c r="BJ682" s="73" t="s">
        <v>197</v>
      </c>
      <c r="BK682" s="73" t="s">
        <v>3450</v>
      </c>
      <c r="BL682" s="73" t="s">
        <v>31</v>
      </c>
      <c r="BM682" s="83">
        <v>9.9084648425649179E-6</v>
      </c>
      <c r="BN682" s="73">
        <v>0</v>
      </c>
      <c r="BO682" s="80" t="s">
        <v>2786</v>
      </c>
      <c r="BR682" s="78">
        <v>46323.633946759262</v>
      </c>
      <c r="BS682" s="73" t="s">
        <v>4004</v>
      </c>
      <c r="BT682" s="73" t="s">
        <v>4006</v>
      </c>
      <c r="BU682" s="73">
        <v>526</v>
      </c>
      <c r="BV682" s="73" t="s">
        <v>2176</v>
      </c>
      <c r="BW682" s="73" t="s">
        <v>2177</v>
      </c>
      <c r="BX682" s="73">
        <v>0.36</v>
      </c>
      <c r="BY682" s="73">
        <v>0.18</v>
      </c>
      <c r="BZ682" s="73">
        <v>0.36</v>
      </c>
      <c r="CA682" s="73">
        <v>0.21</v>
      </c>
      <c r="CB682" s="73"/>
      <c r="CC682" s="73"/>
      <c r="CD682" s="73"/>
      <c r="CE682" s="73"/>
      <c r="CF682" s="73" t="s">
        <v>3402</v>
      </c>
      <c r="CG682" s="80"/>
      <c r="CH682" s="73" t="s">
        <v>66</v>
      </c>
      <c r="CI682" s="73" t="s">
        <v>3402</v>
      </c>
    </row>
    <row r="683" spans="59:87" ht="15" customHeight="1" x14ac:dyDescent="0.25">
      <c r="BG683" s="78">
        <v>46323.633946759262</v>
      </c>
      <c r="BH683" s="73">
        <v>1</v>
      </c>
      <c r="BI683" s="73" t="s">
        <v>84</v>
      </c>
      <c r="BJ683" s="73" t="s">
        <v>197</v>
      </c>
      <c r="BK683" s="73" t="s">
        <v>3452</v>
      </c>
      <c r="BL683" s="73" t="s">
        <v>31</v>
      </c>
      <c r="BM683" s="83">
        <v>2.9839040252141511E-5</v>
      </c>
      <c r="BN683" s="73">
        <v>0</v>
      </c>
      <c r="BO683" s="80" t="s">
        <v>2786</v>
      </c>
      <c r="BR683" s="78">
        <v>46323.633946759262</v>
      </c>
      <c r="BS683" s="73" t="s">
        <v>4004</v>
      </c>
      <c r="BT683" s="73" t="s">
        <v>4007</v>
      </c>
      <c r="BU683" s="73">
        <v>527</v>
      </c>
      <c r="BV683" s="73" t="s">
        <v>2176</v>
      </c>
      <c r="BW683" s="73" t="s">
        <v>2177</v>
      </c>
      <c r="BX683" s="73">
        <v>0.36</v>
      </c>
      <c r="BY683" s="73">
        <v>0.21</v>
      </c>
      <c r="BZ683" s="73">
        <v>0.33</v>
      </c>
      <c r="CA683" s="73">
        <v>0.21</v>
      </c>
      <c r="CB683" s="73"/>
      <c r="CC683" s="73"/>
      <c r="CD683" s="73"/>
      <c r="CE683" s="73"/>
      <c r="CF683" s="73" t="s">
        <v>3402</v>
      </c>
      <c r="CG683" s="80"/>
      <c r="CH683" s="73" t="s">
        <v>66</v>
      </c>
      <c r="CI683" s="73" t="s">
        <v>3402</v>
      </c>
    </row>
    <row r="684" spans="59:87" ht="15" customHeight="1" x14ac:dyDescent="0.25">
      <c r="BG684" s="78">
        <v>46323.633946759262</v>
      </c>
      <c r="BH684" s="73">
        <v>1</v>
      </c>
      <c r="BI684" s="73" t="s">
        <v>84</v>
      </c>
      <c r="BJ684" s="73" t="s">
        <v>197</v>
      </c>
      <c r="BK684" s="73" t="s">
        <v>3454</v>
      </c>
      <c r="BL684" s="73" t="s">
        <v>31</v>
      </c>
      <c r="BM684" s="83">
        <v>4.9769615661718103E-5</v>
      </c>
      <c r="BN684" s="73">
        <v>0</v>
      </c>
      <c r="BO684" s="80" t="s">
        <v>2786</v>
      </c>
      <c r="BR684" s="78">
        <v>46323.633946759262</v>
      </c>
      <c r="BS684" s="73" t="s">
        <v>4004</v>
      </c>
      <c r="BT684" s="73" t="s">
        <v>4008</v>
      </c>
      <c r="BU684" s="73">
        <v>528</v>
      </c>
      <c r="BV684" s="73" t="s">
        <v>2176</v>
      </c>
      <c r="BW684" s="73" t="s">
        <v>2177</v>
      </c>
      <c r="BX684" s="73">
        <v>0.33</v>
      </c>
      <c r="BY684" s="73">
        <v>0.21</v>
      </c>
      <c r="BZ684" s="73">
        <v>0.33</v>
      </c>
      <c r="CA684" s="73">
        <v>0.18</v>
      </c>
      <c r="CB684" s="73"/>
      <c r="CC684" s="73"/>
      <c r="CD684" s="73"/>
      <c r="CE684" s="73"/>
      <c r="CF684" s="73" t="s">
        <v>3402</v>
      </c>
      <c r="CG684" s="80"/>
      <c r="CH684" s="73" t="s">
        <v>66</v>
      </c>
      <c r="CI684" s="73" t="s">
        <v>3402</v>
      </c>
    </row>
    <row r="685" spans="59:87" ht="15" customHeight="1" x14ac:dyDescent="0.25">
      <c r="BG685" s="78">
        <v>46323.633946759262</v>
      </c>
      <c r="BH685" s="73">
        <v>1</v>
      </c>
      <c r="BI685" s="73" t="s">
        <v>84</v>
      </c>
      <c r="BJ685" s="73" t="s">
        <v>197</v>
      </c>
      <c r="BK685" s="73" t="s">
        <v>3456</v>
      </c>
      <c r="BL685" s="73" t="s">
        <v>31</v>
      </c>
      <c r="BM685" s="83">
        <v>6.9700191071294691E-5</v>
      </c>
      <c r="BN685" s="73">
        <v>0</v>
      </c>
      <c r="BO685" s="80" t="s">
        <v>2786</v>
      </c>
      <c r="BR685" s="78">
        <v>46323.633946759262</v>
      </c>
      <c r="BS685" s="73" t="s">
        <v>4009</v>
      </c>
      <c r="BT685" s="73" t="s">
        <v>4010</v>
      </c>
      <c r="BU685" s="73">
        <v>529</v>
      </c>
      <c r="BV685" s="73" t="s">
        <v>2176</v>
      </c>
      <c r="BW685" s="73" t="s">
        <v>2177</v>
      </c>
      <c r="BX685" s="73">
        <v>0.36</v>
      </c>
      <c r="BY685" s="73">
        <v>0.18</v>
      </c>
      <c r="BZ685" s="73">
        <v>0.39</v>
      </c>
      <c r="CA685" s="73">
        <v>0.18</v>
      </c>
      <c r="CB685" s="73"/>
      <c r="CC685" s="73"/>
      <c r="CD685" s="73"/>
      <c r="CE685" s="73"/>
      <c r="CF685" s="73" t="s">
        <v>3404</v>
      </c>
      <c r="CG685" s="80"/>
      <c r="CH685" s="73" t="s">
        <v>66</v>
      </c>
      <c r="CI685" s="73" t="s">
        <v>3404</v>
      </c>
    </row>
    <row r="686" spans="59:87" ht="15" customHeight="1" x14ac:dyDescent="0.25">
      <c r="BG686" s="78">
        <v>46323.633946759262</v>
      </c>
      <c r="BH686" s="73">
        <v>1</v>
      </c>
      <c r="BI686" s="73" t="s">
        <v>84</v>
      </c>
      <c r="BJ686" s="73" t="s">
        <v>197</v>
      </c>
      <c r="BK686" s="73" t="s">
        <v>3458</v>
      </c>
      <c r="BL686" s="73" t="s">
        <v>31</v>
      </c>
      <c r="BM686" s="83">
        <v>8.9630766480871293E-5</v>
      </c>
      <c r="BN686" s="73">
        <v>0</v>
      </c>
      <c r="BO686" s="80" t="s">
        <v>2786</v>
      </c>
      <c r="BR686" s="78">
        <v>46323.633946759262</v>
      </c>
      <c r="BS686" s="73" t="s">
        <v>4009</v>
      </c>
      <c r="BT686" s="73" t="s">
        <v>4011</v>
      </c>
      <c r="BU686" s="73">
        <v>530</v>
      </c>
      <c r="BV686" s="73" t="s">
        <v>2176</v>
      </c>
      <c r="BW686" s="73" t="s">
        <v>2177</v>
      </c>
      <c r="BX686" s="73">
        <v>0.39</v>
      </c>
      <c r="BY686" s="73">
        <v>0.18</v>
      </c>
      <c r="BZ686" s="73">
        <v>0.39</v>
      </c>
      <c r="CA686" s="73">
        <v>0.21</v>
      </c>
      <c r="CB686" s="73"/>
      <c r="CC686" s="73"/>
      <c r="CD686" s="73"/>
      <c r="CE686" s="73"/>
      <c r="CF686" s="73" t="s">
        <v>3404</v>
      </c>
      <c r="CG686" s="80"/>
      <c r="CH686" s="73" t="s">
        <v>66</v>
      </c>
      <c r="CI686" s="73" t="s">
        <v>3404</v>
      </c>
    </row>
    <row r="687" spans="59:87" ht="15" customHeight="1" x14ac:dyDescent="0.25">
      <c r="BG687" s="78">
        <v>46323.633946759262</v>
      </c>
      <c r="BH687" s="73">
        <v>1</v>
      </c>
      <c r="BI687" s="73" t="s">
        <v>84</v>
      </c>
      <c r="BJ687" s="73" t="s">
        <v>197</v>
      </c>
      <c r="BK687" s="73" t="s">
        <v>3460</v>
      </c>
      <c r="BL687" s="73" t="s">
        <v>31</v>
      </c>
      <c r="BM687" s="83">
        <v>-2.3600521618003699E-4</v>
      </c>
      <c r="BN687" s="73">
        <v>-7.6701695258512022</v>
      </c>
      <c r="BO687" s="80" t="s">
        <v>88</v>
      </c>
      <c r="BR687" s="78">
        <v>46323.633946759262</v>
      </c>
      <c r="BS687" s="73" t="s">
        <v>4009</v>
      </c>
      <c r="BT687" s="73" t="s">
        <v>4012</v>
      </c>
      <c r="BU687" s="73">
        <v>531</v>
      </c>
      <c r="BV687" s="73" t="s">
        <v>2176</v>
      </c>
      <c r="BW687" s="73" t="s">
        <v>2177</v>
      </c>
      <c r="BX687" s="73">
        <v>0.39</v>
      </c>
      <c r="BY687" s="73">
        <v>0.21</v>
      </c>
      <c r="BZ687" s="73">
        <v>0.36</v>
      </c>
      <c r="CA687" s="73">
        <v>0.21</v>
      </c>
      <c r="CB687" s="73"/>
      <c r="CC687" s="73"/>
      <c r="CD687" s="73"/>
      <c r="CE687" s="73"/>
      <c r="CF687" s="73" t="s">
        <v>3404</v>
      </c>
      <c r="CG687" s="80"/>
      <c r="CH687" s="73" t="s">
        <v>66</v>
      </c>
      <c r="CI687" s="73" t="s">
        <v>3404</v>
      </c>
    </row>
    <row r="688" spans="59:87" ht="15" customHeight="1" x14ac:dyDescent="0.25">
      <c r="BG688" s="78">
        <v>46323.633946759262</v>
      </c>
      <c r="BH688" s="73">
        <v>1</v>
      </c>
      <c r="BI688" s="73" t="s">
        <v>84</v>
      </c>
      <c r="BJ688" s="73" t="s">
        <v>197</v>
      </c>
      <c r="BK688" s="73" t="s">
        <v>3462</v>
      </c>
      <c r="BL688" s="73" t="s">
        <v>31</v>
      </c>
      <c r="BM688" s="83">
        <v>-2.1607464077046042E-4</v>
      </c>
      <c r="BN688" s="73">
        <v>-7.0224258250399636</v>
      </c>
      <c r="BO688" s="80" t="s">
        <v>88</v>
      </c>
      <c r="BR688" s="78">
        <v>46323.633946759262</v>
      </c>
      <c r="BS688" s="73" t="s">
        <v>4009</v>
      </c>
      <c r="BT688" s="73" t="s">
        <v>4013</v>
      </c>
      <c r="BU688" s="73">
        <v>532</v>
      </c>
      <c r="BV688" s="73" t="s">
        <v>2176</v>
      </c>
      <c r="BW688" s="73" t="s">
        <v>2177</v>
      </c>
      <c r="BX688" s="73">
        <v>0.36</v>
      </c>
      <c r="BY688" s="73">
        <v>0.21</v>
      </c>
      <c r="BZ688" s="73">
        <v>0.36</v>
      </c>
      <c r="CA688" s="73">
        <v>0.18</v>
      </c>
      <c r="CB688" s="73"/>
      <c r="CC688" s="73"/>
      <c r="CD688" s="73"/>
      <c r="CE688" s="73"/>
      <c r="CF688" s="73" t="s">
        <v>3404</v>
      </c>
      <c r="CG688" s="80"/>
      <c r="CH688" s="73" t="s">
        <v>66</v>
      </c>
      <c r="CI688" s="73" t="s">
        <v>3404</v>
      </c>
    </row>
    <row r="689" spans="59:87" ht="15" customHeight="1" x14ac:dyDescent="0.25">
      <c r="BG689" s="78">
        <v>46323.633946759262</v>
      </c>
      <c r="BH689" s="73">
        <v>1</v>
      </c>
      <c r="BI689" s="73" t="s">
        <v>84</v>
      </c>
      <c r="BJ689" s="73" t="s">
        <v>197</v>
      </c>
      <c r="BK689" s="73" t="s">
        <v>3464</v>
      </c>
      <c r="BL689" s="73" t="s">
        <v>31</v>
      </c>
      <c r="BM689" s="83">
        <v>-1.9614406536088382E-4</v>
      </c>
      <c r="BN689" s="73">
        <v>-6.3746821242287242</v>
      </c>
      <c r="BO689" s="80" t="s">
        <v>88</v>
      </c>
      <c r="BR689" s="78">
        <v>46323.633946759262</v>
      </c>
      <c r="BS689" s="73" t="s">
        <v>4014</v>
      </c>
      <c r="BT689" s="73" t="s">
        <v>4015</v>
      </c>
      <c r="BU689" s="73">
        <v>533</v>
      </c>
      <c r="BV689" s="73" t="s">
        <v>2176</v>
      </c>
      <c r="BW689" s="73" t="s">
        <v>2177</v>
      </c>
      <c r="BX689" s="73">
        <v>0.39</v>
      </c>
      <c r="BY689" s="73">
        <v>0.18</v>
      </c>
      <c r="BZ689" s="73">
        <v>0.42</v>
      </c>
      <c r="CA689" s="73">
        <v>0.18</v>
      </c>
      <c r="CB689" s="73"/>
      <c r="CC689" s="73"/>
      <c r="CD689" s="73"/>
      <c r="CE689" s="73"/>
      <c r="CF689" s="73" t="s">
        <v>3406</v>
      </c>
      <c r="CG689" s="80"/>
      <c r="CH689" s="73" t="s">
        <v>66</v>
      </c>
      <c r="CI689" s="73" t="s">
        <v>3406</v>
      </c>
    </row>
    <row r="690" spans="59:87" ht="15" customHeight="1" x14ac:dyDescent="0.25">
      <c r="BG690" s="78">
        <v>46323.633946759262</v>
      </c>
      <c r="BH690" s="73">
        <v>1</v>
      </c>
      <c r="BI690" s="73" t="s">
        <v>84</v>
      </c>
      <c r="BJ690" s="73" t="s">
        <v>197</v>
      </c>
      <c r="BK690" s="73" t="s">
        <v>3466</v>
      </c>
      <c r="BL690" s="73" t="s">
        <v>31</v>
      </c>
      <c r="BM690" s="83">
        <v>-1.7621348995130724E-4</v>
      </c>
      <c r="BN690" s="73">
        <v>-5.7269384234174856</v>
      </c>
      <c r="BO690" s="80" t="s">
        <v>88</v>
      </c>
      <c r="BR690" s="78">
        <v>46323.633946759262</v>
      </c>
      <c r="BS690" s="73" t="s">
        <v>4014</v>
      </c>
      <c r="BT690" s="73" t="s">
        <v>4016</v>
      </c>
      <c r="BU690" s="73">
        <v>534</v>
      </c>
      <c r="BV690" s="73" t="s">
        <v>2176</v>
      </c>
      <c r="BW690" s="73" t="s">
        <v>2177</v>
      </c>
      <c r="BX690" s="73">
        <v>0.42</v>
      </c>
      <c r="BY690" s="73">
        <v>0.18</v>
      </c>
      <c r="BZ690" s="73">
        <v>0.42</v>
      </c>
      <c r="CA690" s="73">
        <v>0.21</v>
      </c>
      <c r="CB690" s="73"/>
      <c r="CC690" s="73"/>
      <c r="CD690" s="73"/>
      <c r="CE690" s="73"/>
      <c r="CF690" s="73" t="s">
        <v>3406</v>
      </c>
      <c r="CG690" s="80"/>
      <c r="CH690" s="73" t="s">
        <v>66</v>
      </c>
      <c r="CI690" s="73" t="s">
        <v>3406</v>
      </c>
    </row>
    <row r="691" spans="59:87" ht="15" customHeight="1" x14ac:dyDescent="0.25">
      <c r="BG691" s="78">
        <v>46323.633946759262</v>
      </c>
      <c r="BH691" s="73">
        <v>1</v>
      </c>
      <c r="BI691" s="73" t="s">
        <v>84</v>
      </c>
      <c r="BJ691" s="73" t="s">
        <v>197</v>
      </c>
      <c r="BK691" s="73" t="s">
        <v>3468</v>
      </c>
      <c r="BL691" s="73" t="s">
        <v>31</v>
      </c>
      <c r="BM691" s="83">
        <v>-1.5628291454173064E-4</v>
      </c>
      <c r="BN691" s="73">
        <v>-5.0791947226062462</v>
      </c>
      <c r="BO691" s="80" t="s">
        <v>88</v>
      </c>
      <c r="BR691" s="78">
        <v>46323.633946759262</v>
      </c>
      <c r="BS691" s="73" t="s">
        <v>4014</v>
      </c>
      <c r="BT691" s="73" t="s">
        <v>4017</v>
      </c>
      <c r="BU691" s="73">
        <v>535</v>
      </c>
      <c r="BV691" s="73" t="s">
        <v>2176</v>
      </c>
      <c r="BW691" s="73" t="s">
        <v>2177</v>
      </c>
      <c r="BX691" s="73">
        <v>0.42</v>
      </c>
      <c r="BY691" s="73">
        <v>0.21</v>
      </c>
      <c r="BZ691" s="73">
        <v>0.39</v>
      </c>
      <c r="CA691" s="73">
        <v>0.21</v>
      </c>
      <c r="CB691" s="73"/>
      <c r="CC691" s="73"/>
      <c r="CD691" s="73"/>
      <c r="CE691" s="73"/>
      <c r="CF691" s="73" t="s">
        <v>3406</v>
      </c>
      <c r="CG691" s="80"/>
      <c r="CH691" s="73" t="s">
        <v>66</v>
      </c>
      <c r="CI691" s="73" t="s">
        <v>3406</v>
      </c>
    </row>
    <row r="692" spans="59:87" ht="15" customHeight="1" x14ac:dyDescent="0.25">
      <c r="BG692" s="78">
        <v>46323.633946759262</v>
      </c>
      <c r="BH692" s="73">
        <v>1</v>
      </c>
      <c r="BI692" s="73" t="s">
        <v>84</v>
      </c>
      <c r="BJ692" s="73" t="s">
        <v>197</v>
      </c>
      <c r="BK692" s="73" t="s">
        <v>3470</v>
      </c>
      <c r="BL692" s="73" t="s">
        <v>31</v>
      </c>
      <c r="BM692" s="83">
        <v>-1.3635233913215404E-4</v>
      </c>
      <c r="BN692" s="73">
        <v>-4.4314510217950067</v>
      </c>
      <c r="BO692" s="80" t="s">
        <v>88</v>
      </c>
      <c r="BR692" s="78">
        <v>46323.633946759262</v>
      </c>
      <c r="BS692" s="73" t="s">
        <v>4014</v>
      </c>
      <c r="BT692" s="73" t="s">
        <v>4018</v>
      </c>
      <c r="BU692" s="73">
        <v>536</v>
      </c>
      <c r="BV692" s="73" t="s">
        <v>2176</v>
      </c>
      <c r="BW692" s="73" t="s">
        <v>2177</v>
      </c>
      <c r="BX692" s="73">
        <v>0.39</v>
      </c>
      <c r="BY692" s="73">
        <v>0.21</v>
      </c>
      <c r="BZ692" s="73">
        <v>0.39</v>
      </c>
      <c r="CA692" s="73">
        <v>0.18</v>
      </c>
      <c r="CB692" s="73"/>
      <c r="CC692" s="73"/>
      <c r="CD692" s="73"/>
      <c r="CE692" s="73"/>
      <c r="CF692" s="73" t="s">
        <v>3406</v>
      </c>
      <c r="CG692" s="80"/>
      <c r="CH692" s="73" t="s">
        <v>66</v>
      </c>
      <c r="CI692" s="73" t="s">
        <v>3406</v>
      </c>
    </row>
    <row r="693" spans="59:87" ht="15" customHeight="1" x14ac:dyDescent="0.25">
      <c r="BG693" s="78">
        <v>46323.633946759262</v>
      </c>
      <c r="BH693" s="73">
        <v>1</v>
      </c>
      <c r="BI693" s="73" t="s">
        <v>84</v>
      </c>
      <c r="BJ693" s="73" t="s">
        <v>197</v>
      </c>
      <c r="BK693" s="73" t="s">
        <v>3472</v>
      </c>
      <c r="BL693" s="73" t="s">
        <v>31</v>
      </c>
      <c r="BM693" s="83">
        <v>-1.1642176372257745E-4</v>
      </c>
      <c r="BN693" s="73">
        <v>-3.7837073209837673</v>
      </c>
      <c r="BO693" s="80" t="s">
        <v>88</v>
      </c>
      <c r="BR693" s="78">
        <v>46323.633946759262</v>
      </c>
      <c r="BS693" s="73" t="s">
        <v>4019</v>
      </c>
      <c r="BT693" s="73" t="s">
        <v>4020</v>
      </c>
      <c r="BU693" s="73">
        <v>537</v>
      </c>
      <c r="BV693" s="73" t="s">
        <v>2176</v>
      </c>
      <c r="BW693" s="73" t="s">
        <v>2177</v>
      </c>
      <c r="BX693" s="73">
        <v>0.42</v>
      </c>
      <c r="BY693" s="73">
        <v>0.18</v>
      </c>
      <c r="BZ693" s="73">
        <v>0.45</v>
      </c>
      <c r="CA693" s="73">
        <v>0.18</v>
      </c>
      <c r="CB693" s="73"/>
      <c r="CC693" s="73"/>
      <c r="CD693" s="73"/>
      <c r="CE693" s="73"/>
      <c r="CF693" s="73" t="s">
        <v>3408</v>
      </c>
      <c r="CG693" s="80"/>
      <c r="CH693" s="73" t="s">
        <v>66</v>
      </c>
      <c r="CI693" s="73" t="s">
        <v>3408</v>
      </c>
    </row>
    <row r="694" spans="59:87" ht="15" customHeight="1" x14ac:dyDescent="0.25">
      <c r="BG694" s="78">
        <v>46323.633946759262</v>
      </c>
      <c r="BH694" s="73">
        <v>1</v>
      </c>
      <c r="BI694" s="73" t="s">
        <v>84</v>
      </c>
      <c r="BJ694" s="73" t="s">
        <v>197</v>
      </c>
      <c r="BK694" s="73" t="s">
        <v>3474</v>
      </c>
      <c r="BL694" s="73" t="s">
        <v>31</v>
      </c>
      <c r="BM694" s="83">
        <v>-9.6491188313000862E-5</v>
      </c>
      <c r="BN694" s="73">
        <v>-3.1359636201725283</v>
      </c>
      <c r="BO694" s="80" t="s">
        <v>88</v>
      </c>
      <c r="BR694" s="78">
        <v>46323.633946759262</v>
      </c>
      <c r="BS694" s="73" t="s">
        <v>4019</v>
      </c>
      <c r="BT694" s="73" t="s">
        <v>4021</v>
      </c>
      <c r="BU694" s="73">
        <v>538</v>
      </c>
      <c r="BV694" s="73" t="s">
        <v>2176</v>
      </c>
      <c r="BW694" s="73" t="s">
        <v>2177</v>
      </c>
      <c r="BX694" s="73">
        <v>0.45</v>
      </c>
      <c r="BY694" s="73">
        <v>0.18</v>
      </c>
      <c r="BZ694" s="73">
        <v>0.45</v>
      </c>
      <c r="CA694" s="73">
        <v>0.21</v>
      </c>
      <c r="CB694" s="73"/>
      <c r="CC694" s="73"/>
      <c r="CD694" s="73"/>
      <c r="CE694" s="73"/>
      <c r="CF694" s="73" t="s">
        <v>3408</v>
      </c>
      <c r="CG694" s="80"/>
      <c r="CH694" s="73" t="s">
        <v>66</v>
      </c>
      <c r="CI694" s="73" t="s">
        <v>3408</v>
      </c>
    </row>
    <row r="695" spans="59:87" ht="15" customHeight="1" x14ac:dyDescent="0.25">
      <c r="BG695" s="78">
        <v>46323.633946759262</v>
      </c>
      <c r="BH695" s="73">
        <v>1</v>
      </c>
      <c r="BI695" s="73" t="s">
        <v>84</v>
      </c>
      <c r="BJ695" s="73" t="s">
        <v>197</v>
      </c>
      <c r="BK695" s="73" t="s">
        <v>3476</v>
      </c>
      <c r="BL695" s="73" t="s">
        <v>31</v>
      </c>
      <c r="BM695" s="83">
        <v>-8.6290682974174071E-5</v>
      </c>
      <c r="BN695" s="73">
        <v>-2.8044471966606577</v>
      </c>
      <c r="BO695" s="80" t="s">
        <v>88</v>
      </c>
      <c r="BR695" s="78">
        <v>46323.633946759262</v>
      </c>
      <c r="BS695" s="73" t="s">
        <v>4019</v>
      </c>
      <c r="BT695" s="73" t="s">
        <v>4022</v>
      </c>
      <c r="BU695" s="73">
        <v>539</v>
      </c>
      <c r="BV695" s="73" t="s">
        <v>2176</v>
      </c>
      <c r="BW695" s="73" t="s">
        <v>2177</v>
      </c>
      <c r="BX695" s="73">
        <v>0.45</v>
      </c>
      <c r="BY695" s="73">
        <v>0.21</v>
      </c>
      <c r="BZ695" s="73">
        <v>0.42</v>
      </c>
      <c r="CA695" s="73">
        <v>0.21</v>
      </c>
      <c r="CB695" s="73"/>
      <c r="CC695" s="73"/>
      <c r="CD695" s="73"/>
      <c r="CE695" s="73"/>
      <c r="CF695" s="73" t="s">
        <v>3408</v>
      </c>
      <c r="CG695" s="80"/>
      <c r="CH695" s="73" t="s">
        <v>66</v>
      </c>
      <c r="CI695" s="73" t="s">
        <v>3408</v>
      </c>
    </row>
    <row r="696" spans="59:87" ht="15" customHeight="1" x14ac:dyDescent="0.25">
      <c r="BG696" s="78">
        <v>46323.633946759262</v>
      </c>
      <c r="BH696" s="73">
        <v>1</v>
      </c>
      <c r="BI696" s="73" t="s">
        <v>84</v>
      </c>
      <c r="BJ696" s="73" t="s">
        <v>197</v>
      </c>
      <c r="BK696" s="73" t="s">
        <v>3478</v>
      </c>
      <c r="BL696" s="73" t="s">
        <v>31</v>
      </c>
      <c r="BM696" s="83">
        <v>-7.4311687534196663E-5</v>
      </c>
      <c r="BN696" s="73">
        <v>-2.4151298448613918</v>
      </c>
      <c r="BO696" s="80" t="s">
        <v>88</v>
      </c>
      <c r="BR696" s="78">
        <v>46323.633946759262</v>
      </c>
      <c r="BS696" s="73" t="s">
        <v>4019</v>
      </c>
      <c r="BT696" s="73" t="s">
        <v>4023</v>
      </c>
      <c r="BU696" s="73">
        <v>540</v>
      </c>
      <c r="BV696" s="73" t="s">
        <v>2176</v>
      </c>
      <c r="BW696" s="73" t="s">
        <v>2177</v>
      </c>
      <c r="BX696" s="73">
        <v>0.42</v>
      </c>
      <c r="BY696" s="73">
        <v>0.21</v>
      </c>
      <c r="BZ696" s="73">
        <v>0.42</v>
      </c>
      <c r="CA696" s="73">
        <v>0.18</v>
      </c>
      <c r="CB696" s="73"/>
      <c r="CC696" s="73"/>
      <c r="CD696" s="73"/>
      <c r="CE696" s="73"/>
      <c r="CF696" s="73" t="s">
        <v>3408</v>
      </c>
      <c r="CG696" s="80"/>
      <c r="CH696" s="73" t="s">
        <v>66</v>
      </c>
      <c r="CI696" s="73" t="s">
        <v>3408</v>
      </c>
    </row>
    <row r="697" spans="59:87" ht="15" customHeight="1" x14ac:dyDescent="0.25">
      <c r="BG697" s="78">
        <v>46323.633946759262</v>
      </c>
      <c r="BH697" s="73">
        <v>1</v>
      </c>
      <c r="BI697" s="73" t="s">
        <v>84</v>
      </c>
      <c r="BJ697" s="73" t="s">
        <v>197</v>
      </c>
      <c r="BK697" s="73" t="s">
        <v>3480</v>
      </c>
      <c r="BL697" s="73" t="s">
        <v>31</v>
      </c>
      <c r="BM697" s="83">
        <v>-5.4381112124620068E-5</v>
      </c>
      <c r="BN697" s="73">
        <v>-1.7673861440501526</v>
      </c>
      <c r="BO697" s="80" t="s">
        <v>88</v>
      </c>
      <c r="BR697" s="78">
        <v>46323.633946759262</v>
      </c>
      <c r="BS697" s="73" t="s">
        <v>4024</v>
      </c>
      <c r="BT697" s="73" t="s">
        <v>4025</v>
      </c>
      <c r="BU697" s="73">
        <v>541</v>
      </c>
      <c r="BV697" s="73" t="s">
        <v>2176</v>
      </c>
      <c r="BW697" s="73" t="s">
        <v>2177</v>
      </c>
      <c r="BX697" s="73">
        <v>0.45</v>
      </c>
      <c r="BY697" s="73">
        <v>0.18</v>
      </c>
      <c r="BZ697" s="73">
        <v>0.48</v>
      </c>
      <c r="CA697" s="73">
        <v>0.18</v>
      </c>
      <c r="CB697" s="73"/>
      <c r="CC697" s="73"/>
      <c r="CD697" s="73"/>
      <c r="CE697" s="73"/>
      <c r="CF697" s="73" t="s">
        <v>3410</v>
      </c>
      <c r="CG697" s="80"/>
      <c r="CH697" s="73" t="s">
        <v>66</v>
      </c>
      <c r="CI697" s="73" t="s">
        <v>3410</v>
      </c>
    </row>
    <row r="698" spans="59:87" ht="15" customHeight="1" x14ac:dyDescent="0.25">
      <c r="BG698" s="78">
        <v>46323.633946759262</v>
      </c>
      <c r="BH698" s="73">
        <v>1</v>
      </c>
      <c r="BI698" s="73" t="s">
        <v>84</v>
      </c>
      <c r="BJ698" s="73" t="s">
        <v>197</v>
      </c>
      <c r="BK698" s="73" t="s">
        <v>3482</v>
      </c>
      <c r="BL698" s="73" t="s">
        <v>31</v>
      </c>
      <c r="BM698" s="83">
        <v>-3.4450536715043479E-5</v>
      </c>
      <c r="BN698" s="73">
        <v>-1.1196424432389134</v>
      </c>
      <c r="BO698" s="80" t="s">
        <v>88</v>
      </c>
      <c r="BR698" s="78">
        <v>46323.633946759262</v>
      </c>
      <c r="BS698" s="73" t="s">
        <v>4024</v>
      </c>
      <c r="BT698" s="73" t="s">
        <v>4026</v>
      </c>
      <c r="BU698" s="73">
        <v>542</v>
      </c>
      <c r="BV698" s="73" t="s">
        <v>2176</v>
      </c>
      <c r="BW698" s="73" t="s">
        <v>2177</v>
      </c>
      <c r="BX698" s="73">
        <v>0.48</v>
      </c>
      <c r="BY698" s="73">
        <v>0.18</v>
      </c>
      <c r="BZ698" s="73">
        <v>0.48</v>
      </c>
      <c r="CA698" s="73">
        <v>0.21</v>
      </c>
      <c r="CB698" s="73"/>
      <c r="CC698" s="73"/>
      <c r="CD698" s="73"/>
      <c r="CE698" s="73"/>
      <c r="CF698" s="73" t="s">
        <v>3410</v>
      </c>
      <c r="CG698" s="80"/>
      <c r="CH698" s="73" t="s">
        <v>66</v>
      </c>
      <c r="CI698" s="73" t="s">
        <v>3410</v>
      </c>
    </row>
    <row r="699" spans="59:87" ht="15" customHeight="1" x14ac:dyDescent="0.25">
      <c r="BG699" s="78">
        <v>46323.633946759262</v>
      </c>
      <c r="BH699" s="73">
        <v>1</v>
      </c>
      <c r="BI699" s="73" t="s">
        <v>84</v>
      </c>
      <c r="BJ699" s="73" t="s">
        <v>197</v>
      </c>
      <c r="BK699" s="73" t="s">
        <v>3484</v>
      </c>
      <c r="BL699" s="73" t="s">
        <v>31</v>
      </c>
      <c r="BM699" s="83">
        <v>-1.4519961305466886E-5</v>
      </c>
      <c r="BN699" s="73">
        <v>-0.47189874242767427</v>
      </c>
      <c r="BO699" s="80" t="s">
        <v>88</v>
      </c>
      <c r="BR699" s="78">
        <v>46323.633946759262</v>
      </c>
      <c r="BS699" s="73" t="s">
        <v>4024</v>
      </c>
      <c r="BT699" s="73" t="s">
        <v>4027</v>
      </c>
      <c r="BU699" s="73">
        <v>543</v>
      </c>
      <c r="BV699" s="73" t="s">
        <v>2176</v>
      </c>
      <c r="BW699" s="73" t="s">
        <v>2177</v>
      </c>
      <c r="BX699" s="73">
        <v>0.48</v>
      </c>
      <c r="BY699" s="73">
        <v>0.21</v>
      </c>
      <c r="BZ699" s="73">
        <v>0.45</v>
      </c>
      <c r="CA699" s="73">
        <v>0.21</v>
      </c>
      <c r="CB699" s="73"/>
      <c r="CC699" s="73"/>
      <c r="CD699" s="73"/>
      <c r="CE699" s="73"/>
      <c r="CF699" s="73" t="s">
        <v>3410</v>
      </c>
      <c r="CG699" s="80"/>
      <c r="CH699" s="73" t="s">
        <v>66</v>
      </c>
      <c r="CI699" s="73" t="s">
        <v>3410</v>
      </c>
    </row>
    <row r="700" spans="59:87" ht="15" customHeight="1" x14ac:dyDescent="0.25">
      <c r="BG700" s="78">
        <v>46323.633946759262</v>
      </c>
      <c r="BH700" s="73">
        <v>1</v>
      </c>
      <c r="BI700" s="73" t="s">
        <v>84</v>
      </c>
      <c r="BJ700" s="73" t="s">
        <v>197</v>
      </c>
      <c r="BK700" s="73" t="s">
        <v>3486</v>
      </c>
      <c r="BL700" s="73" t="s">
        <v>31</v>
      </c>
      <c r="BM700" s="83">
        <v>5.4106141041097058E-6</v>
      </c>
      <c r="BN700" s="73">
        <v>0</v>
      </c>
      <c r="BO700" s="80" t="s">
        <v>2786</v>
      </c>
      <c r="BR700" s="78">
        <v>46323.633946759262</v>
      </c>
      <c r="BS700" s="73" t="s">
        <v>4024</v>
      </c>
      <c r="BT700" s="73" t="s">
        <v>4028</v>
      </c>
      <c r="BU700" s="73">
        <v>544</v>
      </c>
      <c r="BV700" s="73" t="s">
        <v>2176</v>
      </c>
      <c r="BW700" s="73" t="s">
        <v>2177</v>
      </c>
      <c r="BX700" s="73">
        <v>0.45</v>
      </c>
      <c r="BY700" s="73">
        <v>0.21</v>
      </c>
      <c r="BZ700" s="73">
        <v>0.45</v>
      </c>
      <c r="CA700" s="73">
        <v>0.18</v>
      </c>
      <c r="CB700" s="73"/>
      <c r="CC700" s="73"/>
      <c r="CD700" s="73"/>
      <c r="CE700" s="73"/>
      <c r="CF700" s="73" t="s">
        <v>3410</v>
      </c>
      <c r="CG700" s="80"/>
      <c r="CH700" s="73" t="s">
        <v>66</v>
      </c>
      <c r="CI700" s="73" t="s">
        <v>3410</v>
      </c>
    </row>
    <row r="701" spans="59:87" ht="15" customHeight="1" x14ac:dyDescent="0.25">
      <c r="BG701" s="78">
        <v>46323.633946759262</v>
      </c>
      <c r="BH701" s="73">
        <v>1</v>
      </c>
      <c r="BI701" s="73" t="s">
        <v>84</v>
      </c>
      <c r="BJ701" s="73" t="s">
        <v>197</v>
      </c>
      <c r="BK701" s="73" t="s">
        <v>3488</v>
      </c>
      <c r="BL701" s="73" t="s">
        <v>31</v>
      </c>
      <c r="BM701" s="83">
        <v>2.5341189513686299E-5</v>
      </c>
      <c r="BN701" s="73">
        <v>0</v>
      </c>
      <c r="BO701" s="80" t="s">
        <v>2786</v>
      </c>
      <c r="BR701" s="78">
        <v>46323.633946759262</v>
      </c>
      <c r="BS701" s="73" t="s">
        <v>4029</v>
      </c>
      <c r="BT701" s="73" t="s">
        <v>4030</v>
      </c>
      <c r="BU701" s="73">
        <v>545</v>
      </c>
      <c r="BV701" s="73" t="s">
        <v>2176</v>
      </c>
      <c r="BW701" s="73" t="s">
        <v>2177</v>
      </c>
      <c r="BX701" s="73">
        <v>0.48</v>
      </c>
      <c r="BY701" s="73">
        <v>0.18</v>
      </c>
      <c r="BZ701" s="73">
        <v>0.51</v>
      </c>
      <c r="CA701" s="73">
        <v>0.18</v>
      </c>
      <c r="CB701" s="73"/>
      <c r="CC701" s="73"/>
      <c r="CD701" s="73"/>
      <c r="CE701" s="73"/>
      <c r="CF701" s="73" t="s">
        <v>3412</v>
      </c>
      <c r="CG701" s="80"/>
      <c r="CH701" s="73" t="s">
        <v>66</v>
      </c>
      <c r="CI701" s="73" t="s">
        <v>3412</v>
      </c>
    </row>
    <row r="702" spans="59:87" ht="15" customHeight="1" x14ac:dyDescent="0.25">
      <c r="BG702" s="78">
        <v>46323.633946759262</v>
      </c>
      <c r="BH702" s="73">
        <v>1</v>
      </c>
      <c r="BI702" s="73" t="s">
        <v>84</v>
      </c>
      <c r="BJ702" s="73" t="s">
        <v>197</v>
      </c>
      <c r="BK702" s="73" t="s">
        <v>3490</v>
      </c>
      <c r="BL702" s="73" t="s">
        <v>31</v>
      </c>
      <c r="BM702" s="83">
        <v>4.5271764923262888E-5</v>
      </c>
      <c r="BN702" s="73">
        <v>0</v>
      </c>
      <c r="BO702" s="80" t="s">
        <v>2786</v>
      </c>
      <c r="BR702" s="78">
        <v>46323.633946759262</v>
      </c>
      <c r="BS702" s="73" t="s">
        <v>4029</v>
      </c>
      <c r="BT702" s="73" t="s">
        <v>4031</v>
      </c>
      <c r="BU702" s="73">
        <v>546</v>
      </c>
      <c r="BV702" s="73" t="s">
        <v>2176</v>
      </c>
      <c r="BW702" s="73" t="s">
        <v>2177</v>
      </c>
      <c r="BX702" s="73">
        <v>0.51</v>
      </c>
      <c r="BY702" s="73">
        <v>0.18</v>
      </c>
      <c r="BZ702" s="73">
        <v>0.51</v>
      </c>
      <c r="CA702" s="73">
        <v>0.21</v>
      </c>
      <c r="CB702" s="73"/>
      <c r="CC702" s="73"/>
      <c r="CD702" s="73"/>
      <c r="CE702" s="73"/>
      <c r="CF702" s="73" t="s">
        <v>3412</v>
      </c>
      <c r="CG702" s="80"/>
      <c r="CH702" s="73" t="s">
        <v>66</v>
      </c>
      <c r="CI702" s="73" t="s">
        <v>3412</v>
      </c>
    </row>
    <row r="703" spans="59:87" ht="15" customHeight="1" x14ac:dyDescent="0.25">
      <c r="BG703" s="78">
        <v>46323.633946759262</v>
      </c>
      <c r="BH703" s="73">
        <v>1</v>
      </c>
      <c r="BI703" s="73" t="s">
        <v>84</v>
      </c>
      <c r="BJ703" s="73" t="s">
        <v>197</v>
      </c>
      <c r="BK703" s="73" t="s">
        <v>3492</v>
      </c>
      <c r="BL703" s="73" t="s">
        <v>31</v>
      </c>
      <c r="BM703" s="83">
        <v>6.5202340332839483E-5</v>
      </c>
      <c r="BN703" s="73">
        <v>0</v>
      </c>
      <c r="BO703" s="80" t="s">
        <v>2786</v>
      </c>
      <c r="BR703" s="78">
        <v>46323.633946759262</v>
      </c>
      <c r="BS703" s="73" t="s">
        <v>4029</v>
      </c>
      <c r="BT703" s="73" t="s">
        <v>4032</v>
      </c>
      <c r="BU703" s="73">
        <v>547</v>
      </c>
      <c r="BV703" s="73" t="s">
        <v>2176</v>
      </c>
      <c r="BW703" s="73" t="s">
        <v>2177</v>
      </c>
      <c r="BX703" s="73">
        <v>0.51</v>
      </c>
      <c r="BY703" s="73">
        <v>0.21</v>
      </c>
      <c r="BZ703" s="73">
        <v>0.48</v>
      </c>
      <c r="CA703" s="73">
        <v>0.21</v>
      </c>
      <c r="CB703" s="73"/>
      <c r="CC703" s="73"/>
      <c r="CD703" s="73"/>
      <c r="CE703" s="73"/>
      <c r="CF703" s="73" t="s">
        <v>3412</v>
      </c>
      <c r="CG703" s="80"/>
      <c r="CH703" s="73" t="s">
        <v>66</v>
      </c>
      <c r="CI703" s="73" t="s">
        <v>3412</v>
      </c>
    </row>
    <row r="704" spans="59:87" ht="15" customHeight="1" x14ac:dyDescent="0.25">
      <c r="BG704" s="78">
        <v>46323.633946759262</v>
      </c>
      <c r="BH704" s="73">
        <v>1</v>
      </c>
      <c r="BI704" s="73" t="s">
        <v>84</v>
      </c>
      <c r="BJ704" s="73" t="s">
        <v>197</v>
      </c>
      <c r="BK704" s="73" t="s">
        <v>3494</v>
      </c>
      <c r="BL704" s="73" t="s">
        <v>31</v>
      </c>
      <c r="BM704" s="83">
        <v>8.5132915742416071E-5</v>
      </c>
      <c r="BN704" s="73">
        <v>0</v>
      </c>
      <c r="BO704" s="80" t="s">
        <v>2786</v>
      </c>
      <c r="BR704" s="78">
        <v>46323.633946759262</v>
      </c>
      <c r="BS704" s="73" t="s">
        <v>4029</v>
      </c>
      <c r="BT704" s="73" t="s">
        <v>4033</v>
      </c>
      <c r="BU704" s="73">
        <v>548</v>
      </c>
      <c r="BV704" s="73" t="s">
        <v>2176</v>
      </c>
      <c r="BW704" s="73" t="s">
        <v>2177</v>
      </c>
      <c r="BX704" s="73">
        <v>0.48</v>
      </c>
      <c r="BY704" s="73">
        <v>0.21</v>
      </c>
      <c r="BZ704" s="73">
        <v>0.48</v>
      </c>
      <c r="CA704" s="73">
        <v>0.18</v>
      </c>
      <c r="CB704" s="73"/>
      <c r="CC704" s="73"/>
      <c r="CD704" s="73"/>
      <c r="CE704" s="73"/>
      <c r="CF704" s="73" t="s">
        <v>3412</v>
      </c>
      <c r="CG704" s="80"/>
      <c r="CH704" s="73" t="s">
        <v>66</v>
      </c>
      <c r="CI704" s="73" t="s">
        <v>3412</v>
      </c>
    </row>
    <row r="705" spans="59:87" ht="15" customHeight="1" x14ac:dyDescent="0.25">
      <c r="BG705" s="78">
        <v>46323.633946759262</v>
      </c>
      <c r="BH705" s="73">
        <v>1</v>
      </c>
      <c r="BI705" s="73" t="s">
        <v>84</v>
      </c>
      <c r="BJ705" s="73" t="s">
        <v>197</v>
      </c>
      <c r="BK705" s="73" t="s">
        <v>3496</v>
      </c>
      <c r="BL705" s="73" t="s">
        <v>31</v>
      </c>
      <c r="BM705" s="83">
        <v>1.0506349115199267E-4</v>
      </c>
      <c r="BN705" s="73">
        <v>0</v>
      </c>
      <c r="BO705" s="80" t="s">
        <v>2786</v>
      </c>
      <c r="BR705" s="78">
        <v>46323.633946759262</v>
      </c>
      <c r="BS705" s="73" t="s">
        <v>4034</v>
      </c>
      <c r="BT705" s="73" t="s">
        <v>4035</v>
      </c>
      <c r="BU705" s="73">
        <v>549</v>
      </c>
      <c r="BV705" s="73" t="s">
        <v>2176</v>
      </c>
      <c r="BW705" s="73" t="s">
        <v>2177</v>
      </c>
      <c r="BX705" s="73">
        <v>0.51</v>
      </c>
      <c r="BY705" s="73">
        <v>0.18</v>
      </c>
      <c r="BZ705" s="73">
        <v>0.54</v>
      </c>
      <c r="CA705" s="73">
        <v>0.18</v>
      </c>
      <c r="CB705" s="73"/>
      <c r="CC705" s="73"/>
      <c r="CD705" s="73"/>
      <c r="CE705" s="73"/>
      <c r="CF705" s="73" t="s">
        <v>3414</v>
      </c>
      <c r="CG705" s="80"/>
      <c r="CH705" s="73" t="s">
        <v>66</v>
      </c>
      <c r="CI705" s="73" t="s">
        <v>3414</v>
      </c>
    </row>
    <row r="706" spans="59:87" ht="15" customHeight="1" x14ac:dyDescent="0.25">
      <c r="BG706" s="78">
        <v>46323.633946759262</v>
      </c>
      <c r="BH706" s="73">
        <v>1</v>
      </c>
      <c r="BI706" s="73" t="s">
        <v>84</v>
      </c>
      <c r="BJ706" s="73" t="s">
        <v>197</v>
      </c>
      <c r="BK706" s="73" t="s">
        <v>3498</v>
      </c>
      <c r="BL706" s="73" t="s">
        <v>31</v>
      </c>
      <c r="BM706" s="83">
        <v>1.2499406656156926E-4</v>
      </c>
      <c r="BN706" s="73">
        <v>0</v>
      </c>
      <c r="BO706" s="80" t="s">
        <v>2786</v>
      </c>
      <c r="BR706" s="78">
        <v>46323.633946759262</v>
      </c>
      <c r="BS706" s="73" t="s">
        <v>4034</v>
      </c>
      <c r="BT706" s="73" t="s">
        <v>4036</v>
      </c>
      <c r="BU706" s="73">
        <v>550</v>
      </c>
      <c r="BV706" s="73" t="s">
        <v>2176</v>
      </c>
      <c r="BW706" s="73" t="s">
        <v>2177</v>
      </c>
      <c r="BX706" s="73">
        <v>0.54</v>
      </c>
      <c r="BY706" s="73">
        <v>0.18</v>
      </c>
      <c r="BZ706" s="73">
        <v>0.54</v>
      </c>
      <c r="CA706" s="73">
        <v>0.21</v>
      </c>
      <c r="CB706" s="73"/>
      <c r="CC706" s="73"/>
      <c r="CD706" s="73"/>
      <c r="CE706" s="73"/>
      <c r="CF706" s="73" t="s">
        <v>3414</v>
      </c>
      <c r="CG706" s="80"/>
      <c r="CH706" s="73" t="s">
        <v>66</v>
      </c>
      <c r="CI706" s="73" t="s">
        <v>3414</v>
      </c>
    </row>
    <row r="707" spans="59:87" ht="15" customHeight="1" x14ac:dyDescent="0.25">
      <c r="BG707" s="78">
        <v>46323.633946759262</v>
      </c>
      <c r="BH707" s="73">
        <v>1</v>
      </c>
      <c r="BI707" s="73" t="s">
        <v>84</v>
      </c>
      <c r="BJ707" s="73" t="s">
        <v>197</v>
      </c>
      <c r="BK707" s="73" t="s">
        <v>3500</v>
      </c>
      <c r="BL707" s="73" t="s">
        <v>31</v>
      </c>
      <c r="BM707" s="83">
        <v>-1.8296026605899005E-4</v>
      </c>
      <c r="BN707" s="73">
        <v>-5.9462086469171762</v>
      </c>
      <c r="BO707" s="80" t="s">
        <v>88</v>
      </c>
      <c r="BR707" s="78">
        <v>46323.633946759262</v>
      </c>
      <c r="BS707" s="73" t="s">
        <v>4034</v>
      </c>
      <c r="BT707" s="73" t="s">
        <v>4037</v>
      </c>
      <c r="BU707" s="73">
        <v>551</v>
      </c>
      <c r="BV707" s="73" t="s">
        <v>2176</v>
      </c>
      <c r="BW707" s="73" t="s">
        <v>2177</v>
      </c>
      <c r="BX707" s="73">
        <v>0.54</v>
      </c>
      <c r="BY707" s="73">
        <v>0.21</v>
      </c>
      <c r="BZ707" s="73">
        <v>0.51</v>
      </c>
      <c r="CA707" s="73">
        <v>0.21</v>
      </c>
      <c r="CB707" s="73"/>
      <c r="CC707" s="73"/>
      <c r="CD707" s="73"/>
      <c r="CE707" s="73"/>
      <c r="CF707" s="73" t="s">
        <v>3414</v>
      </c>
      <c r="CG707" s="80"/>
      <c r="CH707" s="73" t="s">
        <v>66</v>
      </c>
      <c r="CI707" s="73" t="s">
        <v>3414</v>
      </c>
    </row>
    <row r="708" spans="59:87" ht="15" customHeight="1" x14ac:dyDescent="0.25">
      <c r="BG708" s="78">
        <v>46323.633946759262</v>
      </c>
      <c r="BH708" s="73">
        <v>1</v>
      </c>
      <c r="BI708" s="73" t="s">
        <v>84</v>
      </c>
      <c r="BJ708" s="73" t="s">
        <v>197</v>
      </c>
      <c r="BK708" s="73" t="s">
        <v>3502</v>
      </c>
      <c r="BL708" s="73" t="s">
        <v>31</v>
      </c>
      <c r="BM708" s="83">
        <v>-1.6302969064941345E-4</v>
      </c>
      <c r="BN708" s="73">
        <v>-5.2984649461059368</v>
      </c>
      <c r="BO708" s="80" t="s">
        <v>88</v>
      </c>
      <c r="BR708" s="78">
        <v>46323.633946759262</v>
      </c>
      <c r="BS708" s="73" t="s">
        <v>4034</v>
      </c>
      <c r="BT708" s="73" t="s">
        <v>4038</v>
      </c>
      <c r="BU708" s="73">
        <v>552</v>
      </c>
      <c r="BV708" s="73" t="s">
        <v>2176</v>
      </c>
      <c r="BW708" s="73" t="s">
        <v>2177</v>
      </c>
      <c r="BX708" s="73">
        <v>0.51</v>
      </c>
      <c r="BY708" s="73">
        <v>0.21</v>
      </c>
      <c r="BZ708" s="73">
        <v>0.51</v>
      </c>
      <c r="CA708" s="73">
        <v>0.18</v>
      </c>
      <c r="CB708" s="73"/>
      <c r="CC708" s="73"/>
      <c r="CD708" s="73"/>
      <c r="CE708" s="73"/>
      <c r="CF708" s="73" t="s">
        <v>3414</v>
      </c>
      <c r="CG708" s="80"/>
      <c r="CH708" s="73" t="s">
        <v>66</v>
      </c>
      <c r="CI708" s="73" t="s">
        <v>3414</v>
      </c>
    </row>
    <row r="709" spans="59:87" ht="15" customHeight="1" x14ac:dyDescent="0.25">
      <c r="BG709" s="78">
        <v>46323.633946759262</v>
      </c>
      <c r="BH709" s="73">
        <v>1</v>
      </c>
      <c r="BI709" s="73" t="s">
        <v>84</v>
      </c>
      <c r="BJ709" s="73" t="s">
        <v>197</v>
      </c>
      <c r="BK709" s="73" t="s">
        <v>3504</v>
      </c>
      <c r="BL709" s="73" t="s">
        <v>31</v>
      </c>
      <c r="BM709" s="83">
        <v>-1.4309911523983687E-4</v>
      </c>
      <c r="BN709" s="73">
        <v>-4.6507212452946982</v>
      </c>
      <c r="BO709" s="80" t="s">
        <v>88</v>
      </c>
      <c r="BR709" s="78">
        <v>46323.633946759262</v>
      </c>
      <c r="BS709" s="73" t="s">
        <v>4039</v>
      </c>
      <c r="BT709" s="73" t="s">
        <v>4040</v>
      </c>
      <c r="BU709" s="73">
        <v>553</v>
      </c>
      <c r="BV709" s="73" t="s">
        <v>2176</v>
      </c>
      <c r="BW709" s="73" t="s">
        <v>2177</v>
      </c>
      <c r="BX709" s="73">
        <v>0.54</v>
      </c>
      <c r="BY709" s="73">
        <v>0.18</v>
      </c>
      <c r="BZ709" s="73">
        <v>0.56999999999999995</v>
      </c>
      <c r="CA709" s="73">
        <v>0.18</v>
      </c>
      <c r="CB709" s="73"/>
      <c r="CC709" s="73"/>
      <c r="CD709" s="73"/>
      <c r="CE709" s="73"/>
      <c r="CF709" s="73" t="s">
        <v>3416</v>
      </c>
      <c r="CG709" s="80"/>
      <c r="CH709" s="73" t="s">
        <v>66</v>
      </c>
      <c r="CI709" s="73" t="s">
        <v>3416</v>
      </c>
    </row>
    <row r="710" spans="59:87" ht="15" customHeight="1" x14ac:dyDescent="0.25">
      <c r="BG710" s="78">
        <v>46323.633946759262</v>
      </c>
      <c r="BH710" s="73">
        <v>1</v>
      </c>
      <c r="BI710" s="73" t="s">
        <v>84</v>
      </c>
      <c r="BJ710" s="73" t="s">
        <v>197</v>
      </c>
      <c r="BK710" s="73" t="s">
        <v>3506</v>
      </c>
      <c r="BL710" s="73" t="s">
        <v>31</v>
      </c>
      <c r="BM710" s="83">
        <v>-1.2316853983026027E-4</v>
      </c>
      <c r="BN710" s="73">
        <v>-4.0029775444834588</v>
      </c>
      <c r="BO710" s="80" t="s">
        <v>88</v>
      </c>
      <c r="BR710" s="78">
        <v>46323.633946759262</v>
      </c>
      <c r="BS710" s="73" t="s">
        <v>4039</v>
      </c>
      <c r="BT710" s="73" t="s">
        <v>4041</v>
      </c>
      <c r="BU710" s="73">
        <v>554</v>
      </c>
      <c r="BV710" s="73" t="s">
        <v>2176</v>
      </c>
      <c r="BW710" s="73" t="s">
        <v>2177</v>
      </c>
      <c r="BX710" s="73">
        <v>0.56999999999999995</v>
      </c>
      <c r="BY710" s="73">
        <v>0.18</v>
      </c>
      <c r="BZ710" s="73">
        <v>0.56999999999999995</v>
      </c>
      <c r="CA710" s="73">
        <v>0.21</v>
      </c>
      <c r="CB710" s="73"/>
      <c r="CC710" s="73"/>
      <c r="CD710" s="73"/>
      <c r="CE710" s="73"/>
      <c r="CF710" s="73" t="s">
        <v>3416</v>
      </c>
      <c r="CG710" s="80"/>
      <c r="CH710" s="73" t="s">
        <v>66</v>
      </c>
      <c r="CI710" s="73" t="s">
        <v>3416</v>
      </c>
    </row>
    <row r="711" spans="59:87" ht="15" customHeight="1" x14ac:dyDescent="0.25">
      <c r="BG711" s="78">
        <v>46323.633946759262</v>
      </c>
      <c r="BH711" s="73">
        <v>1</v>
      </c>
      <c r="BI711" s="73" t="s">
        <v>84</v>
      </c>
      <c r="BJ711" s="73" t="s">
        <v>197</v>
      </c>
      <c r="BK711" s="73" t="s">
        <v>3508</v>
      </c>
      <c r="BL711" s="73" t="s">
        <v>31</v>
      </c>
      <c r="BM711" s="83">
        <v>-1.0323796442068368E-4</v>
      </c>
      <c r="BN711" s="73">
        <v>-3.3552338436722198</v>
      </c>
      <c r="BO711" s="80" t="s">
        <v>88</v>
      </c>
      <c r="BR711" s="78">
        <v>46323.633946759262</v>
      </c>
      <c r="BS711" s="73" t="s">
        <v>4039</v>
      </c>
      <c r="BT711" s="73" t="s">
        <v>4042</v>
      </c>
      <c r="BU711" s="73">
        <v>555</v>
      </c>
      <c r="BV711" s="73" t="s">
        <v>2176</v>
      </c>
      <c r="BW711" s="73" t="s">
        <v>2177</v>
      </c>
      <c r="BX711" s="73">
        <v>0.56999999999999995</v>
      </c>
      <c r="BY711" s="73">
        <v>0.21</v>
      </c>
      <c r="BZ711" s="73">
        <v>0.54</v>
      </c>
      <c r="CA711" s="73">
        <v>0.21</v>
      </c>
      <c r="CB711" s="73"/>
      <c r="CC711" s="73"/>
      <c r="CD711" s="73"/>
      <c r="CE711" s="73"/>
      <c r="CF711" s="73" t="s">
        <v>3416</v>
      </c>
      <c r="CG711" s="80"/>
      <c r="CH711" s="73" t="s">
        <v>66</v>
      </c>
      <c r="CI711" s="73" t="s">
        <v>3416</v>
      </c>
    </row>
    <row r="712" spans="59:87" ht="15" customHeight="1" x14ac:dyDescent="0.25">
      <c r="BG712" s="78">
        <v>46323.633946759262</v>
      </c>
      <c r="BH712" s="73">
        <v>1</v>
      </c>
      <c r="BI712" s="73" t="s">
        <v>84</v>
      </c>
      <c r="BJ712" s="73" t="s">
        <v>197</v>
      </c>
      <c r="BK712" s="73" t="s">
        <v>3510</v>
      </c>
      <c r="BL712" s="73" t="s">
        <v>31</v>
      </c>
      <c r="BM712" s="83">
        <v>-8.3307389011107093E-5</v>
      </c>
      <c r="BN712" s="73">
        <v>-2.7074901428609808</v>
      </c>
      <c r="BO712" s="80" t="s">
        <v>88</v>
      </c>
      <c r="BR712" s="78">
        <v>46323.633946759262</v>
      </c>
      <c r="BS712" s="73" t="s">
        <v>4039</v>
      </c>
      <c r="BT712" s="73" t="s">
        <v>4043</v>
      </c>
      <c r="BU712" s="73">
        <v>556</v>
      </c>
      <c r="BV712" s="73" t="s">
        <v>2176</v>
      </c>
      <c r="BW712" s="73" t="s">
        <v>2177</v>
      </c>
      <c r="BX712" s="73">
        <v>0.54</v>
      </c>
      <c r="BY712" s="73">
        <v>0.21</v>
      </c>
      <c r="BZ712" s="73">
        <v>0.54</v>
      </c>
      <c r="CA712" s="73">
        <v>0.18</v>
      </c>
      <c r="CB712" s="73"/>
      <c r="CC712" s="73"/>
      <c r="CD712" s="73"/>
      <c r="CE712" s="73"/>
      <c r="CF712" s="73" t="s">
        <v>3416</v>
      </c>
      <c r="CG712" s="80"/>
      <c r="CH712" s="73" t="s">
        <v>66</v>
      </c>
      <c r="CI712" s="73" t="s">
        <v>3416</v>
      </c>
    </row>
    <row r="713" spans="59:87" ht="15" customHeight="1" x14ac:dyDescent="0.25">
      <c r="BG713" s="78">
        <v>46323.633946759262</v>
      </c>
      <c r="BH713" s="73">
        <v>1</v>
      </c>
      <c r="BI713" s="73" t="s">
        <v>84</v>
      </c>
      <c r="BJ713" s="73" t="s">
        <v>197</v>
      </c>
      <c r="BK713" s="73" t="s">
        <v>3512</v>
      </c>
      <c r="BL713" s="73" t="s">
        <v>31</v>
      </c>
      <c r="BM713" s="83">
        <v>-6.3376813601530492E-5</v>
      </c>
      <c r="BN713" s="73">
        <v>-2.0597464420497413</v>
      </c>
      <c r="BO713" s="80" t="s">
        <v>88</v>
      </c>
      <c r="BR713" s="78">
        <v>46323.633946759262</v>
      </c>
      <c r="BS713" s="73" t="s">
        <v>4044</v>
      </c>
      <c r="BT713" s="73" t="s">
        <v>4045</v>
      </c>
      <c r="BU713" s="73">
        <v>557</v>
      </c>
      <c r="BV713" s="73" t="s">
        <v>2176</v>
      </c>
      <c r="BW713" s="73" t="s">
        <v>2177</v>
      </c>
      <c r="BX713" s="73">
        <v>0.56999999999999995</v>
      </c>
      <c r="BY713" s="73">
        <v>0.18</v>
      </c>
      <c r="BZ713" s="73">
        <v>0.6</v>
      </c>
      <c r="CA713" s="73">
        <v>0.18</v>
      </c>
      <c r="CB713" s="73"/>
      <c r="CC713" s="73"/>
      <c r="CD713" s="73"/>
      <c r="CE713" s="73"/>
      <c r="CF713" s="73" t="s">
        <v>3418</v>
      </c>
      <c r="CG713" s="80"/>
      <c r="CH713" s="73" t="s">
        <v>66</v>
      </c>
      <c r="CI713" s="73" t="s">
        <v>3418</v>
      </c>
    </row>
    <row r="714" spans="59:87" ht="15" customHeight="1" x14ac:dyDescent="0.25">
      <c r="BG714" s="78">
        <v>46323.633946759262</v>
      </c>
      <c r="BH714" s="73">
        <v>1</v>
      </c>
      <c r="BI714" s="73" t="s">
        <v>84</v>
      </c>
      <c r="BJ714" s="73" t="s">
        <v>197</v>
      </c>
      <c r="BK714" s="73" t="s">
        <v>3514</v>
      </c>
      <c r="BL714" s="73" t="s">
        <v>31</v>
      </c>
      <c r="BM714" s="83">
        <v>-4.3446238191953903E-5</v>
      </c>
      <c r="BN714" s="73">
        <v>-1.4120027412385021</v>
      </c>
      <c r="BO714" s="80" t="s">
        <v>88</v>
      </c>
      <c r="BR714" s="78">
        <v>46323.633946759262</v>
      </c>
      <c r="BS714" s="73" t="s">
        <v>4044</v>
      </c>
      <c r="BT714" s="73" t="s">
        <v>4046</v>
      </c>
      <c r="BU714" s="73">
        <v>558</v>
      </c>
      <c r="BV714" s="73" t="s">
        <v>2176</v>
      </c>
      <c r="BW714" s="73" t="s">
        <v>2177</v>
      </c>
      <c r="BX714" s="73">
        <v>0.6</v>
      </c>
      <c r="BY714" s="73">
        <v>0.18</v>
      </c>
      <c r="BZ714" s="73">
        <v>0.6</v>
      </c>
      <c r="CA714" s="73">
        <v>0.21</v>
      </c>
      <c r="CB714" s="73"/>
      <c r="CC714" s="73"/>
      <c r="CD714" s="73"/>
      <c r="CE714" s="73"/>
      <c r="CF714" s="73" t="s">
        <v>3418</v>
      </c>
      <c r="CG714" s="80"/>
      <c r="CH714" s="73" t="s">
        <v>66</v>
      </c>
      <c r="CI714" s="73" t="s">
        <v>3418</v>
      </c>
    </row>
    <row r="715" spans="59:87" ht="15" customHeight="1" x14ac:dyDescent="0.25">
      <c r="BG715" s="78">
        <v>46323.633946759262</v>
      </c>
      <c r="BH715" s="73">
        <v>1</v>
      </c>
      <c r="BI715" s="73" t="s">
        <v>84</v>
      </c>
      <c r="BJ715" s="73" t="s">
        <v>197</v>
      </c>
      <c r="BK715" s="73" t="s">
        <v>3516</v>
      </c>
      <c r="BL715" s="73" t="s">
        <v>31</v>
      </c>
      <c r="BM715" s="83">
        <v>-3.0159187918902844E-5</v>
      </c>
      <c r="BN715" s="73">
        <v>-0.98017360736434289</v>
      </c>
      <c r="BO715" s="80" t="s">
        <v>88</v>
      </c>
      <c r="BR715" s="78">
        <v>46323.633946759262</v>
      </c>
      <c r="BS715" s="73" t="s">
        <v>4044</v>
      </c>
      <c r="BT715" s="73" t="s">
        <v>4047</v>
      </c>
      <c r="BU715" s="73">
        <v>559</v>
      </c>
      <c r="BV715" s="73" t="s">
        <v>2176</v>
      </c>
      <c r="BW715" s="73" t="s">
        <v>2177</v>
      </c>
      <c r="BX715" s="73">
        <v>0.6</v>
      </c>
      <c r="BY715" s="73">
        <v>0.21</v>
      </c>
      <c r="BZ715" s="73">
        <v>0.56999999999999995</v>
      </c>
      <c r="CA715" s="73">
        <v>0.21</v>
      </c>
      <c r="CB715" s="73"/>
      <c r="CC715" s="73"/>
      <c r="CD715" s="73"/>
      <c r="CE715" s="73"/>
      <c r="CF715" s="73" t="s">
        <v>3418</v>
      </c>
      <c r="CG715" s="80"/>
      <c r="CH715" s="73" t="s">
        <v>66</v>
      </c>
      <c r="CI715" s="73" t="s">
        <v>3418</v>
      </c>
    </row>
    <row r="716" spans="59:87" ht="15" customHeight="1" x14ac:dyDescent="0.25">
      <c r="BG716" s="78">
        <v>46323.633946759262</v>
      </c>
      <c r="BH716" s="73">
        <v>1</v>
      </c>
      <c r="BI716" s="73" t="s">
        <v>84</v>
      </c>
      <c r="BJ716" s="73" t="s">
        <v>197</v>
      </c>
      <c r="BK716" s="73" t="s">
        <v>3518</v>
      </c>
      <c r="BL716" s="73" t="s">
        <v>31</v>
      </c>
      <c r="BM716" s="83">
        <v>-1.299153159379431E-4</v>
      </c>
      <c r="BN716" s="73">
        <v>-4.2222477679831512</v>
      </c>
      <c r="BO716" s="80" t="s">
        <v>88</v>
      </c>
      <c r="BR716" s="78">
        <v>46323.633946759262</v>
      </c>
      <c r="BS716" s="73" t="s">
        <v>4044</v>
      </c>
      <c r="BT716" s="73" t="s">
        <v>4048</v>
      </c>
      <c r="BU716" s="73">
        <v>560</v>
      </c>
      <c r="BV716" s="73" t="s">
        <v>2176</v>
      </c>
      <c r="BW716" s="73" t="s">
        <v>2177</v>
      </c>
      <c r="BX716" s="73">
        <v>0.56999999999999995</v>
      </c>
      <c r="BY716" s="73">
        <v>0.21</v>
      </c>
      <c r="BZ716" s="73">
        <v>0.56999999999999995</v>
      </c>
      <c r="CA716" s="73">
        <v>0.18</v>
      </c>
      <c r="CB716" s="73"/>
      <c r="CC716" s="73"/>
      <c r="CD716" s="73"/>
      <c r="CE716" s="73"/>
      <c r="CF716" s="73" t="s">
        <v>3418</v>
      </c>
      <c r="CG716" s="80"/>
      <c r="CH716" s="73" t="s">
        <v>66</v>
      </c>
      <c r="CI716" s="73" t="s">
        <v>3418</v>
      </c>
    </row>
    <row r="717" spans="59:87" ht="15" customHeight="1" x14ac:dyDescent="0.25">
      <c r="BG717" s="78">
        <v>46323.633946759262</v>
      </c>
      <c r="BH717" s="73">
        <v>1</v>
      </c>
      <c r="BI717" s="73" t="s">
        <v>84</v>
      </c>
      <c r="BJ717" s="73" t="s">
        <v>197</v>
      </c>
      <c r="BK717" s="73" t="s">
        <v>3520</v>
      </c>
      <c r="BL717" s="73" t="s">
        <v>31</v>
      </c>
      <c r="BM717" s="83">
        <v>-1.099847405283665E-4</v>
      </c>
      <c r="BN717" s="73">
        <v>-3.5745040671719113</v>
      </c>
      <c r="BO717" s="80" t="s">
        <v>88</v>
      </c>
      <c r="BR717" s="78">
        <v>46323.633946759262</v>
      </c>
      <c r="BS717" s="73" t="s">
        <v>4049</v>
      </c>
      <c r="BT717" s="73" t="s">
        <v>4050</v>
      </c>
      <c r="BU717" s="73">
        <v>561</v>
      </c>
      <c r="BV717" s="73" t="s">
        <v>2176</v>
      </c>
      <c r="BW717" s="73" t="s">
        <v>2177</v>
      </c>
      <c r="BX717" s="73">
        <v>0</v>
      </c>
      <c r="BY717" s="73">
        <v>0.21</v>
      </c>
      <c r="BZ717" s="73">
        <v>0.03</v>
      </c>
      <c r="CA717" s="73">
        <v>0.21</v>
      </c>
      <c r="CB717" s="73"/>
      <c r="CC717" s="73"/>
      <c r="CD717" s="73"/>
      <c r="CE717" s="73"/>
      <c r="CF717" s="73" t="s">
        <v>3420</v>
      </c>
      <c r="CG717" s="80"/>
      <c r="CH717" s="73" t="s">
        <v>66</v>
      </c>
      <c r="CI717" s="73" t="s">
        <v>3420</v>
      </c>
    </row>
    <row r="718" spans="59:87" ht="15" customHeight="1" x14ac:dyDescent="0.25">
      <c r="BG718" s="78">
        <v>46323.633946759262</v>
      </c>
      <c r="BH718" s="73">
        <v>1</v>
      </c>
      <c r="BI718" s="73" t="s">
        <v>84</v>
      </c>
      <c r="BJ718" s="73" t="s">
        <v>197</v>
      </c>
      <c r="BK718" s="73" t="s">
        <v>3522</v>
      </c>
      <c r="BL718" s="73" t="s">
        <v>31</v>
      </c>
      <c r="BM718" s="83">
        <v>-9.0054165118789913E-5</v>
      </c>
      <c r="BN718" s="73">
        <v>-2.9267603663606723</v>
      </c>
      <c r="BO718" s="80" t="s">
        <v>88</v>
      </c>
      <c r="BR718" s="78">
        <v>46323.633946759262</v>
      </c>
      <c r="BS718" s="73" t="s">
        <v>4049</v>
      </c>
      <c r="BT718" s="73" t="s">
        <v>4051</v>
      </c>
      <c r="BU718" s="73">
        <v>562</v>
      </c>
      <c r="BV718" s="73" t="s">
        <v>2176</v>
      </c>
      <c r="BW718" s="73" t="s">
        <v>2177</v>
      </c>
      <c r="BX718" s="73">
        <v>0.03</v>
      </c>
      <c r="BY718" s="73">
        <v>0.21</v>
      </c>
      <c r="BZ718" s="73">
        <v>0.03</v>
      </c>
      <c r="CA718" s="73">
        <v>0.24</v>
      </c>
      <c r="CB718" s="73"/>
      <c r="CC718" s="73"/>
      <c r="CD718" s="73"/>
      <c r="CE718" s="73"/>
      <c r="CF718" s="73" t="s">
        <v>3420</v>
      </c>
      <c r="CG718" s="80"/>
      <c r="CH718" s="73" t="s">
        <v>66</v>
      </c>
      <c r="CI718" s="73" t="s">
        <v>3420</v>
      </c>
    </row>
    <row r="719" spans="59:87" ht="15" customHeight="1" x14ac:dyDescent="0.25">
      <c r="BG719" s="78">
        <v>46323.633946759262</v>
      </c>
      <c r="BH719" s="73">
        <v>1</v>
      </c>
      <c r="BI719" s="73" t="s">
        <v>84</v>
      </c>
      <c r="BJ719" s="73" t="s">
        <v>197</v>
      </c>
      <c r="BK719" s="73" t="s">
        <v>3524</v>
      </c>
      <c r="BL719" s="73" t="s">
        <v>31</v>
      </c>
      <c r="BM719" s="83">
        <v>-7.0123589709213311E-5</v>
      </c>
      <c r="BN719" s="73">
        <v>-2.2790166655494328</v>
      </c>
      <c r="BO719" s="80" t="s">
        <v>88</v>
      </c>
      <c r="BR719" s="78">
        <v>46323.633946759262</v>
      </c>
      <c r="BS719" s="73" t="s">
        <v>4049</v>
      </c>
      <c r="BT719" s="73" t="s">
        <v>4052</v>
      </c>
      <c r="BU719" s="73">
        <v>563</v>
      </c>
      <c r="BV719" s="73" t="s">
        <v>2176</v>
      </c>
      <c r="BW719" s="73" t="s">
        <v>2177</v>
      </c>
      <c r="BX719" s="73">
        <v>0.03</v>
      </c>
      <c r="BY719" s="73">
        <v>0.24</v>
      </c>
      <c r="BZ719" s="73">
        <v>0</v>
      </c>
      <c r="CA719" s="73">
        <v>0.24</v>
      </c>
      <c r="CB719" s="73"/>
      <c r="CC719" s="73"/>
      <c r="CD719" s="73"/>
      <c r="CE719" s="73"/>
      <c r="CF719" s="73" t="s">
        <v>3420</v>
      </c>
      <c r="CG719" s="80"/>
      <c r="CH719" s="73" t="s">
        <v>66</v>
      </c>
      <c r="CI719" s="73" t="s">
        <v>3420</v>
      </c>
    </row>
    <row r="720" spans="59:87" ht="15" customHeight="1" x14ac:dyDescent="0.25">
      <c r="BG720" s="78">
        <v>46323.633946759262</v>
      </c>
      <c r="BH720" s="73">
        <v>1</v>
      </c>
      <c r="BI720" s="73" t="s">
        <v>84</v>
      </c>
      <c r="BJ720" s="73" t="s">
        <v>197</v>
      </c>
      <c r="BK720" s="73" t="s">
        <v>3526</v>
      </c>
      <c r="BL720" s="73" t="s">
        <v>31</v>
      </c>
      <c r="BM720" s="83">
        <v>-5.0193014299636723E-5</v>
      </c>
      <c r="BN720" s="73">
        <v>-1.6312729647381938</v>
      </c>
      <c r="BO720" s="80" t="s">
        <v>88</v>
      </c>
      <c r="BR720" s="78">
        <v>46323.633946759262</v>
      </c>
      <c r="BS720" s="73" t="s">
        <v>4049</v>
      </c>
      <c r="BT720" s="73" t="s">
        <v>4053</v>
      </c>
      <c r="BU720" s="73">
        <v>564</v>
      </c>
      <c r="BV720" s="73" t="s">
        <v>2176</v>
      </c>
      <c r="BW720" s="73" t="s">
        <v>2177</v>
      </c>
      <c r="BX720" s="73">
        <v>0</v>
      </c>
      <c r="BY720" s="73">
        <v>0.24</v>
      </c>
      <c r="BZ720" s="73">
        <v>0</v>
      </c>
      <c r="CA720" s="73">
        <v>0.21</v>
      </c>
      <c r="CB720" s="73"/>
      <c r="CC720" s="73"/>
      <c r="CD720" s="73"/>
      <c r="CE720" s="73"/>
      <c r="CF720" s="73" t="s">
        <v>3420</v>
      </c>
      <c r="CG720" s="80"/>
      <c r="CH720" s="73" t="s">
        <v>66</v>
      </c>
      <c r="CI720" s="73" t="s">
        <v>3420</v>
      </c>
    </row>
    <row r="721" spans="59:87" ht="15" customHeight="1" x14ac:dyDescent="0.25">
      <c r="BG721" s="78">
        <v>46323.633946759262</v>
      </c>
      <c r="BH721" s="73">
        <v>1</v>
      </c>
      <c r="BI721" s="73" t="s">
        <v>84</v>
      </c>
      <c r="BJ721" s="73" t="s">
        <v>197</v>
      </c>
      <c r="BK721" s="73" t="s">
        <v>3528</v>
      </c>
      <c r="BL721" s="73" t="s">
        <v>31</v>
      </c>
      <c r="BM721" s="83">
        <v>-3.0262438890060131E-5</v>
      </c>
      <c r="BN721" s="73">
        <v>-0.98352926392695472</v>
      </c>
      <c r="BO721" s="80" t="s">
        <v>88</v>
      </c>
      <c r="BR721" s="78">
        <v>46323.633946759262</v>
      </c>
      <c r="BS721" s="73" t="s">
        <v>4054</v>
      </c>
      <c r="BT721" s="73" t="s">
        <v>4055</v>
      </c>
      <c r="BU721" s="73">
        <v>565</v>
      </c>
      <c r="BV721" s="73" t="s">
        <v>2176</v>
      </c>
      <c r="BW721" s="73" t="s">
        <v>2177</v>
      </c>
      <c r="BX721" s="73">
        <v>0.03</v>
      </c>
      <c r="BY721" s="73">
        <v>0.21</v>
      </c>
      <c r="BZ721" s="73">
        <v>0.06</v>
      </c>
      <c r="CA721" s="73">
        <v>0.21</v>
      </c>
      <c r="CB721" s="73"/>
      <c r="CC721" s="73"/>
      <c r="CD721" s="73"/>
      <c r="CE721" s="73"/>
      <c r="CF721" s="73" t="s">
        <v>3422</v>
      </c>
      <c r="CG721" s="80"/>
      <c r="CH721" s="73" t="s">
        <v>66</v>
      </c>
      <c r="CI721" s="73" t="s">
        <v>3422</v>
      </c>
    </row>
    <row r="722" spans="59:87" ht="15" customHeight="1" x14ac:dyDescent="0.25">
      <c r="BG722" s="78">
        <v>46323.633946759262</v>
      </c>
      <c r="BH722" s="73">
        <v>1</v>
      </c>
      <c r="BI722" s="73" t="s">
        <v>84</v>
      </c>
      <c r="BJ722" s="73" t="s">
        <v>197</v>
      </c>
      <c r="BK722" s="73" t="s">
        <v>3530</v>
      </c>
      <c r="BL722" s="73" t="s">
        <v>31</v>
      </c>
      <c r="BM722" s="83">
        <v>-1.033186348048354E-5</v>
      </c>
      <c r="BN722" s="73">
        <v>-0.3357855631157155</v>
      </c>
      <c r="BO722" s="80" t="s">
        <v>88</v>
      </c>
      <c r="BR722" s="78">
        <v>46323.633946759262</v>
      </c>
      <c r="BS722" s="73" t="s">
        <v>4054</v>
      </c>
      <c r="BT722" s="73" t="s">
        <v>4056</v>
      </c>
      <c r="BU722" s="73">
        <v>566</v>
      </c>
      <c r="BV722" s="73" t="s">
        <v>2176</v>
      </c>
      <c r="BW722" s="73" t="s">
        <v>2177</v>
      </c>
      <c r="BX722" s="73">
        <v>0.06</v>
      </c>
      <c r="BY722" s="73">
        <v>0.21</v>
      </c>
      <c r="BZ722" s="73">
        <v>0.06</v>
      </c>
      <c r="CA722" s="73">
        <v>0.24</v>
      </c>
      <c r="CB722" s="73"/>
      <c r="CC722" s="73"/>
      <c r="CD722" s="73"/>
      <c r="CE722" s="73"/>
      <c r="CF722" s="73" t="s">
        <v>3422</v>
      </c>
      <c r="CG722" s="80"/>
      <c r="CH722" s="73" t="s">
        <v>66</v>
      </c>
      <c r="CI722" s="73" t="s">
        <v>3422</v>
      </c>
    </row>
    <row r="723" spans="59:87" ht="15" customHeight="1" x14ac:dyDescent="0.25">
      <c r="BG723" s="78">
        <v>46323.633946759262</v>
      </c>
      <c r="BH723" s="73">
        <v>1</v>
      </c>
      <c r="BI723" s="73" t="s">
        <v>84</v>
      </c>
      <c r="BJ723" s="73" t="s">
        <v>197</v>
      </c>
      <c r="BK723" s="73" t="s">
        <v>3532</v>
      </c>
      <c r="BL723" s="73" t="s">
        <v>31</v>
      </c>
      <c r="BM723" s="83">
        <v>9.5987119290930521E-6</v>
      </c>
      <c r="BN723" s="73">
        <v>0</v>
      </c>
      <c r="BO723" s="80" t="s">
        <v>2786</v>
      </c>
      <c r="BR723" s="78">
        <v>46323.633946759262</v>
      </c>
      <c r="BS723" s="73" t="s">
        <v>4054</v>
      </c>
      <c r="BT723" s="73" t="s">
        <v>4057</v>
      </c>
      <c r="BU723" s="73">
        <v>567</v>
      </c>
      <c r="BV723" s="73" t="s">
        <v>2176</v>
      </c>
      <c r="BW723" s="73" t="s">
        <v>2177</v>
      </c>
      <c r="BX723" s="73">
        <v>0.06</v>
      </c>
      <c r="BY723" s="73">
        <v>0.24</v>
      </c>
      <c r="BZ723" s="73">
        <v>0.03</v>
      </c>
      <c r="CA723" s="73">
        <v>0.24</v>
      </c>
      <c r="CB723" s="73"/>
      <c r="CC723" s="73"/>
      <c r="CD723" s="73"/>
      <c r="CE723" s="73"/>
      <c r="CF723" s="73" t="s">
        <v>3422</v>
      </c>
      <c r="CG723" s="80"/>
      <c r="CH723" s="73" t="s">
        <v>66</v>
      </c>
      <c r="CI723" s="73" t="s">
        <v>3422</v>
      </c>
    </row>
    <row r="724" spans="59:87" ht="15" customHeight="1" x14ac:dyDescent="0.25">
      <c r="BG724" s="78">
        <v>46323.633946759262</v>
      </c>
      <c r="BH724" s="73">
        <v>1</v>
      </c>
      <c r="BI724" s="73" t="s">
        <v>84</v>
      </c>
      <c r="BJ724" s="73" t="s">
        <v>197</v>
      </c>
      <c r="BK724" s="73" t="s">
        <v>3534</v>
      </c>
      <c r="BL724" s="73" t="s">
        <v>31</v>
      </c>
      <c r="BM724" s="83">
        <v>2.2885762202144114E-5</v>
      </c>
      <c r="BN724" s="73">
        <v>0</v>
      </c>
      <c r="BO724" s="80" t="s">
        <v>2786</v>
      </c>
      <c r="BR724" s="78">
        <v>46323.633946759262</v>
      </c>
      <c r="BS724" s="73" t="s">
        <v>4054</v>
      </c>
      <c r="BT724" s="73" t="s">
        <v>4058</v>
      </c>
      <c r="BU724" s="73">
        <v>568</v>
      </c>
      <c r="BV724" s="73" t="s">
        <v>2176</v>
      </c>
      <c r="BW724" s="73" t="s">
        <v>2177</v>
      </c>
      <c r="BX724" s="73">
        <v>0.03</v>
      </c>
      <c r="BY724" s="73">
        <v>0.24</v>
      </c>
      <c r="BZ724" s="73">
        <v>0.03</v>
      </c>
      <c r="CA724" s="73">
        <v>0.21</v>
      </c>
      <c r="CB724" s="73"/>
      <c r="CC724" s="73"/>
      <c r="CD724" s="73"/>
      <c r="CE724" s="73"/>
      <c r="CF724" s="73" t="s">
        <v>3422</v>
      </c>
      <c r="CG724" s="80"/>
      <c r="CH724" s="73" t="s">
        <v>66</v>
      </c>
      <c r="CI724" s="73" t="s">
        <v>3422</v>
      </c>
    </row>
    <row r="725" spans="59:87" ht="15" customHeight="1" x14ac:dyDescent="0.25">
      <c r="BG725" s="78">
        <v>46323.633946759262</v>
      </c>
      <c r="BH725" s="73">
        <v>1</v>
      </c>
      <c r="BI725" s="73" t="s">
        <v>84</v>
      </c>
      <c r="BJ725" s="73" t="s">
        <v>197</v>
      </c>
      <c r="BK725" s="73" t="s">
        <v>3536</v>
      </c>
      <c r="BL725" s="73" t="s">
        <v>31</v>
      </c>
      <c r="BM725" s="83">
        <v>-7.6870365816896131E-5</v>
      </c>
      <c r="BN725" s="73">
        <v>-2.4982868890491243</v>
      </c>
      <c r="BO725" s="80" t="s">
        <v>88</v>
      </c>
      <c r="BR725" s="78">
        <v>46323.633946759262</v>
      </c>
      <c r="BS725" s="73" t="s">
        <v>4059</v>
      </c>
      <c r="BT725" s="73" t="s">
        <v>4060</v>
      </c>
      <c r="BU725" s="73">
        <v>569</v>
      </c>
      <c r="BV725" s="73" t="s">
        <v>2176</v>
      </c>
      <c r="BW725" s="73" t="s">
        <v>2177</v>
      </c>
      <c r="BX725" s="73">
        <v>0.06</v>
      </c>
      <c r="BY725" s="73">
        <v>0.21</v>
      </c>
      <c r="BZ725" s="73">
        <v>0.09</v>
      </c>
      <c r="CA725" s="73">
        <v>0.21</v>
      </c>
      <c r="CB725" s="73"/>
      <c r="CC725" s="73"/>
      <c r="CD725" s="73"/>
      <c r="CE725" s="73"/>
      <c r="CF725" s="73" t="s">
        <v>3424</v>
      </c>
      <c r="CG725" s="80"/>
      <c r="CH725" s="73" t="s">
        <v>66</v>
      </c>
      <c r="CI725" s="73" t="s">
        <v>3424</v>
      </c>
    </row>
    <row r="726" spans="59:87" ht="15" customHeight="1" x14ac:dyDescent="0.25">
      <c r="BG726" s="78">
        <v>46323.633946759262</v>
      </c>
      <c r="BH726" s="73">
        <v>1</v>
      </c>
      <c r="BI726" s="73" t="s">
        <v>84</v>
      </c>
      <c r="BJ726" s="73" t="s">
        <v>197</v>
      </c>
      <c r="BK726" s="73" t="s">
        <v>3538</v>
      </c>
      <c r="BL726" s="73" t="s">
        <v>31</v>
      </c>
      <c r="BM726" s="83">
        <v>-5.6939790407319543E-5</v>
      </c>
      <c r="BN726" s="73">
        <v>-1.8505431882378856</v>
      </c>
      <c r="BO726" s="80" t="s">
        <v>88</v>
      </c>
      <c r="BR726" s="78">
        <v>46323.633946759262</v>
      </c>
      <c r="BS726" s="73" t="s">
        <v>4059</v>
      </c>
      <c r="BT726" s="73" t="s">
        <v>4061</v>
      </c>
      <c r="BU726" s="73">
        <v>570</v>
      </c>
      <c r="BV726" s="73" t="s">
        <v>2176</v>
      </c>
      <c r="BW726" s="73" t="s">
        <v>2177</v>
      </c>
      <c r="BX726" s="73">
        <v>0.09</v>
      </c>
      <c r="BY726" s="73">
        <v>0.21</v>
      </c>
      <c r="BZ726" s="73">
        <v>0.09</v>
      </c>
      <c r="CA726" s="73">
        <v>0.24</v>
      </c>
      <c r="CB726" s="73"/>
      <c r="CC726" s="73"/>
      <c r="CD726" s="73"/>
      <c r="CE726" s="73"/>
      <c r="CF726" s="73" t="s">
        <v>3424</v>
      </c>
      <c r="CG726" s="80"/>
      <c r="CH726" s="73" t="s">
        <v>66</v>
      </c>
      <c r="CI726" s="73" t="s">
        <v>3424</v>
      </c>
    </row>
    <row r="727" spans="59:87" ht="15" customHeight="1" x14ac:dyDescent="0.25">
      <c r="BG727" s="78">
        <v>46323.633946759262</v>
      </c>
      <c r="BH727" s="73">
        <v>1</v>
      </c>
      <c r="BI727" s="73" t="s">
        <v>84</v>
      </c>
      <c r="BJ727" s="73" t="s">
        <v>197</v>
      </c>
      <c r="BK727" s="73" t="s">
        <v>3540</v>
      </c>
      <c r="BL727" s="73" t="s">
        <v>31</v>
      </c>
      <c r="BM727" s="83">
        <v>-3.7009214997742948E-5</v>
      </c>
      <c r="BN727" s="73">
        <v>-1.2027994874266461</v>
      </c>
      <c r="BO727" s="80" t="s">
        <v>88</v>
      </c>
      <c r="BR727" s="78">
        <v>46323.633946759262</v>
      </c>
      <c r="BS727" s="73" t="s">
        <v>4059</v>
      </c>
      <c r="BT727" s="73" t="s">
        <v>4062</v>
      </c>
      <c r="BU727" s="73">
        <v>571</v>
      </c>
      <c r="BV727" s="73" t="s">
        <v>2176</v>
      </c>
      <c r="BW727" s="73" t="s">
        <v>2177</v>
      </c>
      <c r="BX727" s="73">
        <v>0.09</v>
      </c>
      <c r="BY727" s="73">
        <v>0.24</v>
      </c>
      <c r="BZ727" s="73">
        <v>0.06</v>
      </c>
      <c r="CA727" s="73">
        <v>0.24</v>
      </c>
      <c r="CB727" s="73"/>
      <c r="CC727" s="73"/>
      <c r="CD727" s="73"/>
      <c r="CE727" s="73"/>
      <c r="CF727" s="73" t="s">
        <v>3424</v>
      </c>
      <c r="CG727" s="80"/>
      <c r="CH727" s="73" t="s">
        <v>66</v>
      </c>
      <c r="CI727" s="73" t="s">
        <v>3424</v>
      </c>
    </row>
    <row r="728" spans="59:87" ht="15" customHeight="1" x14ac:dyDescent="0.25">
      <c r="BG728" s="78">
        <v>46323.633946759262</v>
      </c>
      <c r="BH728" s="73">
        <v>1</v>
      </c>
      <c r="BI728" s="73" t="s">
        <v>84</v>
      </c>
      <c r="BJ728" s="73" t="s">
        <v>197</v>
      </c>
      <c r="BK728" s="73" t="s">
        <v>3542</v>
      </c>
      <c r="BL728" s="73" t="s">
        <v>31</v>
      </c>
      <c r="BM728" s="83">
        <v>-1.7078639588166359E-5</v>
      </c>
      <c r="BN728" s="73">
        <v>-0.55505578661540711</v>
      </c>
      <c r="BO728" s="80" t="s">
        <v>88</v>
      </c>
      <c r="BR728" s="78">
        <v>46323.633946759262</v>
      </c>
      <c r="BS728" s="73" t="s">
        <v>4059</v>
      </c>
      <c r="BT728" s="73" t="s">
        <v>4063</v>
      </c>
      <c r="BU728" s="73">
        <v>572</v>
      </c>
      <c r="BV728" s="73" t="s">
        <v>2176</v>
      </c>
      <c r="BW728" s="73" t="s">
        <v>2177</v>
      </c>
      <c r="BX728" s="73">
        <v>0.06</v>
      </c>
      <c r="BY728" s="73">
        <v>0.24</v>
      </c>
      <c r="BZ728" s="73">
        <v>0.06</v>
      </c>
      <c r="CA728" s="73">
        <v>0.21</v>
      </c>
      <c r="CB728" s="73"/>
      <c r="CC728" s="73"/>
      <c r="CD728" s="73"/>
      <c r="CE728" s="73"/>
      <c r="CF728" s="73" t="s">
        <v>3424</v>
      </c>
      <c r="CG728" s="80"/>
      <c r="CH728" s="73" t="s">
        <v>66</v>
      </c>
      <c r="CI728" s="73" t="s">
        <v>3424</v>
      </c>
    </row>
    <row r="729" spans="59:87" ht="15" customHeight="1" x14ac:dyDescent="0.25">
      <c r="BG729" s="78">
        <v>46323.633946759262</v>
      </c>
      <c r="BH729" s="73">
        <v>1</v>
      </c>
      <c r="BI729" s="73" t="s">
        <v>84</v>
      </c>
      <c r="BJ729" s="73" t="s">
        <v>197</v>
      </c>
      <c r="BK729" s="73" t="s">
        <v>3544</v>
      </c>
      <c r="BL729" s="73" t="s">
        <v>31</v>
      </c>
      <c r="BM729" s="83">
        <v>2.8519358214102333E-6</v>
      </c>
      <c r="BN729" s="73">
        <v>0</v>
      </c>
      <c r="BO729" s="80" t="s">
        <v>2786</v>
      </c>
      <c r="BR729" s="78">
        <v>46323.633946759262</v>
      </c>
      <c r="BS729" s="73" t="s">
        <v>4064</v>
      </c>
      <c r="BT729" s="73" t="s">
        <v>4065</v>
      </c>
      <c r="BU729" s="73">
        <v>573</v>
      </c>
      <c r="BV729" s="73" t="s">
        <v>2176</v>
      </c>
      <c r="BW729" s="73" t="s">
        <v>2177</v>
      </c>
      <c r="BX729" s="73">
        <v>0.09</v>
      </c>
      <c r="BY729" s="73">
        <v>0.21</v>
      </c>
      <c r="BZ729" s="73">
        <v>0.12</v>
      </c>
      <c r="CA729" s="73">
        <v>0.21</v>
      </c>
      <c r="CB729" s="73"/>
      <c r="CC729" s="73"/>
      <c r="CD729" s="73"/>
      <c r="CE729" s="73"/>
      <c r="CF729" s="73" t="s">
        <v>3426</v>
      </c>
      <c r="CG729" s="80"/>
      <c r="CH729" s="73" t="s">
        <v>66</v>
      </c>
      <c r="CI729" s="73" t="s">
        <v>3426</v>
      </c>
    </row>
    <row r="730" spans="59:87" ht="15" customHeight="1" x14ac:dyDescent="0.25">
      <c r="BG730" s="78">
        <v>46323.633946759262</v>
      </c>
      <c r="BH730" s="73">
        <v>1</v>
      </c>
      <c r="BI730" s="73" t="s">
        <v>84</v>
      </c>
      <c r="BJ730" s="73" t="s">
        <v>197</v>
      </c>
      <c r="BK730" s="73" t="s">
        <v>3546</v>
      </c>
      <c r="BL730" s="73" t="s">
        <v>31</v>
      </c>
      <c r="BM730" s="83">
        <v>2.2782511230986824E-5</v>
      </c>
      <c r="BN730" s="73">
        <v>0</v>
      </c>
      <c r="BO730" s="80" t="s">
        <v>2786</v>
      </c>
      <c r="BR730" s="78">
        <v>46323.633946759262</v>
      </c>
      <c r="BS730" s="73" t="s">
        <v>4064</v>
      </c>
      <c r="BT730" s="73" t="s">
        <v>4066</v>
      </c>
      <c r="BU730" s="73">
        <v>574</v>
      </c>
      <c r="BV730" s="73" t="s">
        <v>2176</v>
      </c>
      <c r="BW730" s="73" t="s">
        <v>2177</v>
      </c>
      <c r="BX730" s="73">
        <v>0.12</v>
      </c>
      <c r="BY730" s="73">
        <v>0.21</v>
      </c>
      <c r="BZ730" s="73">
        <v>0.12</v>
      </c>
      <c r="CA730" s="73">
        <v>0.24</v>
      </c>
      <c r="CB730" s="73"/>
      <c r="CC730" s="73"/>
      <c r="CD730" s="73"/>
      <c r="CE730" s="73"/>
      <c r="CF730" s="73" t="s">
        <v>3426</v>
      </c>
      <c r="CG730" s="80"/>
      <c r="CH730" s="73" t="s">
        <v>66</v>
      </c>
      <c r="CI730" s="73" t="s">
        <v>3426</v>
      </c>
    </row>
    <row r="731" spans="59:87" ht="15" customHeight="1" x14ac:dyDescent="0.25">
      <c r="BG731" s="78">
        <v>46323.633946759262</v>
      </c>
      <c r="BH731" s="73">
        <v>1</v>
      </c>
      <c r="BI731" s="73" t="s">
        <v>84</v>
      </c>
      <c r="BJ731" s="73" t="s">
        <v>197</v>
      </c>
      <c r="BK731" s="73" t="s">
        <v>3548</v>
      </c>
      <c r="BL731" s="73" t="s">
        <v>31</v>
      </c>
      <c r="BM731" s="83">
        <v>4.2713086640563419E-5</v>
      </c>
      <c r="BN731" s="73">
        <v>0</v>
      </c>
      <c r="BO731" s="80" t="s">
        <v>2786</v>
      </c>
      <c r="BR731" s="78">
        <v>46323.633946759262</v>
      </c>
      <c r="BS731" s="73" t="s">
        <v>4064</v>
      </c>
      <c r="BT731" s="73" t="s">
        <v>4067</v>
      </c>
      <c r="BU731" s="73">
        <v>575</v>
      </c>
      <c r="BV731" s="73" t="s">
        <v>2176</v>
      </c>
      <c r="BW731" s="73" t="s">
        <v>2177</v>
      </c>
      <c r="BX731" s="73">
        <v>0.12</v>
      </c>
      <c r="BY731" s="73">
        <v>0.24</v>
      </c>
      <c r="BZ731" s="73">
        <v>0.09</v>
      </c>
      <c r="CA731" s="73">
        <v>0.24</v>
      </c>
      <c r="CB731" s="73"/>
      <c r="CC731" s="73"/>
      <c r="CD731" s="73"/>
      <c r="CE731" s="73"/>
      <c r="CF731" s="73" t="s">
        <v>3426</v>
      </c>
      <c r="CG731" s="80"/>
      <c r="CH731" s="73" t="s">
        <v>66</v>
      </c>
      <c r="CI731" s="73" t="s">
        <v>3426</v>
      </c>
    </row>
    <row r="732" spans="59:87" ht="15" customHeight="1" x14ac:dyDescent="0.25">
      <c r="BG732" s="78">
        <v>46323.633946759262</v>
      </c>
      <c r="BH732" s="73">
        <v>1</v>
      </c>
      <c r="BI732" s="73" t="s">
        <v>84</v>
      </c>
      <c r="BJ732" s="73" t="s">
        <v>197</v>
      </c>
      <c r="BK732" s="73" t="s">
        <v>3550</v>
      </c>
      <c r="BL732" s="73" t="s">
        <v>31</v>
      </c>
      <c r="BM732" s="83">
        <v>6.2643662050140014E-5</v>
      </c>
      <c r="BN732" s="73">
        <v>0</v>
      </c>
      <c r="BO732" s="80" t="s">
        <v>2786</v>
      </c>
      <c r="BR732" s="78">
        <v>46323.633946759262</v>
      </c>
      <c r="BS732" s="73" t="s">
        <v>4064</v>
      </c>
      <c r="BT732" s="73" t="s">
        <v>4068</v>
      </c>
      <c r="BU732" s="73">
        <v>576</v>
      </c>
      <c r="BV732" s="73" t="s">
        <v>2176</v>
      </c>
      <c r="BW732" s="73" t="s">
        <v>2177</v>
      </c>
      <c r="BX732" s="73">
        <v>0.09</v>
      </c>
      <c r="BY732" s="73">
        <v>0.24</v>
      </c>
      <c r="BZ732" s="73">
        <v>0.09</v>
      </c>
      <c r="CA732" s="73">
        <v>0.21</v>
      </c>
      <c r="CB732" s="73"/>
      <c r="CC732" s="73"/>
      <c r="CD732" s="73"/>
      <c r="CE732" s="73"/>
      <c r="CF732" s="73" t="s">
        <v>3426</v>
      </c>
      <c r="CG732" s="80"/>
      <c r="CH732" s="73" t="s">
        <v>66</v>
      </c>
      <c r="CI732" s="73" t="s">
        <v>3426</v>
      </c>
    </row>
    <row r="733" spans="59:87" ht="15" customHeight="1" x14ac:dyDescent="0.25">
      <c r="BG733" s="78">
        <v>46323.633946759262</v>
      </c>
      <c r="BH733" s="73">
        <v>1</v>
      </c>
      <c r="BI733" s="73" t="s">
        <v>84</v>
      </c>
      <c r="BJ733" s="73" t="s">
        <v>197</v>
      </c>
      <c r="BK733" s="73" t="s">
        <v>3552</v>
      </c>
      <c r="BL733" s="73" t="s">
        <v>31</v>
      </c>
      <c r="BM733" s="83">
        <v>7.5930712323191073E-5</v>
      </c>
      <c r="BN733" s="73">
        <v>0</v>
      </c>
      <c r="BO733" s="80" t="s">
        <v>2786</v>
      </c>
      <c r="BR733" s="78">
        <v>46323.633946759262</v>
      </c>
      <c r="BS733" s="73" t="s">
        <v>4069</v>
      </c>
      <c r="BT733" s="73" t="s">
        <v>4070</v>
      </c>
      <c r="BU733" s="73">
        <v>577</v>
      </c>
      <c r="BV733" s="73" t="s">
        <v>2176</v>
      </c>
      <c r="BW733" s="73" t="s">
        <v>2177</v>
      </c>
      <c r="BX733" s="73">
        <v>0.12</v>
      </c>
      <c r="BY733" s="73">
        <v>0.21</v>
      </c>
      <c r="BZ733" s="73">
        <v>0.15</v>
      </c>
      <c r="CA733" s="73">
        <v>0.21</v>
      </c>
      <c r="CB733" s="73"/>
      <c r="CC733" s="73"/>
      <c r="CD733" s="73"/>
      <c r="CE733" s="73"/>
      <c r="CF733" s="73" t="s">
        <v>3428</v>
      </c>
      <c r="CG733" s="80"/>
      <c r="CH733" s="73" t="s">
        <v>66</v>
      </c>
      <c r="CI733" s="73" t="s">
        <v>3428</v>
      </c>
    </row>
    <row r="734" spans="59:87" ht="15" customHeight="1" x14ac:dyDescent="0.25">
      <c r="BG734" s="78">
        <v>46323.633946759262</v>
      </c>
      <c r="BH734" s="73">
        <v>1</v>
      </c>
      <c r="BI734" s="73" t="s">
        <v>84</v>
      </c>
      <c r="BJ734" s="73" t="s">
        <v>197</v>
      </c>
      <c r="BK734" s="73" t="s">
        <v>3554</v>
      </c>
      <c r="BL734" s="73" t="s">
        <v>31</v>
      </c>
      <c r="BM734" s="83">
        <v>-2.3825415695849179E-5</v>
      </c>
      <c r="BN734" s="73">
        <v>-0.77432601011509872</v>
      </c>
      <c r="BO734" s="80" t="s">
        <v>88</v>
      </c>
      <c r="BR734" s="78">
        <v>46323.633946759262</v>
      </c>
      <c r="BS734" s="73" t="s">
        <v>4069</v>
      </c>
      <c r="BT734" s="73" t="s">
        <v>4071</v>
      </c>
      <c r="BU734" s="73">
        <v>578</v>
      </c>
      <c r="BV734" s="73" t="s">
        <v>2176</v>
      </c>
      <c r="BW734" s="73" t="s">
        <v>2177</v>
      </c>
      <c r="BX734" s="73">
        <v>0.15</v>
      </c>
      <c r="BY734" s="73">
        <v>0.21</v>
      </c>
      <c r="BZ734" s="73">
        <v>0.15</v>
      </c>
      <c r="CA734" s="73">
        <v>0.24</v>
      </c>
      <c r="CB734" s="73"/>
      <c r="CC734" s="73"/>
      <c r="CD734" s="73"/>
      <c r="CE734" s="73"/>
      <c r="CF734" s="73" t="s">
        <v>3428</v>
      </c>
      <c r="CG734" s="80"/>
      <c r="CH734" s="73" t="s">
        <v>66</v>
      </c>
      <c r="CI734" s="73" t="s">
        <v>3428</v>
      </c>
    </row>
    <row r="735" spans="59:87" ht="15" customHeight="1" x14ac:dyDescent="0.25">
      <c r="BG735" s="78">
        <v>46323.633946759262</v>
      </c>
      <c r="BH735" s="73">
        <v>1</v>
      </c>
      <c r="BI735" s="73" t="s">
        <v>84</v>
      </c>
      <c r="BJ735" s="73" t="s">
        <v>197</v>
      </c>
      <c r="BK735" s="73" t="s">
        <v>3556</v>
      </c>
      <c r="BL735" s="73" t="s">
        <v>31</v>
      </c>
      <c r="BM735" s="83">
        <v>-3.8948402862725856E-6</v>
      </c>
      <c r="BN735" s="73">
        <v>-0.12658230930385952</v>
      </c>
      <c r="BO735" s="80" t="s">
        <v>88</v>
      </c>
      <c r="BR735" s="78">
        <v>46323.633946759262</v>
      </c>
      <c r="BS735" s="73" t="s">
        <v>4069</v>
      </c>
      <c r="BT735" s="73" t="s">
        <v>4072</v>
      </c>
      <c r="BU735" s="73">
        <v>579</v>
      </c>
      <c r="BV735" s="73" t="s">
        <v>2176</v>
      </c>
      <c r="BW735" s="73" t="s">
        <v>2177</v>
      </c>
      <c r="BX735" s="73">
        <v>0.15</v>
      </c>
      <c r="BY735" s="73">
        <v>0.24</v>
      </c>
      <c r="BZ735" s="73">
        <v>0.12</v>
      </c>
      <c r="CA735" s="73">
        <v>0.24</v>
      </c>
      <c r="CB735" s="73"/>
      <c r="CC735" s="73"/>
      <c r="CD735" s="73"/>
      <c r="CE735" s="73"/>
      <c r="CF735" s="73" t="s">
        <v>3428</v>
      </c>
      <c r="CG735" s="80"/>
      <c r="CH735" s="73" t="s">
        <v>66</v>
      </c>
      <c r="CI735" s="73" t="s">
        <v>3428</v>
      </c>
    </row>
    <row r="736" spans="59:87" ht="15" customHeight="1" x14ac:dyDescent="0.25">
      <c r="BG736" s="78">
        <v>46323.633946759262</v>
      </c>
      <c r="BH736" s="73">
        <v>1</v>
      </c>
      <c r="BI736" s="73" t="s">
        <v>84</v>
      </c>
      <c r="BJ736" s="73" t="s">
        <v>197</v>
      </c>
      <c r="BK736" s="73" t="s">
        <v>3558</v>
      </c>
      <c r="BL736" s="73" t="s">
        <v>31</v>
      </c>
      <c r="BM736" s="83">
        <v>1.6035735123304008E-5</v>
      </c>
      <c r="BN736" s="73">
        <v>0</v>
      </c>
      <c r="BO736" s="80" t="s">
        <v>2786</v>
      </c>
      <c r="BR736" s="78">
        <v>46323.633946759262</v>
      </c>
      <c r="BS736" s="73" t="s">
        <v>4069</v>
      </c>
      <c r="BT736" s="73" t="s">
        <v>4073</v>
      </c>
      <c r="BU736" s="73">
        <v>580</v>
      </c>
      <c r="BV736" s="73" t="s">
        <v>2176</v>
      </c>
      <c r="BW736" s="73" t="s">
        <v>2177</v>
      </c>
      <c r="BX736" s="73">
        <v>0.12</v>
      </c>
      <c r="BY736" s="73">
        <v>0.24</v>
      </c>
      <c r="BZ736" s="73">
        <v>0.12</v>
      </c>
      <c r="CA736" s="73">
        <v>0.21</v>
      </c>
      <c r="CB736" s="73"/>
      <c r="CC736" s="73"/>
      <c r="CD736" s="73"/>
      <c r="CE736" s="73"/>
      <c r="CF736" s="73" t="s">
        <v>3428</v>
      </c>
      <c r="CG736" s="80"/>
      <c r="CH736" s="73" t="s">
        <v>66</v>
      </c>
      <c r="CI736" s="73" t="s">
        <v>3428</v>
      </c>
    </row>
    <row r="737" spans="59:87" ht="15" customHeight="1" x14ac:dyDescent="0.25">
      <c r="BG737" s="78">
        <v>46323.633946759262</v>
      </c>
      <c r="BH737" s="73">
        <v>1</v>
      </c>
      <c r="BI737" s="73" t="s">
        <v>84</v>
      </c>
      <c r="BJ737" s="73" t="s">
        <v>197</v>
      </c>
      <c r="BK737" s="73" t="s">
        <v>3560</v>
      </c>
      <c r="BL737" s="73" t="s">
        <v>31</v>
      </c>
      <c r="BM737" s="83">
        <v>3.59663105328806E-5</v>
      </c>
      <c r="BN737" s="73">
        <v>0</v>
      </c>
      <c r="BO737" s="80" t="s">
        <v>2786</v>
      </c>
      <c r="BR737" s="78">
        <v>46323.633946759262</v>
      </c>
      <c r="BS737" s="73" t="s">
        <v>4074</v>
      </c>
      <c r="BT737" s="73" t="s">
        <v>4075</v>
      </c>
      <c r="BU737" s="73">
        <v>581</v>
      </c>
      <c r="BV737" s="73" t="s">
        <v>2176</v>
      </c>
      <c r="BW737" s="73" t="s">
        <v>2177</v>
      </c>
      <c r="BX737" s="73">
        <v>0.15</v>
      </c>
      <c r="BY737" s="73">
        <v>0.21</v>
      </c>
      <c r="BZ737" s="73">
        <v>0.18</v>
      </c>
      <c r="CA737" s="73">
        <v>0.21</v>
      </c>
      <c r="CB737" s="73"/>
      <c r="CC737" s="73"/>
      <c r="CD737" s="73"/>
      <c r="CE737" s="73"/>
      <c r="CF737" s="73" t="s">
        <v>3430</v>
      </c>
      <c r="CG737" s="80"/>
      <c r="CH737" s="73" t="s">
        <v>66</v>
      </c>
      <c r="CI737" s="73" t="s">
        <v>3430</v>
      </c>
    </row>
    <row r="738" spans="59:87" ht="15" customHeight="1" x14ac:dyDescent="0.25">
      <c r="BG738" s="78">
        <v>46323.633946759262</v>
      </c>
      <c r="BH738" s="73">
        <v>1</v>
      </c>
      <c r="BI738" s="73" t="s">
        <v>84</v>
      </c>
      <c r="BJ738" s="73" t="s">
        <v>197</v>
      </c>
      <c r="BK738" s="73" t="s">
        <v>3562</v>
      </c>
      <c r="BL738" s="73" t="s">
        <v>31</v>
      </c>
      <c r="BM738" s="83">
        <v>5.5896885942457188E-5</v>
      </c>
      <c r="BN738" s="73">
        <v>0</v>
      </c>
      <c r="BO738" s="80" t="s">
        <v>2786</v>
      </c>
      <c r="BR738" s="78">
        <v>46323.633946759262</v>
      </c>
      <c r="BS738" s="73" t="s">
        <v>4074</v>
      </c>
      <c r="BT738" s="73" t="s">
        <v>4076</v>
      </c>
      <c r="BU738" s="73">
        <v>582</v>
      </c>
      <c r="BV738" s="73" t="s">
        <v>2176</v>
      </c>
      <c r="BW738" s="73" t="s">
        <v>2177</v>
      </c>
      <c r="BX738" s="73">
        <v>0.18</v>
      </c>
      <c r="BY738" s="73">
        <v>0.21</v>
      </c>
      <c r="BZ738" s="73">
        <v>0.18</v>
      </c>
      <c r="CA738" s="73">
        <v>0.24</v>
      </c>
      <c r="CB738" s="73"/>
      <c r="CC738" s="73"/>
      <c r="CD738" s="73"/>
      <c r="CE738" s="73"/>
      <c r="CF738" s="73" t="s">
        <v>3430</v>
      </c>
      <c r="CG738" s="80"/>
      <c r="CH738" s="73" t="s">
        <v>66</v>
      </c>
      <c r="CI738" s="73" t="s">
        <v>3430</v>
      </c>
    </row>
    <row r="739" spans="59:87" ht="15" customHeight="1" x14ac:dyDescent="0.25">
      <c r="BG739" s="78">
        <v>46323.633946759262</v>
      </c>
      <c r="BH739" s="73">
        <v>1</v>
      </c>
      <c r="BI739" s="73" t="s">
        <v>84</v>
      </c>
      <c r="BJ739" s="73" t="s">
        <v>197</v>
      </c>
      <c r="BK739" s="73" t="s">
        <v>3564</v>
      </c>
      <c r="BL739" s="73" t="s">
        <v>31</v>
      </c>
      <c r="BM739" s="83">
        <v>7.5827461352033783E-5</v>
      </c>
      <c r="BN739" s="73">
        <v>0</v>
      </c>
      <c r="BO739" s="80" t="s">
        <v>2786</v>
      </c>
      <c r="BR739" s="78">
        <v>46323.633946759262</v>
      </c>
      <c r="BS739" s="73" t="s">
        <v>4074</v>
      </c>
      <c r="BT739" s="73" t="s">
        <v>4077</v>
      </c>
      <c r="BU739" s="73">
        <v>583</v>
      </c>
      <c r="BV739" s="73" t="s">
        <v>2176</v>
      </c>
      <c r="BW739" s="73" t="s">
        <v>2177</v>
      </c>
      <c r="BX739" s="73">
        <v>0.18</v>
      </c>
      <c r="BY739" s="73">
        <v>0.24</v>
      </c>
      <c r="BZ739" s="73">
        <v>0.15</v>
      </c>
      <c r="CA739" s="73">
        <v>0.24</v>
      </c>
      <c r="CB739" s="73"/>
      <c r="CC739" s="73"/>
      <c r="CD739" s="73"/>
      <c r="CE739" s="73"/>
      <c r="CF739" s="73" t="s">
        <v>3430</v>
      </c>
      <c r="CG739" s="80"/>
      <c r="CH739" s="73" t="s">
        <v>66</v>
      </c>
      <c r="CI739" s="73" t="s">
        <v>3430</v>
      </c>
    </row>
    <row r="740" spans="59:87" ht="15" customHeight="1" x14ac:dyDescent="0.25">
      <c r="BG740" s="78">
        <v>46323.633946759262</v>
      </c>
      <c r="BH740" s="73">
        <v>1</v>
      </c>
      <c r="BI740" s="73" t="s">
        <v>84</v>
      </c>
      <c r="BJ740" s="73" t="s">
        <v>197</v>
      </c>
      <c r="BK740" s="73" t="s">
        <v>3566</v>
      </c>
      <c r="BL740" s="73" t="s">
        <v>31</v>
      </c>
      <c r="BM740" s="83">
        <v>9.5758036761610371E-5</v>
      </c>
      <c r="BN740" s="73">
        <v>0</v>
      </c>
      <c r="BO740" s="80" t="s">
        <v>2786</v>
      </c>
      <c r="BR740" s="78">
        <v>46323.633946759262</v>
      </c>
      <c r="BS740" s="73" t="s">
        <v>4074</v>
      </c>
      <c r="BT740" s="73" t="s">
        <v>4078</v>
      </c>
      <c r="BU740" s="73">
        <v>584</v>
      </c>
      <c r="BV740" s="73" t="s">
        <v>2176</v>
      </c>
      <c r="BW740" s="73" t="s">
        <v>2177</v>
      </c>
      <c r="BX740" s="73">
        <v>0.15</v>
      </c>
      <c r="BY740" s="73">
        <v>0.24</v>
      </c>
      <c r="BZ740" s="73">
        <v>0.15</v>
      </c>
      <c r="CA740" s="73">
        <v>0.21</v>
      </c>
      <c r="CB740" s="73"/>
      <c r="CC740" s="73"/>
      <c r="CD740" s="73"/>
      <c r="CE740" s="73"/>
      <c r="CF740" s="73" t="s">
        <v>3430</v>
      </c>
      <c r="CG740" s="80"/>
      <c r="CH740" s="73" t="s">
        <v>66</v>
      </c>
      <c r="CI740" s="73" t="s">
        <v>3430</v>
      </c>
    </row>
    <row r="741" spans="59:87" ht="15" customHeight="1" x14ac:dyDescent="0.25">
      <c r="BG741" s="78">
        <v>46323.633946759262</v>
      </c>
      <c r="BH741" s="73">
        <v>1</v>
      </c>
      <c r="BI741" s="73" t="s">
        <v>84</v>
      </c>
      <c r="BJ741" s="73" t="s">
        <v>197</v>
      </c>
      <c r="BK741" s="73" t="s">
        <v>3568</v>
      </c>
      <c r="BL741" s="73" t="s">
        <v>31</v>
      </c>
      <c r="BM741" s="83">
        <v>1.1568861217118697E-4</v>
      </c>
      <c r="BN741" s="73">
        <v>0</v>
      </c>
      <c r="BO741" s="80" t="s">
        <v>2786</v>
      </c>
      <c r="BR741" s="78">
        <v>46323.633946759262</v>
      </c>
      <c r="BS741" s="73" t="s">
        <v>4079</v>
      </c>
      <c r="BT741" s="73" t="s">
        <v>4080</v>
      </c>
      <c r="BU741" s="73">
        <v>585</v>
      </c>
      <c r="BV741" s="73" t="s">
        <v>2176</v>
      </c>
      <c r="BW741" s="73" t="s">
        <v>2177</v>
      </c>
      <c r="BX741" s="73">
        <v>0.18</v>
      </c>
      <c r="BY741" s="73">
        <v>0.21</v>
      </c>
      <c r="BZ741" s="73">
        <v>0.21</v>
      </c>
      <c r="CA741" s="73">
        <v>0.21</v>
      </c>
      <c r="CB741" s="73"/>
      <c r="CC741" s="73"/>
      <c r="CD741" s="73"/>
      <c r="CE741" s="73"/>
      <c r="CF741" s="73" t="s">
        <v>3432</v>
      </c>
      <c r="CG741" s="80"/>
      <c r="CH741" s="73" t="s">
        <v>66</v>
      </c>
      <c r="CI741" s="73" t="s">
        <v>3432</v>
      </c>
    </row>
    <row r="742" spans="59:87" ht="15" customHeight="1" x14ac:dyDescent="0.25">
      <c r="BG742" s="78">
        <v>46323.633946759262</v>
      </c>
      <c r="BH742" s="73">
        <v>1</v>
      </c>
      <c r="BI742" s="73" t="s">
        <v>84</v>
      </c>
      <c r="BJ742" s="73" t="s">
        <v>197</v>
      </c>
      <c r="BK742" s="73" t="s">
        <v>3570</v>
      </c>
      <c r="BL742" s="73" t="s">
        <v>31</v>
      </c>
      <c r="BM742" s="83">
        <v>1.2897566244423803E-4</v>
      </c>
      <c r="BN742" s="73">
        <v>0</v>
      </c>
      <c r="BO742" s="80" t="s">
        <v>2786</v>
      </c>
      <c r="BR742" s="78">
        <v>46323.633946759262</v>
      </c>
      <c r="BS742" s="73" t="s">
        <v>4079</v>
      </c>
      <c r="BT742" s="73" t="s">
        <v>4081</v>
      </c>
      <c r="BU742" s="73">
        <v>586</v>
      </c>
      <c r="BV742" s="73" t="s">
        <v>2176</v>
      </c>
      <c r="BW742" s="73" t="s">
        <v>2177</v>
      </c>
      <c r="BX742" s="73">
        <v>0.21</v>
      </c>
      <c r="BY742" s="73">
        <v>0.21</v>
      </c>
      <c r="BZ742" s="73">
        <v>0.21</v>
      </c>
      <c r="CA742" s="73">
        <v>0.24</v>
      </c>
      <c r="CB742" s="73"/>
      <c r="CC742" s="73"/>
      <c r="CD742" s="73"/>
      <c r="CE742" s="73"/>
      <c r="CF742" s="73" t="s">
        <v>3432</v>
      </c>
      <c r="CG742" s="80"/>
      <c r="CH742" s="73" t="s">
        <v>66</v>
      </c>
      <c r="CI742" s="73" t="s">
        <v>3432</v>
      </c>
    </row>
    <row r="743" spans="59:87" ht="15" customHeight="1" x14ac:dyDescent="0.25">
      <c r="BG743" s="78">
        <v>46323.633946759262</v>
      </c>
      <c r="BH743" s="73">
        <v>1</v>
      </c>
      <c r="BI743" s="73" t="s">
        <v>84</v>
      </c>
      <c r="BJ743" s="73" t="s">
        <v>197</v>
      </c>
      <c r="BK743" s="73" t="s">
        <v>3572</v>
      </c>
      <c r="BL743" s="73" t="s">
        <v>31</v>
      </c>
      <c r="BM743" s="83">
        <v>2.921953442519778E-5</v>
      </c>
      <c r="BN743" s="73">
        <v>0</v>
      </c>
      <c r="BO743" s="80" t="s">
        <v>2786</v>
      </c>
      <c r="BR743" s="78">
        <v>46323.633946759262</v>
      </c>
      <c r="BS743" s="73" t="s">
        <v>4079</v>
      </c>
      <c r="BT743" s="73" t="s">
        <v>4082</v>
      </c>
      <c r="BU743" s="73">
        <v>587</v>
      </c>
      <c r="BV743" s="73" t="s">
        <v>2176</v>
      </c>
      <c r="BW743" s="73" t="s">
        <v>2177</v>
      </c>
      <c r="BX743" s="73">
        <v>0.21</v>
      </c>
      <c r="BY743" s="73">
        <v>0.24</v>
      </c>
      <c r="BZ743" s="73">
        <v>0.18</v>
      </c>
      <c r="CA743" s="73">
        <v>0.24</v>
      </c>
      <c r="CB743" s="73"/>
      <c r="CC743" s="73"/>
      <c r="CD743" s="73"/>
      <c r="CE743" s="73"/>
      <c r="CF743" s="73" t="s">
        <v>3432</v>
      </c>
      <c r="CG743" s="80"/>
      <c r="CH743" s="73" t="s">
        <v>66</v>
      </c>
      <c r="CI743" s="73" t="s">
        <v>3432</v>
      </c>
    </row>
    <row r="744" spans="59:87" ht="15" customHeight="1" x14ac:dyDescent="0.25">
      <c r="BG744" s="78">
        <v>46323.633946759262</v>
      </c>
      <c r="BH744" s="73">
        <v>1</v>
      </c>
      <c r="BI744" s="73" t="s">
        <v>84</v>
      </c>
      <c r="BJ744" s="73" t="s">
        <v>197</v>
      </c>
      <c r="BK744" s="73" t="s">
        <v>3574</v>
      </c>
      <c r="BL744" s="73" t="s">
        <v>31</v>
      </c>
      <c r="BM744" s="83">
        <v>4.9150109834774368E-5</v>
      </c>
      <c r="BN744" s="73">
        <v>0</v>
      </c>
      <c r="BO744" s="80" t="s">
        <v>2786</v>
      </c>
      <c r="BR744" s="78">
        <v>46323.633946759262</v>
      </c>
      <c r="BS744" s="73" t="s">
        <v>4079</v>
      </c>
      <c r="BT744" s="73" t="s">
        <v>4083</v>
      </c>
      <c r="BU744" s="73">
        <v>588</v>
      </c>
      <c r="BV744" s="73" t="s">
        <v>2176</v>
      </c>
      <c r="BW744" s="73" t="s">
        <v>2177</v>
      </c>
      <c r="BX744" s="73">
        <v>0.18</v>
      </c>
      <c r="BY744" s="73">
        <v>0.24</v>
      </c>
      <c r="BZ744" s="73">
        <v>0.18</v>
      </c>
      <c r="CA744" s="73">
        <v>0.21</v>
      </c>
      <c r="CB744" s="73"/>
      <c r="CC744" s="73"/>
      <c r="CD744" s="73"/>
      <c r="CE744" s="73"/>
      <c r="CF744" s="73" t="s">
        <v>3432</v>
      </c>
      <c r="CG744" s="80"/>
      <c r="CH744" s="73" t="s">
        <v>66</v>
      </c>
      <c r="CI744" s="73" t="s">
        <v>3432</v>
      </c>
    </row>
    <row r="745" spans="59:87" ht="15" customHeight="1" x14ac:dyDescent="0.25">
      <c r="BG745" s="78">
        <v>46323.633946759262</v>
      </c>
      <c r="BH745" s="73">
        <v>1</v>
      </c>
      <c r="BI745" s="73" t="s">
        <v>84</v>
      </c>
      <c r="BJ745" s="73" t="s">
        <v>197</v>
      </c>
      <c r="BK745" s="73" t="s">
        <v>3576</v>
      </c>
      <c r="BL745" s="73" t="s">
        <v>31</v>
      </c>
      <c r="BM745" s="83">
        <v>6.9080685244350963E-5</v>
      </c>
      <c r="BN745" s="73">
        <v>0</v>
      </c>
      <c r="BO745" s="80" t="s">
        <v>2786</v>
      </c>
      <c r="BR745" s="78">
        <v>46323.633946759262</v>
      </c>
      <c r="BS745" s="73" t="s">
        <v>4084</v>
      </c>
      <c r="BT745" s="73" t="s">
        <v>4085</v>
      </c>
      <c r="BU745" s="73">
        <v>589</v>
      </c>
      <c r="BV745" s="73" t="s">
        <v>2176</v>
      </c>
      <c r="BW745" s="73" t="s">
        <v>2177</v>
      </c>
      <c r="BX745" s="73">
        <v>0.21</v>
      </c>
      <c r="BY745" s="73">
        <v>0.21</v>
      </c>
      <c r="BZ745" s="73">
        <v>0.24</v>
      </c>
      <c r="CA745" s="73">
        <v>0.21</v>
      </c>
      <c r="CB745" s="73"/>
      <c r="CC745" s="73"/>
      <c r="CD745" s="73"/>
      <c r="CE745" s="73"/>
      <c r="CF745" s="73" t="s">
        <v>3434</v>
      </c>
      <c r="CG745" s="80"/>
      <c r="CH745" s="73" t="s">
        <v>66</v>
      </c>
      <c r="CI745" s="73" t="s">
        <v>3434</v>
      </c>
    </row>
    <row r="746" spans="59:87" ht="15" customHeight="1" x14ac:dyDescent="0.25">
      <c r="BG746" s="78">
        <v>46323.633946759262</v>
      </c>
      <c r="BH746" s="73">
        <v>1</v>
      </c>
      <c r="BI746" s="73" t="s">
        <v>84</v>
      </c>
      <c r="BJ746" s="73" t="s">
        <v>197</v>
      </c>
      <c r="BK746" s="73" t="s">
        <v>3578</v>
      </c>
      <c r="BL746" s="73" t="s">
        <v>31</v>
      </c>
      <c r="BM746" s="83">
        <v>8.9011260653927552E-5</v>
      </c>
      <c r="BN746" s="73">
        <v>0</v>
      </c>
      <c r="BO746" s="80" t="s">
        <v>2786</v>
      </c>
      <c r="BR746" s="78">
        <v>46323.633946759262</v>
      </c>
      <c r="BS746" s="73" t="s">
        <v>4084</v>
      </c>
      <c r="BT746" s="73" t="s">
        <v>4086</v>
      </c>
      <c r="BU746" s="73">
        <v>590</v>
      </c>
      <c r="BV746" s="73" t="s">
        <v>2176</v>
      </c>
      <c r="BW746" s="73" t="s">
        <v>2177</v>
      </c>
      <c r="BX746" s="73">
        <v>0.24</v>
      </c>
      <c r="BY746" s="73">
        <v>0.21</v>
      </c>
      <c r="BZ746" s="73">
        <v>0.24</v>
      </c>
      <c r="CA746" s="73">
        <v>0.24</v>
      </c>
      <c r="CB746" s="73"/>
      <c r="CC746" s="73"/>
      <c r="CD746" s="73"/>
      <c r="CE746" s="73"/>
      <c r="CF746" s="73" t="s">
        <v>3434</v>
      </c>
      <c r="CG746" s="80"/>
      <c r="CH746" s="73" t="s">
        <v>66</v>
      </c>
      <c r="CI746" s="73" t="s">
        <v>3434</v>
      </c>
    </row>
    <row r="747" spans="59:87" ht="15" customHeight="1" x14ac:dyDescent="0.25">
      <c r="BG747" s="78">
        <v>46323.633946759262</v>
      </c>
      <c r="BH747" s="73">
        <v>1</v>
      </c>
      <c r="BI747" s="73" t="s">
        <v>84</v>
      </c>
      <c r="BJ747" s="73" t="s">
        <v>197</v>
      </c>
      <c r="BK747" s="73" t="s">
        <v>3580</v>
      </c>
      <c r="BL747" s="73" t="s">
        <v>31</v>
      </c>
      <c r="BM747" s="83">
        <v>1.0894183606350415E-4</v>
      </c>
      <c r="BN747" s="73">
        <v>0</v>
      </c>
      <c r="BO747" s="80" t="s">
        <v>2786</v>
      </c>
      <c r="BR747" s="78">
        <v>46323.633946759262</v>
      </c>
      <c r="BS747" s="73" t="s">
        <v>4084</v>
      </c>
      <c r="BT747" s="73" t="s">
        <v>4087</v>
      </c>
      <c r="BU747" s="73">
        <v>591</v>
      </c>
      <c r="BV747" s="73" t="s">
        <v>2176</v>
      </c>
      <c r="BW747" s="73" t="s">
        <v>2177</v>
      </c>
      <c r="BX747" s="73">
        <v>0.24</v>
      </c>
      <c r="BY747" s="73">
        <v>0.24</v>
      </c>
      <c r="BZ747" s="73">
        <v>0.21</v>
      </c>
      <c r="CA747" s="73">
        <v>0.24</v>
      </c>
      <c r="CB747" s="73"/>
      <c r="CC747" s="73"/>
      <c r="CD747" s="73"/>
      <c r="CE747" s="73"/>
      <c r="CF747" s="73" t="s">
        <v>3434</v>
      </c>
      <c r="CG747" s="80"/>
      <c r="CH747" s="73" t="s">
        <v>66</v>
      </c>
      <c r="CI747" s="73" t="s">
        <v>3434</v>
      </c>
    </row>
    <row r="748" spans="59:87" ht="15" customHeight="1" x14ac:dyDescent="0.25">
      <c r="BG748" s="78">
        <v>46323.633946759262</v>
      </c>
      <c r="BH748" s="73">
        <v>1</v>
      </c>
      <c r="BI748" s="73" t="s">
        <v>84</v>
      </c>
      <c r="BJ748" s="73" t="s">
        <v>197</v>
      </c>
      <c r="BK748" s="73" t="s">
        <v>3582</v>
      </c>
      <c r="BL748" s="73" t="s">
        <v>31</v>
      </c>
      <c r="BM748" s="83">
        <v>1.2887241147308074E-4</v>
      </c>
      <c r="BN748" s="73">
        <v>0</v>
      </c>
      <c r="BO748" s="80" t="s">
        <v>2786</v>
      </c>
      <c r="BR748" s="78">
        <v>46323.633946759262</v>
      </c>
      <c r="BS748" s="73" t="s">
        <v>4084</v>
      </c>
      <c r="BT748" s="73" t="s">
        <v>4088</v>
      </c>
      <c r="BU748" s="73">
        <v>592</v>
      </c>
      <c r="BV748" s="73" t="s">
        <v>2176</v>
      </c>
      <c r="BW748" s="73" t="s">
        <v>2177</v>
      </c>
      <c r="BX748" s="73">
        <v>0.21</v>
      </c>
      <c r="BY748" s="73">
        <v>0.24</v>
      </c>
      <c r="BZ748" s="73">
        <v>0.21</v>
      </c>
      <c r="CA748" s="73">
        <v>0.21</v>
      </c>
      <c r="CB748" s="73"/>
      <c r="CC748" s="73"/>
      <c r="CD748" s="73"/>
      <c r="CE748" s="73"/>
      <c r="CF748" s="73" t="s">
        <v>3434</v>
      </c>
      <c r="CG748" s="80"/>
      <c r="CH748" s="73" t="s">
        <v>66</v>
      </c>
      <c r="CI748" s="73" t="s">
        <v>3434</v>
      </c>
    </row>
    <row r="749" spans="59:87" ht="15" customHeight="1" x14ac:dyDescent="0.25">
      <c r="BG749" s="78">
        <v>46323.633946759262</v>
      </c>
      <c r="BH749" s="73">
        <v>1</v>
      </c>
      <c r="BI749" s="73" t="s">
        <v>84</v>
      </c>
      <c r="BJ749" s="73" t="s">
        <v>197</v>
      </c>
      <c r="BK749" s="73" t="s">
        <v>3584</v>
      </c>
      <c r="BL749" s="73" t="s">
        <v>31</v>
      </c>
      <c r="BM749" s="83">
        <v>1.4880298688265734E-4</v>
      </c>
      <c r="BN749" s="73">
        <v>0</v>
      </c>
      <c r="BO749" s="80" t="s">
        <v>2786</v>
      </c>
      <c r="BR749" s="78">
        <v>46323.633946759262</v>
      </c>
      <c r="BS749" s="73" t="s">
        <v>4089</v>
      </c>
      <c r="BT749" s="73" t="s">
        <v>4090</v>
      </c>
      <c r="BU749" s="73">
        <v>593</v>
      </c>
      <c r="BV749" s="73" t="s">
        <v>2176</v>
      </c>
      <c r="BW749" s="73" t="s">
        <v>2177</v>
      </c>
      <c r="BX749" s="73">
        <v>0.24</v>
      </c>
      <c r="BY749" s="73">
        <v>0.21</v>
      </c>
      <c r="BZ749" s="73">
        <v>0.27</v>
      </c>
      <c r="CA749" s="73">
        <v>0.21</v>
      </c>
      <c r="CB749" s="73"/>
      <c r="CC749" s="73"/>
      <c r="CD749" s="73"/>
      <c r="CE749" s="73"/>
      <c r="CF749" s="73" t="s">
        <v>3436</v>
      </c>
      <c r="CG749" s="80"/>
      <c r="CH749" s="73" t="s">
        <v>66</v>
      </c>
      <c r="CI749" s="73" t="s">
        <v>3436</v>
      </c>
    </row>
    <row r="750" spans="59:87" ht="15" customHeight="1" x14ac:dyDescent="0.25">
      <c r="BG750" s="78">
        <v>46323.633946759262</v>
      </c>
      <c r="BH750" s="73">
        <v>1</v>
      </c>
      <c r="BI750" s="73" t="s">
        <v>84</v>
      </c>
      <c r="BJ750" s="73" t="s">
        <v>197</v>
      </c>
      <c r="BK750" s="73" t="s">
        <v>3586</v>
      </c>
      <c r="BL750" s="73" t="s">
        <v>31</v>
      </c>
      <c r="BM750" s="83">
        <v>1.6873356229223392E-4</v>
      </c>
      <c r="BN750" s="73">
        <v>0</v>
      </c>
      <c r="BO750" s="80" t="s">
        <v>2786</v>
      </c>
      <c r="BR750" s="78">
        <v>46323.633946759262</v>
      </c>
      <c r="BS750" s="73" t="s">
        <v>4089</v>
      </c>
      <c r="BT750" s="73" t="s">
        <v>4091</v>
      </c>
      <c r="BU750" s="73">
        <v>594</v>
      </c>
      <c r="BV750" s="73" t="s">
        <v>2176</v>
      </c>
      <c r="BW750" s="73" t="s">
        <v>2177</v>
      </c>
      <c r="BX750" s="73">
        <v>0.27</v>
      </c>
      <c r="BY750" s="73">
        <v>0.21</v>
      </c>
      <c r="BZ750" s="73">
        <v>0.27</v>
      </c>
      <c r="CA750" s="73">
        <v>0.24</v>
      </c>
      <c r="CB750" s="73"/>
      <c r="CC750" s="73"/>
      <c r="CD750" s="73"/>
      <c r="CE750" s="73"/>
      <c r="CF750" s="73" t="s">
        <v>3436</v>
      </c>
      <c r="CG750" s="80"/>
      <c r="CH750" s="73" t="s">
        <v>66</v>
      </c>
      <c r="CI750" s="73" t="s">
        <v>3436</v>
      </c>
    </row>
    <row r="751" spans="59:87" ht="15" customHeight="1" x14ac:dyDescent="0.25">
      <c r="BG751" s="78">
        <v>46323.633946759262</v>
      </c>
      <c r="BH751" s="73">
        <v>1</v>
      </c>
      <c r="BI751" s="73" t="s">
        <v>84</v>
      </c>
      <c r="BJ751" s="73" t="s">
        <v>197</v>
      </c>
      <c r="BK751" s="73" t="s">
        <v>3588</v>
      </c>
      <c r="BL751" s="73" t="s">
        <v>31</v>
      </c>
      <c r="BM751" s="83">
        <v>1.8202061256528498E-4</v>
      </c>
      <c r="BN751" s="73">
        <v>0</v>
      </c>
      <c r="BO751" s="80" t="s">
        <v>2786</v>
      </c>
      <c r="BR751" s="78">
        <v>46323.633946759262</v>
      </c>
      <c r="BS751" s="73" t="s">
        <v>4089</v>
      </c>
      <c r="BT751" s="73" t="s">
        <v>4092</v>
      </c>
      <c r="BU751" s="73">
        <v>595</v>
      </c>
      <c r="BV751" s="73" t="s">
        <v>2176</v>
      </c>
      <c r="BW751" s="73" t="s">
        <v>2177</v>
      </c>
      <c r="BX751" s="73">
        <v>0.27</v>
      </c>
      <c r="BY751" s="73">
        <v>0.24</v>
      </c>
      <c r="BZ751" s="73">
        <v>0.24</v>
      </c>
      <c r="CA751" s="73">
        <v>0.24</v>
      </c>
      <c r="CB751" s="73"/>
      <c r="CC751" s="73"/>
      <c r="CD751" s="73"/>
      <c r="CE751" s="73"/>
      <c r="CF751" s="73" t="s">
        <v>3436</v>
      </c>
      <c r="CG751" s="80"/>
      <c r="CH751" s="73" t="s">
        <v>66</v>
      </c>
      <c r="CI751" s="73" t="s">
        <v>3436</v>
      </c>
    </row>
    <row r="752" spans="59:87" ht="15" customHeight="1" x14ac:dyDescent="0.25">
      <c r="BG752" s="78">
        <v>46323.633946759262</v>
      </c>
      <c r="BH752" s="73">
        <v>1</v>
      </c>
      <c r="BI752" s="73" t="s">
        <v>84</v>
      </c>
      <c r="BJ752" s="73" t="s">
        <v>197</v>
      </c>
      <c r="BK752" s="73" t="s">
        <v>3590</v>
      </c>
      <c r="BL752" s="73" t="s">
        <v>31</v>
      </c>
      <c r="BM752" s="83">
        <v>8.2264484546244732E-5</v>
      </c>
      <c r="BN752" s="73">
        <v>0</v>
      </c>
      <c r="BO752" s="80" t="s">
        <v>2786</v>
      </c>
      <c r="BR752" s="78">
        <v>46323.633946759262</v>
      </c>
      <c r="BS752" s="73" t="s">
        <v>4089</v>
      </c>
      <c r="BT752" s="73" t="s">
        <v>4093</v>
      </c>
      <c r="BU752" s="73">
        <v>596</v>
      </c>
      <c r="BV752" s="73" t="s">
        <v>2176</v>
      </c>
      <c r="BW752" s="73" t="s">
        <v>2177</v>
      </c>
      <c r="BX752" s="73">
        <v>0.24</v>
      </c>
      <c r="BY752" s="73">
        <v>0.24</v>
      </c>
      <c r="BZ752" s="73">
        <v>0.24</v>
      </c>
      <c r="CA752" s="73">
        <v>0.21</v>
      </c>
      <c r="CB752" s="73"/>
      <c r="CC752" s="73"/>
      <c r="CD752" s="73"/>
      <c r="CE752" s="73"/>
      <c r="CF752" s="73" t="s">
        <v>3436</v>
      </c>
      <c r="CG752" s="80"/>
      <c r="CH752" s="73" t="s">
        <v>66</v>
      </c>
      <c r="CI752" s="73" t="s">
        <v>3436</v>
      </c>
    </row>
    <row r="753" spans="59:87" ht="15" customHeight="1" x14ac:dyDescent="0.25">
      <c r="BG753" s="78">
        <v>46323.633946759262</v>
      </c>
      <c r="BH753" s="73">
        <v>1</v>
      </c>
      <c r="BI753" s="73" t="s">
        <v>84</v>
      </c>
      <c r="BJ753" s="73" t="s">
        <v>197</v>
      </c>
      <c r="BK753" s="73" t="s">
        <v>3592</v>
      </c>
      <c r="BL753" s="73" t="s">
        <v>31</v>
      </c>
      <c r="BM753" s="83">
        <v>1.0219505995582133E-4</v>
      </c>
      <c r="BN753" s="73">
        <v>0</v>
      </c>
      <c r="BO753" s="80" t="s">
        <v>2786</v>
      </c>
      <c r="BR753" s="78">
        <v>46323.633946759262</v>
      </c>
      <c r="BS753" s="73" t="s">
        <v>4094</v>
      </c>
      <c r="BT753" s="73" t="s">
        <v>4095</v>
      </c>
      <c r="BU753" s="73">
        <v>597</v>
      </c>
      <c r="BV753" s="73" t="s">
        <v>2176</v>
      </c>
      <c r="BW753" s="73" t="s">
        <v>2177</v>
      </c>
      <c r="BX753" s="73">
        <v>0.27</v>
      </c>
      <c r="BY753" s="73">
        <v>0.21</v>
      </c>
      <c r="BZ753" s="73">
        <v>0.3</v>
      </c>
      <c r="CA753" s="73">
        <v>0.21</v>
      </c>
      <c r="CB753" s="73"/>
      <c r="CC753" s="73"/>
      <c r="CD753" s="73"/>
      <c r="CE753" s="73"/>
      <c r="CF753" s="73" t="s">
        <v>3438</v>
      </c>
      <c r="CG753" s="80"/>
      <c r="CH753" s="73" t="s">
        <v>66</v>
      </c>
      <c r="CI753" s="73" t="s">
        <v>3438</v>
      </c>
    </row>
    <row r="754" spans="59:87" ht="15" customHeight="1" x14ac:dyDescent="0.25">
      <c r="BG754" s="78">
        <v>46323.633946759262</v>
      </c>
      <c r="BH754" s="73">
        <v>1</v>
      </c>
      <c r="BI754" s="73" t="s">
        <v>84</v>
      </c>
      <c r="BJ754" s="73" t="s">
        <v>197</v>
      </c>
      <c r="BK754" s="73" t="s">
        <v>3594</v>
      </c>
      <c r="BL754" s="73" t="s">
        <v>31</v>
      </c>
      <c r="BM754" s="83">
        <v>1.2212563536539791E-4</v>
      </c>
      <c r="BN754" s="73">
        <v>0</v>
      </c>
      <c r="BO754" s="80" t="s">
        <v>2786</v>
      </c>
      <c r="BR754" s="78">
        <v>46323.633946759262</v>
      </c>
      <c r="BS754" s="73" t="s">
        <v>4094</v>
      </c>
      <c r="BT754" s="73" t="s">
        <v>4096</v>
      </c>
      <c r="BU754" s="73">
        <v>598</v>
      </c>
      <c r="BV754" s="73" t="s">
        <v>2176</v>
      </c>
      <c r="BW754" s="73" t="s">
        <v>2177</v>
      </c>
      <c r="BX754" s="73">
        <v>0.3</v>
      </c>
      <c r="BY754" s="73">
        <v>0.21</v>
      </c>
      <c r="BZ754" s="73">
        <v>0.3</v>
      </c>
      <c r="CA754" s="73">
        <v>0.24</v>
      </c>
      <c r="CB754" s="73"/>
      <c r="CC754" s="73"/>
      <c r="CD754" s="73"/>
      <c r="CE754" s="73"/>
      <c r="CF754" s="73" t="s">
        <v>3438</v>
      </c>
      <c r="CG754" s="80"/>
      <c r="CH754" s="73" t="s">
        <v>66</v>
      </c>
      <c r="CI754" s="73" t="s">
        <v>3438</v>
      </c>
    </row>
    <row r="755" spans="59:87" ht="15" customHeight="1" x14ac:dyDescent="0.25">
      <c r="BG755" s="78">
        <v>46323.633946759262</v>
      </c>
      <c r="BH755" s="73">
        <v>1</v>
      </c>
      <c r="BI755" s="73" t="s">
        <v>84</v>
      </c>
      <c r="BJ755" s="73" t="s">
        <v>197</v>
      </c>
      <c r="BK755" s="73" t="s">
        <v>3596</v>
      </c>
      <c r="BL755" s="73" t="s">
        <v>31</v>
      </c>
      <c r="BM755" s="83">
        <v>1.4205621077497451E-4</v>
      </c>
      <c r="BN755" s="73">
        <v>0</v>
      </c>
      <c r="BO755" s="80" t="s">
        <v>2786</v>
      </c>
      <c r="BR755" s="78">
        <v>46323.633946759262</v>
      </c>
      <c r="BS755" s="73" t="s">
        <v>4094</v>
      </c>
      <c r="BT755" s="73" t="s">
        <v>4097</v>
      </c>
      <c r="BU755" s="73">
        <v>599</v>
      </c>
      <c r="BV755" s="73" t="s">
        <v>2176</v>
      </c>
      <c r="BW755" s="73" t="s">
        <v>2177</v>
      </c>
      <c r="BX755" s="73">
        <v>0.3</v>
      </c>
      <c r="BY755" s="73">
        <v>0.24</v>
      </c>
      <c r="BZ755" s="73">
        <v>0.27</v>
      </c>
      <c r="CA755" s="73">
        <v>0.24</v>
      </c>
      <c r="CB755" s="73"/>
      <c r="CC755" s="73"/>
      <c r="CD755" s="73"/>
      <c r="CE755" s="73"/>
      <c r="CF755" s="73" t="s">
        <v>3438</v>
      </c>
      <c r="CG755" s="80"/>
      <c r="CH755" s="73" t="s">
        <v>66</v>
      </c>
      <c r="CI755" s="73" t="s">
        <v>3438</v>
      </c>
    </row>
    <row r="756" spans="59:87" ht="15" customHeight="1" x14ac:dyDescent="0.25">
      <c r="BG756" s="78">
        <v>46323.633946759262</v>
      </c>
      <c r="BH756" s="73">
        <v>1</v>
      </c>
      <c r="BI756" s="73" t="s">
        <v>84</v>
      </c>
      <c r="BJ756" s="73" t="s">
        <v>197</v>
      </c>
      <c r="BK756" s="73" t="s">
        <v>3598</v>
      </c>
      <c r="BL756" s="73" t="s">
        <v>31</v>
      </c>
      <c r="BM756" s="83">
        <v>1.6198678618455111E-4</v>
      </c>
      <c r="BN756" s="73">
        <v>0</v>
      </c>
      <c r="BO756" s="80" t="s">
        <v>2786</v>
      </c>
      <c r="BR756" s="78">
        <v>46323.633946759262</v>
      </c>
      <c r="BS756" s="73" t="s">
        <v>4094</v>
      </c>
      <c r="BT756" s="73" t="s">
        <v>4098</v>
      </c>
      <c r="BU756" s="73">
        <v>600</v>
      </c>
      <c r="BV756" s="73" t="s">
        <v>2176</v>
      </c>
      <c r="BW756" s="73" t="s">
        <v>2177</v>
      </c>
      <c r="BX756" s="73">
        <v>0.27</v>
      </c>
      <c r="BY756" s="73">
        <v>0.24</v>
      </c>
      <c r="BZ756" s="73">
        <v>0.27</v>
      </c>
      <c r="CA756" s="73">
        <v>0.21</v>
      </c>
      <c r="CB756" s="73"/>
      <c r="CC756" s="73"/>
      <c r="CD756" s="73"/>
      <c r="CE756" s="73"/>
      <c r="CF756" s="73" t="s">
        <v>3438</v>
      </c>
      <c r="CG756" s="80"/>
      <c r="CH756" s="73" t="s">
        <v>66</v>
      </c>
      <c r="CI756" s="73" t="s">
        <v>3438</v>
      </c>
    </row>
    <row r="757" spans="59:87" ht="15" customHeight="1" x14ac:dyDescent="0.25">
      <c r="BG757" s="78">
        <v>46323.633946759262</v>
      </c>
      <c r="BH757" s="73">
        <v>1</v>
      </c>
      <c r="BI757" s="73" t="s">
        <v>84</v>
      </c>
      <c r="BJ757" s="73" t="s">
        <v>197</v>
      </c>
      <c r="BK757" s="73" t="s">
        <v>3600</v>
      </c>
      <c r="BL757" s="73" t="s">
        <v>31</v>
      </c>
      <c r="BM757" s="83">
        <v>1.8191736159412769E-4</v>
      </c>
      <c r="BN757" s="73">
        <v>0</v>
      </c>
      <c r="BO757" s="80" t="s">
        <v>2786</v>
      </c>
      <c r="BR757" s="78">
        <v>46323.633946759262</v>
      </c>
      <c r="BS757" s="73" t="s">
        <v>4099</v>
      </c>
      <c r="BT757" s="73" t="s">
        <v>4100</v>
      </c>
      <c r="BU757" s="73">
        <v>601</v>
      </c>
      <c r="BV757" s="73" t="s">
        <v>2176</v>
      </c>
      <c r="BW757" s="73" t="s">
        <v>2177</v>
      </c>
      <c r="BX757" s="73">
        <v>0.3</v>
      </c>
      <c r="BY757" s="73">
        <v>0.21</v>
      </c>
      <c r="BZ757" s="73">
        <v>0.33</v>
      </c>
      <c r="CA757" s="73">
        <v>0.21</v>
      </c>
      <c r="CB757" s="73"/>
      <c r="CC757" s="73"/>
      <c r="CD757" s="73"/>
      <c r="CE757" s="73"/>
      <c r="CF757" s="73" t="s">
        <v>3440</v>
      </c>
      <c r="CG757" s="80"/>
      <c r="CH757" s="73" t="s">
        <v>66</v>
      </c>
      <c r="CI757" s="73" t="s">
        <v>3440</v>
      </c>
    </row>
    <row r="758" spans="59:87" ht="15" customHeight="1" x14ac:dyDescent="0.25">
      <c r="BG758" s="78">
        <v>46323.633946759262</v>
      </c>
      <c r="BH758" s="73">
        <v>1</v>
      </c>
      <c r="BI758" s="73" t="s">
        <v>84</v>
      </c>
      <c r="BJ758" s="73" t="s">
        <v>197</v>
      </c>
      <c r="BK758" s="73" t="s">
        <v>3602</v>
      </c>
      <c r="BL758" s="73" t="s">
        <v>31</v>
      </c>
      <c r="BM758" s="83">
        <v>2.0184793700370429E-4</v>
      </c>
      <c r="BN758" s="73">
        <v>0</v>
      </c>
      <c r="BO758" s="80" t="s">
        <v>2786</v>
      </c>
      <c r="BR758" s="78">
        <v>46323.633946759262</v>
      </c>
      <c r="BS758" s="73" t="s">
        <v>4099</v>
      </c>
      <c r="BT758" s="73" t="s">
        <v>4101</v>
      </c>
      <c r="BU758" s="73">
        <v>602</v>
      </c>
      <c r="BV758" s="73" t="s">
        <v>2176</v>
      </c>
      <c r="BW758" s="73" t="s">
        <v>2177</v>
      </c>
      <c r="BX758" s="73">
        <v>0.33</v>
      </c>
      <c r="BY758" s="73">
        <v>0.21</v>
      </c>
      <c r="BZ758" s="73">
        <v>0.33</v>
      </c>
      <c r="CA758" s="73">
        <v>0.24</v>
      </c>
      <c r="CB758" s="73"/>
      <c r="CC758" s="73"/>
      <c r="CD758" s="73"/>
      <c r="CE758" s="73"/>
      <c r="CF758" s="73" t="s">
        <v>3440</v>
      </c>
      <c r="CG758" s="80"/>
      <c r="CH758" s="73" t="s">
        <v>66</v>
      </c>
      <c r="CI758" s="73" t="s">
        <v>3440</v>
      </c>
    </row>
    <row r="759" spans="59:87" ht="15" customHeight="1" x14ac:dyDescent="0.25">
      <c r="BG759" s="78">
        <v>46323.633946759262</v>
      </c>
      <c r="BH759" s="73">
        <v>1</v>
      </c>
      <c r="BI759" s="73" t="s">
        <v>84</v>
      </c>
      <c r="BJ759" s="73" t="s">
        <v>197</v>
      </c>
      <c r="BK759" s="73" t="s">
        <v>3604</v>
      </c>
      <c r="BL759" s="73" t="s">
        <v>31</v>
      </c>
      <c r="BM759" s="83">
        <v>2.2177851241328089E-4</v>
      </c>
      <c r="BN759" s="73">
        <v>0</v>
      </c>
      <c r="BO759" s="80" t="s">
        <v>2786</v>
      </c>
      <c r="BR759" s="78">
        <v>46323.633946759262</v>
      </c>
      <c r="BS759" s="73" t="s">
        <v>4099</v>
      </c>
      <c r="BT759" s="73" t="s">
        <v>4102</v>
      </c>
      <c r="BU759" s="73">
        <v>603</v>
      </c>
      <c r="BV759" s="73" t="s">
        <v>2176</v>
      </c>
      <c r="BW759" s="73" t="s">
        <v>2177</v>
      </c>
      <c r="BX759" s="73">
        <v>0.33</v>
      </c>
      <c r="BY759" s="73">
        <v>0.24</v>
      </c>
      <c r="BZ759" s="73">
        <v>0.3</v>
      </c>
      <c r="CA759" s="73">
        <v>0.24</v>
      </c>
      <c r="CB759" s="73"/>
      <c r="CC759" s="73"/>
      <c r="CD759" s="73"/>
      <c r="CE759" s="73"/>
      <c r="CF759" s="73" t="s">
        <v>3440</v>
      </c>
      <c r="CG759" s="80"/>
      <c r="CH759" s="73" t="s">
        <v>66</v>
      </c>
      <c r="CI759" s="73" t="s">
        <v>3440</v>
      </c>
    </row>
    <row r="760" spans="59:87" ht="15" customHeight="1" x14ac:dyDescent="0.25">
      <c r="BG760" s="78">
        <v>46323.633946759262</v>
      </c>
      <c r="BH760" s="73">
        <v>1</v>
      </c>
      <c r="BI760" s="73" t="s">
        <v>84</v>
      </c>
      <c r="BJ760" s="73" t="s">
        <v>197</v>
      </c>
      <c r="BK760" s="73" t="s">
        <v>3606</v>
      </c>
      <c r="BL760" s="73" t="s">
        <v>31</v>
      </c>
      <c r="BM760" s="83">
        <v>2.3506556268633195E-4</v>
      </c>
      <c r="BN760" s="73">
        <v>0</v>
      </c>
      <c r="BO760" s="80" t="s">
        <v>2786</v>
      </c>
      <c r="BR760" s="78">
        <v>46323.633946759262</v>
      </c>
      <c r="BS760" s="73" t="s">
        <v>4099</v>
      </c>
      <c r="BT760" s="73" t="s">
        <v>4103</v>
      </c>
      <c r="BU760" s="73">
        <v>604</v>
      </c>
      <c r="BV760" s="73" t="s">
        <v>2176</v>
      </c>
      <c r="BW760" s="73" t="s">
        <v>2177</v>
      </c>
      <c r="BX760" s="73">
        <v>0.3</v>
      </c>
      <c r="BY760" s="73">
        <v>0.24</v>
      </c>
      <c r="BZ760" s="73">
        <v>0.3</v>
      </c>
      <c r="CA760" s="73">
        <v>0.21</v>
      </c>
      <c r="CB760" s="73"/>
      <c r="CC760" s="73"/>
      <c r="CD760" s="73"/>
      <c r="CE760" s="73"/>
      <c r="CF760" s="73" t="s">
        <v>3440</v>
      </c>
      <c r="CG760" s="80"/>
      <c r="CH760" s="73" t="s">
        <v>66</v>
      </c>
      <c r="CI760" s="73" t="s">
        <v>3440</v>
      </c>
    </row>
    <row r="761" spans="59:87" ht="15" customHeight="1" x14ac:dyDescent="0.25">
      <c r="BG761" s="78">
        <v>46323.633946759262</v>
      </c>
      <c r="BH761" s="73">
        <v>1</v>
      </c>
      <c r="BI761" s="73" t="s">
        <v>84</v>
      </c>
      <c r="BJ761" s="73" t="s">
        <v>197</v>
      </c>
      <c r="BK761" s="73" t="s">
        <v>3608</v>
      </c>
      <c r="BL761" s="73" t="s">
        <v>31</v>
      </c>
      <c r="BM761" s="83">
        <v>1.353094346672917E-4</v>
      </c>
      <c r="BN761" s="73">
        <v>0</v>
      </c>
      <c r="BO761" s="80" t="s">
        <v>2786</v>
      </c>
      <c r="BR761" s="78">
        <v>46323.633946759262</v>
      </c>
      <c r="BS761" s="73" t="s">
        <v>4104</v>
      </c>
      <c r="BT761" s="73" t="s">
        <v>4105</v>
      </c>
      <c r="BU761" s="73">
        <v>605</v>
      </c>
      <c r="BV761" s="73" t="s">
        <v>2176</v>
      </c>
      <c r="BW761" s="73" t="s">
        <v>2177</v>
      </c>
      <c r="BX761" s="73">
        <v>0.33</v>
      </c>
      <c r="BY761" s="73">
        <v>0.21</v>
      </c>
      <c r="BZ761" s="73">
        <v>0.36</v>
      </c>
      <c r="CA761" s="73">
        <v>0.21</v>
      </c>
      <c r="CB761" s="73"/>
      <c r="CC761" s="73"/>
      <c r="CD761" s="73"/>
      <c r="CE761" s="73"/>
      <c r="CF761" s="73" t="s">
        <v>3442</v>
      </c>
      <c r="CG761" s="80"/>
      <c r="CH761" s="73" t="s">
        <v>66</v>
      </c>
      <c r="CI761" s="73" t="s">
        <v>3442</v>
      </c>
    </row>
    <row r="762" spans="59:87" ht="15" customHeight="1" x14ac:dyDescent="0.25">
      <c r="BG762" s="78">
        <v>46323.633946759262</v>
      </c>
      <c r="BH762" s="73">
        <v>1</v>
      </c>
      <c r="BI762" s="73" t="s">
        <v>84</v>
      </c>
      <c r="BJ762" s="73" t="s">
        <v>197</v>
      </c>
      <c r="BK762" s="73" t="s">
        <v>3610</v>
      </c>
      <c r="BL762" s="73" t="s">
        <v>31</v>
      </c>
      <c r="BM762" s="83">
        <v>1.5524001007686828E-4</v>
      </c>
      <c r="BN762" s="73">
        <v>0</v>
      </c>
      <c r="BO762" s="80" t="s">
        <v>2786</v>
      </c>
      <c r="BR762" s="78">
        <v>46323.633946759262</v>
      </c>
      <c r="BS762" s="73" t="s">
        <v>4104</v>
      </c>
      <c r="BT762" s="73" t="s">
        <v>4106</v>
      </c>
      <c r="BU762" s="73">
        <v>606</v>
      </c>
      <c r="BV762" s="73" t="s">
        <v>2176</v>
      </c>
      <c r="BW762" s="73" t="s">
        <v>2177</v>
      </c>
      <c r="BX762" s="73">
        <v>0.36</v>
      </c>
      <c r="BY762" s="73">
        <v>0.21</v>
      </c>
      <c r="BZ762" s="73">
        <v>0.36</v>
      </c>
      <c r="CA762" s="73">
        <v>0.24</v>
      </c>
      <c r="CB762" s="73"/>
      <c r="CC762" s="73"/>
      <c r="CD762" s="73"/>
      <c r="CE762" s="73"/>
      <c r="CF762" s="73" t="s">
        <v>3442</v>
      </c>
      <c r="CG762" s="80"/>
      <c r="CH762" s="73" t="s">
        <v>66</v>
      </c>
      <c r="CI762" s="73" t="s">
        <v>3442</v>
      </c>
    </row>
    <row r="763" spans="59:87" ht="15" customHeight="1" x14ac:dyDescent="0.25">
      <c r="BG763" s="78">
        <v>46323.633946759262</v>
      </c>
      <c r="BH763" s="73">
        <v>1</v>
      </c>
      <c r="BI763" s="73" t="s">
        <v>84</v>
      </c>
      <c r="BJ763" s="73" t="s">
        <v>197</v>
      </c>
      <c r="BK763" s="73" t="s">
        <v>3612</v>
      </c>
      <c r="BL763" s="73" t="s">
        <v>31</v>
      </c>
      <c r="BM763" s="83">
        <v>1.7517058548644488E-4</v>
      </c>
      <c r="BN763" s="73">
        <v>0</v>
      </c>
      <c r="BO763" s="80" t="s">
        <v>2786</v>
      </c>
      <c r="BR763" s="78">
        <v>46323.633946759262</v>
      </c>
      <c r="BS763" s="73" t="s">
        <v>4104</v>
      </c>
      <c r="BT763" s="73" t="s">
        <v>4107</v>
      </c>
      <c r="BU763" s="73">
        <v>607</v>
      </c>
      <c r="BV763" s="73" t="s">
        <v>2176</v>
      </c>
      <c r="BW763" s="73" t="s">
        <v>2177</v>
      </c>
      <c r="BX763" s="73">
        <v>0.36</v>
      </c>
      <c r="BY763" s="73">
        <v>0.24</v>
      </c>
      <c r="BZ763" s="73">
        <v>0.33</v>
      </c>
      <c r="CA763" s="73">
        <v>0.24</v>
      </c>
      <c r="CB763" s="73"/>
      <c r="CC763" s="73"/>
      <c r="CD763" s="73"/>
      <c r="CE763" s="73"/>
      <c r="CF763" s="73" t="s">
        <v>3442</v>
      </c>
      <c r="CG763" s="80"/>
      <c r="CH763" s="73" t="s">
        <v>66</v>
      </c>
      <c r="CI763" s="73" t="s">
        <v>3442</v>
      </c>
    </row>
    <row r="764" spans="59:87" ht="15" customHeight="1" x14ac:dyDescent="0.25">
      <c r="BG764" s="78">
        <v>46323.633946759262</v>
      </c>
      <c r="BH764" s="73">
        <v>1</v>
      </c>
      <c r="BI764" s="73" t="s">
        <v>84</v>
      </c>
      <c r="BJ764" s="73" t="s">
        <v>197</v>
      </c>
      <c r="BK764" s="73" t="s">
        <v>3614</v>
      </c>
      <c r="BL764" s="73" t="s">
        <v>31</v>
      </c>
      <c r="BM764" s="83">
        <v>1.9510116089602148E-4</v>
      </c>
      <c r="BN764" s="73">
        <v>0</v>
      </c>
      <c r="BO764" s="80" t="s">
        <v>2786</v>
      </c>
      <c r="BR764" s="78">
        <v>46323.633946759262</v>
      </c>
      <c r="BS764" s="73" t="s">
        <v>4104</v>
      </c>
      <c r="BT764" s="73" t="s">
        <v>4108</v>
      </c>
      <c r="BU764" s="73">
        <v>608</v>
      </c>
      <c r="BV764" s="73" t="s">
        <v>2176</v>
      </c>
      <c r="BW764" s="73" t="s">
        <v>2177</v>
      </c>
      <c r="BX764" s="73">
        <v>0.33</v>
      </c>
      <c r="BY764" s="73">
        <v>0.24</v>
      </c>
      <c r="BZ764" s="73">
        <v>0.33</v>
      </c>
      <c r="CA764" s="73">
        <v>0.21</v>
      </c>
      <c r="CB764" s="73"/>
      <c r="CC764" s="73"/>
      <c r="CD764" s="73"/>
      <c r="CE764" s="73"/>
      <c r="CF764" s="73" t="s">
        <v>3442</v>
      </c>
      <c r="CG764" s="80"/>
      <c r="CH764" s="73" t="s">
        <v>66</v>
      </c>
      <c r="CI764" s="73" t="s">
        <v>3442</v>
      </c>
    </row>
    <row r="765" spans="59:87" ht="15" customHeight="1" x14ac:dyDescent="0.25">
      <c r="BG765" s="78">
        <v>46323.633946759262</v>
      </c>
      <c r="BH765" s="73">
        <v>1</v>
      </c>
      <c r="BI765" s="73" t="s">
        <v>84</v>
      </c>
      <c r="BJ765" s="73" t="s">
        <v>197</v>
      </c>
      <c r="BK765" s="73" t="s">
        <v>3616</v>
      </c>
      <c r="BL765" s="73" t="s">
        <v>31</v>
      </c>
      <c r="BM765" s="83">
        <v>2.1503173630559806E-4</v>
      </c>
      <c r="BN765" s="73">
        <v>0</v>
      </c>
      <c r="BO765" s="80" t="s">
        <v>2786</v>
      </c>
      <c r="BR765" s="78">
        <v>46323.633946759262</v>
      </c>
      <c r="BS765" s="73" t="s">
        <v>4109</v>
      </c>
      <c r="BT765" s="73" t="s">
        <v>4110</v>
      </c>
      <c r="BU765" s="73">
        <v>609</v>
      </c>
      <c r="BV765" s="73" t="s">
        <v>2176</v>
      </c>
      <c r="BW765" s="73" t="s">
        <v>2177</v>
      </c>
      <c r="BX765" s="73">
        <v>0.36</v>
      </c>
      <c r="BY765" s="73">
        <v>0.21</v>
      </c>
      <c r="BZ765" s="73">
        <v>0.39</v>
      </c>
      <c r="CA765" s="73">
        <v>0.21</v>
      </c>
      <c r="CB765" s="73"/>
      <c r="CC765" s="73"/>
      <c r="CD765" s="73"/>
      <c r="CE765" s="73"/>
      <c r="CF765" s="73" t="s">
        <v>3444</v>
      </c>
      <c r="CG765" s="80"/>
      <c r="CH765" s="73" t="s">
        <v>66</v>
      </c>
      <c r="CI765" s="73" t="s">
        <v>3444</v>
      </c>
    </row>
    <row r="766" spans="59:87" ht="15" customHeight="1" x14ac:dyDescent="0.25">
      <c r="BG766" s="78">
        <v>46323.633946759262</v>
      </c>
      <c r="BH766" s="73">
        <v>1</v>
      </c>
      <c r="BI766" s="73" t="s">
        <v>84</v>
      </c>
      <c r="BJ766" s="73" t="s">
        <v>197</v>
      </c>
      <c r="BK766" s="73" t="s">
        <v>3618</v>
      </c>
      <c r="BL766" s="73" t="s">
        <v>31</v>
      </c>
      <c r="BM766" s="83">
        <v>2.3496231171517466E-4</v>
      </c>
      <c r="BN766" s="73">
        <v>0</v>
      </c>
      <c r="BO766" s="80" t="s">
        <v>2786</v>
      </c>
      <c r="BR766" s="78">
        <v>46323.633946759262</v>
      </c>
      <c r="BS766" s="73" t="s">
        <v>4109</v>
      </c>
      <c r="BT766" s="73" t="s">
        <v>4111</v>
      </c>
      <c r="BU766" s="73">
        <v>610</v>
      </c>
      <c r="BV766" s="73" t="s">
        <v>2176</v>
      </c>
      <c r="BW766" s="73" t="s">
        <v>2177</v>
      </c>
      <c r="BX766" s="73">
        <v>0.39</v>
      </c>
      <c r="BY766" s="73">
        <v>0.21</v>
      </c>
      <c r="BZ766" s="73">
        <v>0.39</v>
      </c>
      <c r="CA766" s="73">
        <v>0.24</v>
      </c>
      <c r="CB766" s="73"/>
      <c r="CC766" s="73"/>
      <c r="CD766" s="73"/>
      <c r="CE766" s="73"/>
      <c r="CF766" s="73" t="s">
        <v>3444</v>
      </c>
      <c r="CG766" s="80"/>
      <c r="CH766" s="73" t="s">
        <v>66</v>
      </c>
      <c r="CI766" s="73" t="s">
        <v>3444</v>
      </c>
    </row>
    <row r="767" spans="59:87" ht="15" customHeight="1" x14ac:dyDescent="0.25">
      <c r="BG767" s="78">
        <v>46323.633946759262</v>
      </c>
      <c r="BH767" s="73">
        <v>1</v>
      </c>
      <c r="BI767" s="73" t="s">
        <v>84</v>
      </c>
      <c r="BJ767" s="73" t="s">
        <v>197</v>
      </c>
      <c r="BK767" s="73" t="s">
        <v>3620</v>
      </c>
      <c r="BL767" s="73" t="s">
        <v>31</v>
      </c>
      <c r="BM767" s="83">
        <v>2.5489288712475126E-4</v>
      </c>
      <c r="BN767" s="73">
        <v>0</v>
      </c>
      <c r="BO767" s="80" t="s">
        <v>2786</v>
      </c>
      <c r="BR767" s="78">
        <v>46323.633946759262</v>
      </c>
      <c r="BS767" s="73" t="s">
        <v>4109</v>
      </c>
      <c r="BT767" s="73" t="s">
        <v>4112</v>
      </c>
      <c r="BU767" s="73">
        <v>611</v>
      </c>
      <c r="BV767" s="73" t="s">
        <v>2176</v>
      </c>
      <c r="BW767" s="73" t="s">
        <v>2177</v>
      </c>
      <c r="BX767" s="73">
        <v>0.39</v>
      </c>
      <c r="BY767" s="73">
        <v>0.24</v>
      </c>
      <c r="BZ767" s="73">
        <v>0.36</v>
      </c>
      <c r="CA767" s="73">
        <v>0.24</v>
      </c>
      <c r="CB767" s="73"/>
      <c r="CC767" s="73"/>
      <c r="CD767" s="73"/>
      <c r="CE767" s="73"/>
      <c r="CF767" s="73" t="s">
        <v>3444</v>
      </c>
      <c r="CG767" s="80"/>
      <c r="CH767" s="73" t="s">
        <v>66</v>
      </c>
      <c r="CI767" s="73" t="s">
        <v>3444</v>
      </c>
    </row>
    <row r="768" spans="59:87" ht="15" customHeight="1" x14ac:dyDescent="0.25">
      <c r="BG768" s="78">
        <v>46323.633946759262</v>
      </c>
      <c r="BH768" s="73">
        <v>1</v>
      </c>
      <c r="BI768" s="73" t="s">
        <v>84</v>
      </c>
      <c r="BJ768" s="73" t="s">
        <v>197</v>
      </c>
      <c r="BK768" s="73" t="s">
        <v>3622</v>
      </c>
      <c r="BL768" s="73" t="s">
        <v>31</v>
      </c>
      <c r="BM768" s="83">
        <v>2.7482346253432784E-4</v>
      </c>
      <c r="BN768" s="73">
        <v>0</v>
      </c>
      <c r="BO768" s="80" t="s">
        <v>2786</v>
      </c>
      <c r="BR768" s="78">
        <v>46323.633946759262</v>
      </c>
      <c r="BS768" s="73" t="s">
        <v>4109</v>
      </c>
      <c r="BT768" s="73" t="s">
        <v>4113</v>
      </c>
      <c r="BU768" s="73">
        <v>612</v>
      </c>
      <c r="BV768" s="73" t="s">
        <v>2176</v>
      </c>
      <c r="BW768" s="73" t="s">
        <v>2177</v>
      </c>
      <c r="BX768" s="73">
        <v>0.36</v>
      </c>
      <c r="BY768" s="73">
        <v>0.24</v>
      </c>
      <c r="BZ768" s="73">
        <v>0.36</v>
      </c>
      <c r="CA768" s="73">
        <v>0.21</v>
      </c>
      <c r="CB768" s="73"/>
      <c r="CC768" s="73"/>
      <c r="CD768" s="73"/>
      <c r="CE768" s="73"/>
      <c r="CF768" s="73" t="s">
        <v>3444</v>
      </c>
      <c r="CG768" s="80"/>
      <c r="CH768" s="73" t="s">
        <v>66</v>
      </c>
      <c r="CI768" s="73" t="s">
        <v>3444</v>
      </c>
    </row>
    <row r="769" spans="59:87" ht="15" customHeight="1" x14ac:dyDescent="0.25">
      <c r="BG769" s="78">
        <v>46323.633946759262</v>
      </c>
      <c r="BH769" s="73">
        <v>1</v>
      </c>
      <c r="BI769" s="73" t="s">
        <v>84</v>
      </c>
      <c r="BJ769" s="73" t="s">
        <v>197</v>
      </c>
      <c r="BK769" s="73" t="s">
        <v>3624</v>
      </c>
      <c r="BL769" s="73" t="s">
        <v>31</v>
      </c>
      <c r="BM769" s="83">
        <v>2.8811051280737892E-4</v>
      </c>
      <c r="BN769" s="73">
        <v>0</v>
      </c>
      <c r="BO769" s="80" t="s">
        <v>2786</v>
      </c>
      <c r="BR769" s="78">
        <v>46323.633946759262</v>
      </c>
      <c r="BS769" s="73" t="s">
        <v>4114</v>
      </c>
      <c r="BT769" s="73" t="s">
        <v>4115</v>
      </c>
      <c r="BU769" s="73">
        <v>613</v>
      </c>
      <c r="BV769" s="73" t="s">
        <v>2176</v>
      </c>
      <c r="BW769" s="73" t="s">
        <v>2177</v>
      </c>
      <c r="BX769" s="73">
        <v>0.39</v>
      </c>
      <c r="BY769" s="73">
        <v>0.21</v>
      </c>
      <c r="BZ769" s="73">
        <v>0.42</v>
      </c>
      <c r="CA769" s="73">
        <v>0.21</v>
      </c>
      <c r="CB769" s="73"/>
      <c r="CC769" s="73"/>
      <c r="CD769" s="73"/>
      <c r="CE769" s="73"/>
      <c r="CF769" s="73" t="s">
        <v>3446</v>
      </c>
      <c r="CG769" s="80"/>
      <c r="CH769" s="73" t="s">
        <v>66</v>
      </c>
      <c r="CI769" s="73" t="s">
        <v>3446</v>
      </c>
    </row>
    <row r="770" spans="59:87" ht="15" customHeight="1" x14ac:dyDescent="0.25">
      <c r="BG770" s="78">
        <v>46323.633946759262</v>
      </c>
      <c r="BH770" s="73">
        <v>1</v>
      </c>
      <c r="BI770" s="73" t="s">
        <v>84</v>
      </c>
      <c r="BJ770" s="73" t="s">
        <v>197</v>
      </c>
      <c r="BK770" s="73" t="s">
        <v>3626</v>
      </c>
      <c r="BL770" s="73" t="s">
        <v>31</v>
      </c>
      <c r="BM770" s="83">
        <v>1.8835438478833865E-4</v>
      </c>
      <c r="BN770" s="73">
        <v>0</v>
      </c>
      <c r="BO770" s="80" t="s">
        <v>2786</v>
      </c>
      <c r="BR770" s="78">
        <v>46323.633946759262</v>
      </c>
      <c r="BS770" s="73" t="s">
        <v>4114</v>
      </c>
      <c r="BT770" s="73" t="s">
        <v>4116</v>
      </c>
      <c r="BU770" s="73">
        <v>614</v>
      </c>
      <c r="BV770" s="73" t="s">
        <v>2176</v>
      </c>
      <c r="BW770" s="73" t="s">
        <v>2177</v>
      </c>
      <c r="BX770" s="73">
        <v>0.42</v>
      </c>
      <c r="BY770" s="73">
        <v>0.21</v>
      </c>
      <c r="BZ770" s="73">
        <v>0.42</v>
      </c>
      <c r="CA770" s="73">
        <v>0.24</v>
      </c>
      <c r="CB770" s="73"/>
      <c r="CC770" s="73"/>
      <c r="CD770" s="73"/>
      <c r="CE770" s="73"/>
      <c r="CF770" s="73" t="s">
        <v>3446</v>
      </c>
      <c r="CG770" s="80"/>
      <c r="CH770" s="73" t="s">
        <v>66</v>
      </c>
      <c r="CI770" s="73" t="s">
        <v>3446</v>
      </c>
    </row>
    <row r="771" spans="59:87" ht="15" customHeight="1" x14ac:dyDescent="0.25">
      <c r="BG771" s="78">
        <v>46323.633946759262</v>
      </c>
      <c r="BH771" s="73">
        <v>1</v>
      </c>
      <c r="BI771" s="73" t="s">
        <v>84</v>
      </c>
      <c r="BJ771" s="73" t="s">
        <v>197</v>
      </c>
      <c r="BK771" s="73" t="s">
        <v>3628</v>
      </c>
      <c r="BL771" s="73" t="s">
        <v>31</v>
      </c>
      <c r="BM771" s="83">
        <v>2.0828496019791525E-4</v>
      </c>
      <c r="BN771" s="73">
        <v>0</v>
      </c>
      <c r="BO771" s="80" t="s">
        <v>2786</v>
      </c>
      <c r="BR771" s="78">
        <v>46323.633946759262</v>
      </c>
      <c r="BS771" s="73" t="s">
        <v>4114</v>
      </c>
      <c r="BT771" s="73" t="s">
        <v>4117</v>
      </c>
      <c r="BU771" s="73">
        <v>615</v>
      </c>
      <c r="BV771" s="73" t="s">
        <v>2176</v>
      </c>
      <c r="BW771" s="73" t="s">
        <v>2177</v>
      </c>
      <c r="BX771" s="73">
        <v>0.42</v>
      </c>
      <c r="BY771" s="73">
        <v>0.24</v>
      </c>
      <c r="BZ771" s="73">
        <v>0.39</v>
      </c>
      <c r="CA771" s="73">
        <v>0.24</v>
      </c>
      <c r="CB771" s="73"/>
      <c r="CC771" s="73"/>
      <c r="CD771" s="73"/>
      <c r="CE771" s="73"/>
      <c r="CF771" s="73" t="s">
        <v>3446</v>
      </c>
      <c r="CG771" s="80"/>
      <c r="CH771" s="73" t="s">
        <v>66</v>
      </c>
      <c r="CI771" s="73" t="s">
        <v>3446</v>
      </c>
    </row>
    <row r="772" spans="59:87" ht="15" customHeight="1" x14ac:dyDescent="0.25">
      <c r="BG772" s="78">
        <v>46323.633946759262</v>
      </c>
      <c r="BH772" s="73">
        <v>1</v>
      </c>
      <c r="BI772" s="73" t="s">
        <v>84</v>
      </c>
      <c r="BJ772" s="73" t="s">
        <v>197</v>
      </c>
      <c r="BK772" s="73" t="s">
        <v>3630</v>
      </c>
      <c r="BL772" s="73" t="s">
        <v>31</v>
      </c>
      <c r="BM772" s="83">
        <v>2.2821553560749183E-4</v>
      </c>
      <c r="BN772" s="73">
        <v>0</v>
      </c>
      <c r="BO772" s="80" t="s">
        <v>2786</v>
      </c>
      <c r="BR772" s="78">
        <v>46323.633946759262</v>
      </c>
      <c r="BS772" s="73" t="s">
        <v>4114</v>
      </c>
      <c r="BT772" s="73" t="s">
        <v>4118</v>
      </c>
      <c r="BU772" s="73">
        <v>616</v>
      </c>
      <c r="BV772" s="73" t="s">
        <v>2176</v>
      </c>
      <c r="BW772" s="73" t="s">
        <v>2177</v>
      </c>
      <c r="BX772" s="73">
        <v>0.39</v>
      </c>
      <c r="BY772" s="73">
        <v>0.24</v>
      </c>
      <c r="BZ772" s="73">
        <v>0.39</v>
      </c>
      <c r="CA772" s="73">
        <v>0.21</v>
      </c>
      <c r="CB772" s="73"/>
      <c r="CC772" s="73"/>
      <c r="CD772" s="73"/>
      <c r="CE772" s="73"/>
      <c r="CF772" s="73" t="s">
        <v>3446</v>
      </c>
      <c r="CG772" s="80"/>
      <c r="CH772" s="73" t="s">
        <v>66</v>
      </c>
      <c r="CI772" s="73" t="s">
        <v>3446</v>
      </c>
    </row>
    <row r="773" spans="59:87" ht="15" customHeight="1" x14ac:dyDescent="0.25">
      <c r="BG773" s="78">
        <v>46323.633946759262</v>
      </c>
      <c r="BH773" s="73">
        <v>1</v>
      </c>
      <c r="BI773" s="73" t="s">
        <v>84</v>
      </c>
      <c r="BJ773" s="73" t="s">
        <v>197</v>
      </c>
      <c r="BK773" s="73" t="s">
        <v>3632</v>
      </c>
      <c r="BL773" s="73" t="s">
        <v>31</v>
      </c>
      <c r="BM773" s="83">
        <v>2.481461110170684E-4</v>
      </c>
      <c r="BN773" s="73">
        <v>0</v>
      </c>
      <c r="BO773" s="80" t="s">
        <v>2786</v>
      </c>
      <c r="BR773" s="78">
        <v>46323.633946759262</v>
      </c>
      <c r="BS773" s="73" t="s">
        <v>4119</v>
      </c>
      <c r="BT773" s="73" t="s">
        <v>4120</v>
      </c>
      <c r="BU773" s="73">
        <v>617</v>
      </c>
      <c r="BV773" s="73" t="s">
        <v>2176</v>
      </c>
      <c r="BW773" s="73" t="s">
        <v>2177</v>
      </c>
      <c r="BX773" s="73">
        <v>0.42</v>
      </c>
      <c r="BY773" s="73">
        <v>0.21</v>
      </c>
      <c r="BZ773" s="73">
        <v>0.45</v>
      </c>
      <c r="CA773" s="73">
        <v>0.21</v>
      </c>
      <c r="CB773" s="73"/>
      <c r="CC773" s="73"/>
      <c r="CD773" s="73"/>
      <c r="CE773" s="73"/>
      <c r="CF773" s="73" t="s">
        <v>3448</v>
      </c>
      <c r="CG773" s="80"/>
      <c r="CH773" s="73" t="s">
        <v>66</v>
      </c>
      <c r="CI773" s="73" t="s">
        <v>3448</v>
      </c>
    </row>
    <row r="774" spans="59:87" ht="15" customHeight="1" x14ac:dyDescent="0.25">
      <c r="BG774" s="78">
        <v>46323.633946759262</v>
      </c>
      <c r="BH774" s="73">
        <v>1</v>
      </c>
      <c r="BI774" s="73" t="s">
        <v>84</v>
      </c>
      <c r="BJ774" s="73" t="s">
        <v>197</v>
      </c>
      <c r="BK774" s="73" t="s">
        <v>3634</v>
      </c>
      <c r="BL774" s="73" t="s">
        <v>31</v>
      </c>
      <c r="BM774" s="83">
        <v>2.6807668642664503E-4</v>
      </c>
      <c r="BN774" s="73">
        <v>0</v>
      </c>
      <c r="BO774" s="80" t="s">
        <v>2786</v>
      </c>
      <c r="BR774" s="78">
        <v>46323.633946759262</v>
      </c>
      <c r="BS774" s="73" t="s">
        <v>4119</v>
      </c>
      <c r="BT774" s="73" t="s">
        <v>4121</v>
      </c>
      <c r="BU774" s="73">
        <v>618</v>
      </c>
      <c r="BV774" s="73" t="s">
        <v>2176</v>
      </c>
      <c r="BW774" s="73" t="s">
        <v>2177</v>
      </c>
      <c r="BX774" s="73">
        <v>0.45</v>
      </c>
      <c r="BY774" s="73">
        <v>0.21</v>
      </c>
      <c r="BZ774" s="73">
        <v>0.45</v>
      </c>
      <c r="CA774" s="73">
        <v>0.24</v>
      </c>
      <c r="CB774" s="73"/>
      <c r="CC774" s="73"/>
      <c r="CD774" s="73"/>
      <c r="CE774" s="73"/>
      <c r="CF774" s="73" t="s">
        <v>3448</v>
      </c>
      <c r="CG774" s="80"/>
      <c r="CH774" s="73" t="s">
        <v>66</v>
      </c>
      <c r="CI774" s="73" t="s">
        <v>3448</v>
      </c>
    </row>
    <row r="775" spans="59:87" ht="15" customHeight="1" x14ac:dyDescent="0.25">
      <c r="BG775" s="78">
        <v>46323.633946759262</v>
      </c>
      <c r="BH775" s="73">
        <v>1</v>
      </c>
      <c r="BI775" s="73" t="s">
        <v>84</v>
      </c>
      <c r="BJ775" s="73" t="s">
        <v>197</v>
      </c>
      <c r="BK775" s="73" t="s">
        <v>3636</v>
      </c>
      <c r="BL775" s="73" t="s">
        <v>31</v>
      </c>
      <c r="BM775" s="83">
        <v>2.880072618362216E-4</v>
      </c>
      <c r="BN775" s="73">
        <v>0</v>
      </c>
      <c r="BO775" s="80" t="s">
        <v>2786</v>
      </c>
      <c r="BR775" s="78">
        <v>46323.633946759262</v>
      </c>
      <c r="BS775" s="73" t="s">
        <v>4119</v>
      </c>
      <c r="BT775" s="73" t="s">
        <v>4122</v>
      </c>
      <c r="BU775" s="73">
        <v>619</v>
      </c>
      <c r="BV775" s="73" t="s">
        <v>2176</v>
      </c>
      <c r="BW775" s="73" t="s">
        <v>2177</v>
      </c>
      <c r="BX775" s="73">
        <v>0.45</v>
      </c>
      <c r="BY775" s="73">
        <v>0.24</v>
      </c>
      <c r="BZ775" s="73">
        <v>0.42</v>
      </c>
      <c r="CA775" s="73">
        <v>0.24</v>
      </c>
      <c r="CB775" s="73"/>
      <c r="CC775" s="73"/>
      <c r="CD775" s="73"/>
      <c r="CE775" s="73"/>
      <c r="CF775" s="73" t="s">
        <v>3448</v>
      </c>
      <c r="CG775" s="80"/>
      <c r="CH775" s="73" t="s">
        <v>66</v>
      </c>
      <c r="CI775" s="73" t="s">
        <v>3448</v>
      </c>
    </row>
    <row r="776" spans="59:87" ht="15" customHeight="1" x14ac:dyDescent="0.25">
      <c r="BG776" s="78">
        <v>46323.633946759262</v>
      </c>
      <c r="BH776" s="73">
        <v>1</v>
      </c>
      <c r="BI776" s="73" t="s">
        <v>84</v>
      </c>
      <c r="BJ776" s="73" t="s">
        <v>197</v>
      </c>
      <c r="BK776" s="73" t="s">
        <v>3638</v>
      </c>
      <c r="BL776" s="73" t="s">
        <v>31</v>
      </c>
      <c r="BM776" s="83">
        <v>3.0793783724579818E-4</v>
      </c>
      <c r="BN776" s="73">
        <v>0</v>
      </c>
      <c r="BO776" s="80" t="s">
        <v>2786</v>
      </c>
      <c r="BR776" s="78">
        <v>46323.633946759262</v>
      </c>
      <c r="BS776" s="73" t="s">
        <v>4119</v>
      </c>
      <c r="BT776" s="73" t="s">
        <v>4123</v>
      </c>
      <c r="BU776" s="73">
        <v>620</v>
      </c>
      <c r="BV776" s="73" t="s">
        <v>2176</v>
      </c>
      <c r="BW776" s="73" t="s">
        <v>2177</v>
      </c>
      <c r="BX776" s="73">
        <v>0.42</v>
      </c>
      <c r="BY776" s="73">
        <v>0.24</v>
      </c>
      <c r="BZ776" s="73">
        <v>0.42</v>
      </c>
      <c r="CA776" s="73">
        <v>0.21</v>
      </c>
      <c r="CB776" s="73"/>
      <c r="CC776" s="73"/>
      <c r="CD776" s="73"/>
      <c r="CE776" s="73"/>
      <c r="CF776" s="73" t="s">
        <v>3448</v>
      </c>
      <c r="CG776" s="80"/>
      <c r="CH776" s="73" t="s">
        <v>66</v>
      </c>
      <c r="CI776" s="73" t="s">
        <v>3448</v>
      </c>
    </row>
    <row r="777" spans="59:87" ht="15" customHeight="1" x14ac:dyDescent="0.25">
      <c r="BG777" s="78">
        <v>46323.633946759262</v>
      </c>
      <c r="BH777" s="73">
        <v>1</v>
      </c>
      <c r="BI777" s="73" t="s">
        <v>84</v>
      </c>
      <c r="BJ777" s="73" t="s">
        <v>197</v>
      </c>
      <c r="BK777" s="73" t="s">
        <v>3640</v>
      </c>
      <c r="BL777" s="73" t="s">
        <v>31</v>
      </c>
      <c r="BM777" s="83">
        <v>3.2786841265537481E-4</v>
      </c>
      <c r="BN777" s="73">
        <v>0</v>
      </c>
      <c r="BO777" s="80" t="s">
        <v>2786</v>
      </c>
      <c r="BR777" s="78">
        <v>46323.633946759262</v>
      </c>
      <c r="BS777" s="73" t="s">
        <v>4124</v>
      </c>
      <c r="BT777" s="73" t="s">
        <v>4125</v>
      </c>
      <c r="BU777" s="73">
        <v>621</v>
      </c>
      <c r="BV777" s="73" t="s">
        <v>2176</v>
      </c>
      <c r="BW777" s="73" t="s">
        <v>2177</v>
      </c>
      <c r="BX777" s="73">
        <v>0.45</v>
      </c>
      <c r="BY777" s="73">
        <v>0.21</v>
      </c>
      <c r="BZ777" s="73">
        <v>0.48</v>
      </c>
      <c r="CA777" s="73">
        <v>0.21</v>
      </c>
      <c r="CB777" s="73"/>
      <c r="CC777" s="73"/>
      <c r="CD777" s="73"/>
      <c r="CE777" s="73"/>
      <c r="CF777" s="73" t="s">
        <v>3450</v>
      </c>
      <c r="CG777" s="80"/>
      <c r="CH777" s="73" t="s">
        <v>66</v>
      </c>
      <c r="CI777" s="73" t="s">
        <v>3450</v>
      </c>
    </row>
    <row r="778" spans="59:87" ht="15" customHeight="1" x14ac:dyDescent="0.25">
      <c r="BG778" s="78">
        <v>46323.633946759262</v>
      </c>
      <c r="BH778" s="73">
        <v>1</v>
      </c>
      <c r="BI778" s="73" t="s">
        <v>84</v>
      </c>
      <c r="BJ778" s="73" t="s">
        <v>197</v>
      </c>
      <c r="BK778" s="73" t="s">
        <v>3642</v>
      </c>
      <c r="BL778" s="73" t="s">
        <v>31</v>
      </c>
      <c r="BM778" s="83">
        <v>3.4115546292842584E-4</v>
      </c>
      <c r="BN778" s="73">
        <v>0</v>
      </c>
      <c r="BO778" s="80" t="s">
        <v>2786</v>
      </c>
      <c r="BR778" s="78">
        <v>46323.633946759262</v>
      </c>
      <c r="BS778" s="73" t="s">
        <v>4124</v>
      </c>
      <c r="BT778" s="73" t="s">
        <v>4126</v>
      </c>
      <c r="BU778" s="73">
        <v>622</v>
      </c>
      <c r="BV778" s="73" t="s">
        <v>2176</v>
      </c>
      <c r="BW778" s="73" t="s">
        <v>2177</v>
      </c>
      <c r="BX778" s="73">
        <v>0.48</v>
      </c>
      <c r="BY778" s="73">
        <v>0.21</v>
      </c>
      <c r="BZ778" s="73">
        <v>0.48</v>
      </c>
      <c r="CA778" s="73">
        <v>0.24</v>
      </c>
      <c r="CB778" s="73"/>
      <c r="CC778" s="73"/>
      <c r="CD778" s="73"/>
      <c r="CE778" s="73"/>
      <c r="CF778" s="73" t="s">
        <v>3450</v>
      </c>
      <c r="CG778" s="80"/>
      <c r="CH778" s="73" t="s">
        <v>66</v>
      </c>
      <c r="CI778" s="73" t="s">
        <v>3450</v>
      </c>
    </row>
    <row r="779" spans="59:87" ht="15" customHeight="1" x14ac:dyDescent="0.25">
      <c r="BG779" s="78">
        <v>46323.633946759262</v>
      </c>
      <c r="BH779" s="73">
        <v>1</v>
      </c>
      <c r="BI779" s="73" t="s">
        <v>84</v>
      </c>
      <c r="BJ779" s="73" t="s">
        <v>197</v>
      </c>
      <c r="BK779" s="73" t="s">
        <v>3644</v>
      </c>
      <c r="BL779" s="73" t="s">
        <v>31</v>
      </c>
      <c r="BM779" s="83">
        <v>2.4139933490938559E-4</v>
      </c>
      <c r="BN779" s="73">
        <v>0</v>
      </c>
      <c r="BO779" s="80" t="s">
        <v>2786</v>
      </c>
      <c r="BR779" s="78">
        <v>46323.633946759262</v>
      </c>
      <c r="BS779" s="73" t="s">
        <v>4124</v>
      </c>
      <c r="BT779" s="73" t="s">
        <v>4127</v>
      </c>
      <c r="BU779" s="73">
        <v>623</v>
      </c>
      <c r="BV779" s="73" t="s">
        <v>2176</v>
      </c>
      <c r="BW779" s="73" t="s">
        <v>2177</v>
      </c>
      <c r="BX779" s="73">
        <v>0.48</v>
      </c>
      <c r="BY779" s="73">
        <v>0.24</v>
      </c>
      <c r="BZ779" s="73">
        <v>0.45</v>
      </c>
      <c r="CA779" s="73">
        <v>0.24</v>
      </c>
      <c r="CB779" s="73"/>
      <c r="CC779" s="73"/>
      <c r="CD779" s="73"/>
      <c r="CE779" s="73"/>
      <c r="CF779" s="73" t="s">
        <v>3450</v>
      </c>
      <c r="CG779" s="80"/>
      <c r="CH779" s="73" t="s">
        <v>66</v>
      </c>
      <c r="CI779" s="73" t="s">
        <v>3450</v>
      </c>
    </row>
    <row r="780" spans="59:87" ht="15" customHeight="1" x14ac:dyDescent="0.25">
      <c r="BG780" s="78">
        <v>46323.633946759262</v>
      </c>
      <c r="BH780" s="73">
        <v>1</v>
      </c>
      <c r="BI780" s="73" t="s">
        <v>84</v>
      </c>
      <c r="BJ780" s="73" t="s">
        <v>197</v>
      </c>
      <c r="BK780" s="73" t="s">
        <v>3646</v>
      </c>
      <c r="BL780" s="73" t="s">
        <v>31</v>
      </c>
      <c r="BM780" s="83">
        <v>2.6132991031896222E-4</v>
      </c>
      <c r="BN780" s="73">
        <v>0</v>
      </c>
      <c r="BO780" s="80" t="s">
        <v>2786</v>
      </c>
      <c r="BR780" s="78">
        <v>46323.633946759262</v>
      </c>
      <c r="BS780" s="73" t="s">
        <v>4124</v>
      </c>
      <c r="BT780" s="73" t="s">
        <v>4128</v>
      </c>
      <c r="BU780" s="73">
        <v>624</v>
      </c>
      <c r="BV780" s="73" t="s">
        <v>2176</v>
      </c>
      <c r="BW780" s="73" t="s">
        <v>2177</v>
      </c>
      <c r="BX780" s="73">
        <v>0.45</v>
      </c>
      <c r="BY780" s="73">
        <v>0.24</v>
      </c>
      <c r="BZ780" s="73">
        <v>0.45</v>
      </c>
      <c r="CA780" s="73">
        <v>0.21</v>
      </c>
      <c r="CB780" s="73"/>
      <c r="CC780" s="73"/>
      <c r="CD780" s="73"/>
      <c r="CE780" s="73"/>
      <c r="CF780" s="73" t="s">
        <v>3450</v>
      </c>
      <c r="CG780" s="80"/>
      <c r="CH780" s="73" t="s">
        <v>66</v>
      </c>
      <c r="CI780" s="73" t="s">
        <v>3450</v>
      </c>
    </row>
    <row r="781" spans="59:87" ht="15" customHeight="1" x14ac:dyDescent="0.25">
      <c r="BG781" s="78">
        <v>46323.633946759262</v>
      </c>
      <c r="BH781" s="73">
        <v>1</v>
      </c>
      <c r="BI781" s="73" t="s">
        <v>84</v>
      </c>
      <c r="BJ781" s="73" t="s">
        <v>197</v>
      </c>
      <c r="BK781" s="73" t="s">
        <v>3648</v>
      </c>
      <c r="BL781" s="73" t="s">
        <v>31</v>
      </c>
      <c r="BM781" s="83">
        <v>2.812604857285388E-4</v>
      </c>
      <c r="BN781" s="73">
        <v>0</v>
      </c>
      <c r="BO781" s="80" t="s">
        <v>2786</v>
      </c>
      <c r="BR781" s="78">
        <v>46323.633946759262</v>
      </c>
      <c r="BS781" s="73" t="s">
        <v>4129</v>
      </c>
      <c r="BT781" s="73" t="s">
        <v>4130</v>
      </c>
      <c r="BU781" s="73">
        <v>625</v>
      </c>
      <c r="BV781" s="73" t="s">
        <v>2176</v>
      </c>
      <c r="BW781" s="73" t="s">
        <v>2177</v>
      </c>
      <c r="BX781" s="73">
        <v>0.48</v>
      </c>
      <c r="BY781" s="73">
        <v>0.21</v>
      </c>
      <c r="BZ781" s="73">
        <v>0.51</v>
      </c>
      <c r="CA781" s="73">
        <v>0.21</v>
      </c>
      <c r="CB781" s="73"/>
      <c r="CC781" s="73"/>
      <c r="CD781" s="73"/>
      <c r="CE781" s="73"/>
      <c r="CF781" s="73" t="s">
        <v>3452</v>
      </c>
      <c r="CG781" s="80"/>
      <c r="CH781" s="73" t="s">
        <v>66</v>
      </c>
      <c r="CI781" s="73" t="s">
        <v>3452</v>
      </c>
    </row>
    <row r="782" spans="59:87" ht="15" customHeight="1" x14ac:dyDescent="0.25">
      <c r="BG782" s="78">
        <v>46323.633946759262</v>
      </c>
      <c r="BH782" s="73">
        <v>1</v>
      </c>
      <c r="BI782" s="73" t="s">
        <v>84</v>
      </c>
      <c r="BJ782" s="73" t="s">
        <v>197</v>
      </c>
      <c r="BK782" s="73" t="s">
        <v>3650</v>
      </c>
      <c r="BL782" s="73" t="s">
        <v>31</v>
      </c>
      <c r="BM782" s="83">
        <v>3.0119106113811537E-4</v>
      </c>
      <c r="BN782" s="73">
        <v>0</v>
      </c>
      <c r="BO782" s="80" t="s">
        <v>2786</v>
      </c>
      <c r="BR782" s="78">
        <v>46323.633946759262</v>
      </c>
      <c r="BS782" s="73" t="s">
        <v>4129</v>
      </c>
      <c r="BT782" s="73" t="s">
        <v>4131</v>
      </c>
      <c r="BU782" s="73">
        <v>626</v>
      </c>
      <c r="BV782" s="73" t="s">
        <v>2176</v>
      </c>
      <c r="BW782" s="73" t="s">
        <v>2177</v>
      </c>
      <c r="BX782" s="73">
        <v>0.51</v>
      </c>
      <c r="BY782" s="73">
        <v>0.21</v>
      </c>
      <c r="BZ782" s="73">
        <v>0.51</v>
      </c>
      <c r="CA782" s="73">
        <v>0.24</v>
      </c>
      <c r="CB782" s="73"/>
      <c r="CC782" s="73"/>
      <c r="CD782" s="73"/>
      <c r="CE782" s="73"/>
      <c r="CF782" s="73" t="s">
        <v>3452</v>
      </c>
      <c r="CG782" s="80"/>
      <c r="CH782" s="73" t="s">
        <v>66</v>
      </c>
      <c r="CI782" s="73" t="s">
        <v>3452</v>
      </c>
    </row>
    <row r="783" spans="59:87" ht="15" customHeight="1" x14ac:dyDescent="0.25">
      <c r="BG783" s="78">
        <v>46323.633946759262</v>
      </c>
      <c r="BH783" s="73">
        <v>1</v>
      </c>
      <c r="BI783" s="73" t="s">
        <v>84</v>
      </c>
      <c r="BJ783" s="73" t="s">
        <v>197</v>
      </c>
      <c r="BK783" s="73" t="s">
        <v>3652</v>
      </c>
      <c r="BL783" s="73" t="s">
        <v>31</v>
      </c>
      <c r="BM783" s="83">
        <v>3.21121636547692E-4</v>
      </c>
      <c r="BN783" s="73">
        <v>0</v>
      </c>
      <c r="BO783" s="80" t="s">
        <v>2786</v>
      </c>
      <c r="BR783" s="78">
        <v>46323.633946759262</v>
      </c>
      <c r="BS783" s="73" t="s">
        <v>4129</v>
      </c>
      <c r="BT783" s="73" t="s">
        <v>4132</v>
      </c>
      <c r="BU783" s="73">
        <v>627</v>
      </c>
      <c r="BV783" s="73" t="s">
        <v>2176</v>
      </c>
      <c r="BW783" s="73" t="s">
        <v>2177</v>
      </c>
      <c r="BX783" s="73">
        <v>0.51</v>
      </c>
      <c r="BY783" s="73">
        <v>0.24</v>
      </c>
      <c r="BZ783" s="73">
        <v>0.48</v>
      </c>
      <c r="CA783" s="73">
        <v>0.24</v>
      </c>
      <c r="CB783" s="73"/>
      <c r="CC783" s="73"/>
      <c r="CD783" s="73"/>
      <c r="CE783" s="73"/>
      <c r="CF783" s="73" t="s">
        <v>3452</v>
      </c>
      <c r="CG783" s="80"/>
      <c r="CH783" s="73" t="s">
        <v>66</v>
      </c>
      <c r="CI783" s="73" t="s">
        <v>3452</v>
      </c>
    </row>
    <row r="784" spans="59:87" ht="15" customHeight="1" x14ac:dyDescent="0.25">
      <c r="BG784" s="78">
        <v>46323.633946759262</v>
      </c>
      <c r="BH784" s="73">
        <v>1</v>
      </c>
      <c r="BI784" s="73" t="s">
        <v>84</v>
      </c>
      <c r="BJ784" s="73" t="s">
        <v>197</v>
      </c>
      <c r="BK784" s="73" t="s">
        <v>3654</v>
      </c>
      <c r="BL784" s="73" t="s">
        <v>31</v>
      </c>
      <c r="BM784" s="83">
        <v>3.4105221195726858E-4</v>
      </c>
      <c r="BN784" s="73">
        <v>0</v>
      </c>
      <c r="BO784" s="80" t="s">
        <v>2786</v>
      </c>
      <c r="BR784" s="78">
        <v>46323.633946759262</v>
      </c>
      <c r="BS784" s="73" t="s">
        <v>4129</v>
      </c>
      <c r="BT784" s="73" t="s">
        <v>4133</v>
      </c>
      <c r="BU784" s="73">
        <v>628</v>
      </c>
      <c r="BV784" s="73" t="s">
        <v>2176</v>
      </c>
      <c r="BW784" s="73" t="s">
        <v>2177</v>
      </c>
      <c r="BX784" s="73">
        <v>0.48</v>
      </c>
      <c r="BY784" s="73">
        <v>0.24</v>
      </c>
      <c r="BZ784" s="73">
        <v>0.48</v>
      </c>
      <c r="CA784" s="73">
        <v>0.21</v>
      </c>
      <c r="CB784" s="73"/>
      <c r="CC784" s="73"/>
      <c r="CD784" s="73"/>
      <c r="CE784" s="73"/>
      <c r="CF784" s="73" t="s">
        <v>3452</v>
      </c>
      <c r="CG784" s="80"/>
      <c r="CH784" s="73" t="s">
        <v>66</v>
      </c>
      <c r="CI784" s="73" t="s">
        <v>3452</v>
      </c>
    </row>
    <row r="785" spans="59:87" ht="15" customHeight="1" x14ac:dyDescent="0.25">
      <c r="BG785" s="78">
        <v>46323.633946759262</v>
      </c>
      <c r="BH785" s="73">
        <v>1</v>
      </c>
      <c r="BI785" s="73" t="s">
        <v>84</v>
      </c>
      <c r="BJ785" s="73" t="s">
        <v>197</v>
      </c>
      <c r="BK785" s="73" t="s">
        <v>3656</v>
      </c>
      <c r="BL785" s="73" t="s">
        <v>31</v>
      </c>
      <c r="BM785" s="83">
        <v>3.6098278736684515E-4</v>
      </c>
      <c r="BN785" s="73">
        <v>0</v>
      </c>
      <c r="BO785" s="80" t="s">
        <v>2786</v>
      </c>
      <c r="BR785" s="78">
        <v>46323.633946759262</v>
      </c>
      <c r="BS785" s="73" t="s">
        <v>4134</v>
      </c>
      <c r="BT785" s="73" t="s">
        <v>4135</v>
      </c>
      <c r="BU785" s="73">
        <v>629</v>
      </c>
      <c r="BV785" s="73" t="s">
        <v>2176</v>
      </c>
      <c r="BW785" s="73" t="s">
        <v>2177</v>
      </c>
      <c r="BX785" s="73">
        <v>0.51</v>
      </c>
      <c r="BY785" s="73">
        <v>0.21</v>
      </c>
      <c r="BZ785" s="73">
        <v>0.54</v>
      </c>
      <c r="CA785" s="73">
        <v>0.21</v>
      </c>
      <c r="CB785" s="73"/>
      <c r="CC785" s="73"/>
      <c r="CD785" s="73"/>
      <c r="CE785" s="73"/>
      <c r="CF785" s="73" t="s">
        <v>3454</v>
      </c>
      <c r="CG785" s="80"/>
      <c r="CH785" s="73" t="s">
        <v>66</v>
      </c>
      <c r="CI785" s="73" t="s">
        <v>3454</v>
      </c>
    </row>
    <row r="786" spans="59:87" ht="15" customHeight="1" x14ac:dyDescent="0.25">
      <c r="BG786" s="78">
        <v>46323.633946759262</v>
      </c>
      <c r="BH786" s="73">
        <v>1</v>
      </c>
      <c r="BI786" s="73" t="s">
        <v>84</v>
      </c>
      <c r="BJ786" s="73" t="s">
        <v>197</v>
      </c>
      <c r="BK786" s="73" t="s">
        <v>3658</v>
      </c>
      <c r="BL786" s="73" t="s">
        <v>31</v>
      </c>
      <c r="BM786" s="83">
        <v>3.8091336277642173E-4</v>
      </c>
      <c r="BN786" s="73">
        <v>0</v>
      </c>
      <c r="BO786" s="80" t="s">
        <v>2786</v>
      </c>
      <c r="BR786" s="78">
        <v>46323.633946759262</v>
      </c>
      <c r="BS786" s="73" t="s">
        <v>4134</v>
      </c>
      <c r="BT786" s="73" t="s">
        <v>4136</v>
      </c>
      <c r="BU786" s="73">
        <v>630</v>
      </c>
      <c r="BV786" s="73" t="s">
        <v>2176</v>
      </c>
      <c r="BW786" s="73" t="s">
        <v>2177</v>
      </c>
      <c r="BX786" s="73">
        <v>0.54</v>
      </c>
      <c r="BY786" s="73">
        <v>0.21</v>
      </c>
      <c r="BZ786" s="73">
        <v>0.54</v>
      </c>
      <c r="CA786" s="73">
        <v>0.24</v>
      </c>
      <c r="CB786" s="73"/>
      <c r="CC786" s="73"/>
      <c r="CD786" s="73"/>
      <c r="CE786" s="73"/>
      <c r="CF786" s="73" t="s">
        <v>3454</v>
      </c>
      <c r="CG786" s="80"/>
      <c r="CH786" s="73" t="s">
        <v>66</v>
      </c>
      <c r="CI786" s="73" t="s">
        <v>3454</v>
      </c>
    </row>
    <row r="787" spans="59:87" ht="15" customHeight="1" x14ac:dyDescent="0.25">
      <c r="BG787" s="78">
        <v>46323.633946759262</v>
      </c>
      <c r="BH787" s="73">
        <v>1</v>
      </c>
      <c r="BI787" s="73" t="s">
        <v>84</v>
      </c>
      <c r="BJ787" s="73" t="s">
        <v>197</v>
      </c>
      <c r="BK787" s="73" t="s">
        <v>3660</v>
      </c>
      <c r="BL787" s="73" t="s">
        <v>31</v>
      </c>
      <c r="BM787" s="83">
        <v>3.9420041304947281E-4</v>
      </c>
      <c r="BN787" s="73">
        <v>0</v>
      </c>
      <c r="BO787" s="80" t="s">
        <v>2786</v>
      </c>
      <c r="BR787" s="78">
        <v>46323.633946759262</v>
      </c>
      <c r="BS787" s="73" t="s">
        <v>4134</v>
      </c>
      <c r="BT787" s="73" t="s">
        <v>4137</v>
      </c>
      <c r="BU787" s="73">
        <v>631</v>
      </c>
      <c r="BV787" s="73" t="s">
        <v>2176</v>
      </c>
      <c r="BW787" s="73" t="s">
        <v>2177</v>
      </c>
      <c r="BX787" s="73">
        <v>0.54</v>
      </c>
      <c r="BY787" s="73">
        <v>0.24</v>
      </c>
      <c r="BZ787" s="73">
        <v>0.51</v>
      </c>
      <c r="CA787" s="73">
        <v>0.24</v>
      </c>
      <c r="CB787" s="73"/>
      <c r="CC787" s="73"/>
      <c r="CD787" s="73"/>
      <c r="CE787" s="73"/>
      <c r="CF787" s="73" t="s">
        <v>3454</v>
      </c>
      <c r="CG787" s="80"/>
      <c r="CH787" s="73" t="s">
        <v>66</v>
      </c>
      <c r="CI787" s="73" t="s">
        <v>3454</v>
      </c>
    </row>
    <row r="788" spans="59:87" ht="15" customHeight="1" x14ac:dyDescent="0.25">
      <c r="BG788" s="78">
        <v>46323.633946759262</v>
      </c>
      <c r="BH788" s="73">
        <v>1</v>
      </c>
      <c r="BI788" s="73" t="s">
        <v>84</v>
      </c>
      <c r="BJ788" s="73" t="s">
        <v>197</v>
      </c>
      <c r="BK788" s="73" t="s">
        <v>3662</v>
      </c>
      <c r="BL788" s="73" t="s">
        <v>31</v>
      </c>
      <c r="BM788" s="83">
        <v>2.9444428503043257E-4</v>
      </c>
      <c r="BN788" s="73">
        <v>0</v>
      </c>
      <c r="BO788" s="80" t="s">
        <v>2786</v>
      </c>
      <c r="BR788" s="78">
        <v>46323.633946759262</v>
      </c>
      <c r="BS788" s="73" t="s">
        <v>4134</v>
      </c>
      <c r="BT788" s="73" t="s">
        <v>4138</v>
      </c>
      <c r="BU788" s="73">
        <v>632</v>
      </c>
      <c r="BV788" s="73" t="s">
        <v>2176</v>
      </c>
      <c r="BW788" s="73" t="s">
        <v>2177</v>
      </c>
      <c r="BX788" s="73">
        <v>0.51</v>
      </c>
      <c r="BY788" s="73">
        <v>0.24</v>
      </c>
      <c r="BZ788" s="73">
        <v>0.51</v>
      </c>
      <c r="CA788" s="73">
        <v>0.21</v>
      </c>
      <c r="CB788" s="73"/>
      <c r="CC788" s="73"/>
      <c r="CD788" s="73"/>
      <c r="CE788" s="73"/>
      <c r="CF788" s="73" t="s">
        <v>3454</v>
      </c>
      <c r="CG788" s="80"/>
      <c r="CH788" s="73" t="s">
        <v>66</v>
      </c>
      <c r="CI788" s="73" t="s">
        <v>3454</v>
      </c>
    </row>
    <row r="789" spans="59:87" ht="15" customHeight="1" x14ac:dyDescent="0.25">
      <c r="BG789" s="78">
        <v>46323.633946759262</v>
      </c>
      <c r="BH789" s="73">
        <v>1</v>
      </c>
      <c r="BI789" s="73" t="s">
        <v>84</v>
      </c>
      <c r="BJ789" s="73" t="s">
        <v>197</v>
      </c>
      <c r="BK789" s="73" t="s">
        <v>3664</v>
      </c>
      <c r="BL789" s="73" t="s">
        <v>31</v>
      </c>
      <c r="BM789" s="83">
        <v>3.1437486044000914E-4</v>
      </c>
      <c r="BN789" s="73">
        <v>0</v>
      </c>
      <c r="BO789" s="80" t="s">
        <v>2786</v>
      </c>
      <c r="BR789" s="78">
        <v>46323.633946759262</v>
      </c>
      <c r="BS789" s="73" t="s">
        <v>4139</v>
      </c>
      <c r="BT789" s="73" t="s">
        <v>4140</v>
      </c>
      <c r="BU789" s="73">
        <v>633</v>
      </c>
      <c r="BV789" s="73" t="s">
        <v>2176</v>
      </c>
      <c r="BW789" s="73" t="s">
        <v>2177</v>
      </c>
      <c r="BX789" s="73">
        <v>0.54</v>
      </c>
      <c r="BY789" s="73">
        <v>0.21</v>
      </c>
      <c r="BZ789" s="73">
        <v>0.56999999999999995</v>
      </c>
      <c r="CA789" s="73">
        <v>0.21</v>
      </c>
      <c r="CB789" s="73"/>
      <c r="CC789" s="73"/>
      <c r="CD789" s="73"/>
      <c r="CE789" s="73"/>
      <c r="CF789" s="73" t="s">
        <v>3456</v>
      </c>
      <c r="CG789" s="80"/>
      <c r="CH789" s="73" t="s">
        <v>66</v>
      </c>
      <c r="CI789" s="73" t="s">
        <v>3456</v>
      </c>
    </row>
    <row r="790" spans="59:87" ht="15" customHeight="1" x14ac:dyDescent="0.25">
      <c r="BG790" s="78">
        <v>46323.633946759262</v>
      </c>
      <c r="BH790" s="73">
        <v>1</v>
      </c>
      <c r="BI790" s="73" t="s">
        <v>84</v>
      </c>
      <c r="BJ790" s="73" t="s">
        <v>197</v>
      </c>
      <c r="BK790" s="73" t="s">
        <v>3666</v>
      </c>
      <c r="BL790" s="73" t="s">
        <v>31</v>
      </c>
      <c r="BM790" s="83">
        <v>3.3430543584958577E-4</v>
      </c>
      <c r="BN790" s="73">
        <v>0</v>
      </c>
      <c r="BO790" s="80" t="s">
        <v>2786</v>
      </c>
      <c r="BR790" s="78">
        <v>46323.633946759262</v>
      </c>
      <c r="BS790" s="73" t="s">
        <v>4139</v>
      </c>
      <c r="BT790" s="73" t="s">
        <v>4141</v>
      </c>
      <c r="BU790" s="73">
        <v>634</v>
      </c>
      <c r="BV790" s="73" t="s">
        <v>2176</v>
      </c>
      <c r="BW790" s="73" t="s">
        <v>2177</v>
      </c>
      <c r="BX790" s="73">
        <v>0.56999999999999995</v>
      </c>
      <c r="BY790" s="73">
        <v>0.21</v>
      </c>
      <c r="BZ790" s="73">
        <v>0.56999999999999995</v>
      </c>
      <c r="CA790" s="73">
        <v>0.24</v>
      </c>
      <c r="CB790" s="73"/>
      <c r="CC790" s="73"/>
      <c r="CD790" s="73"/>
      <c r="CE790" s="73"/>
      <c r="CF790" s="73" t="s">
        <v>3456</v>
      </c>
      <c r="CG790" s="80"/>
      <c r="CH790" s="73" t="s">
        <v>66</v>
      </c>
      <c r="CI790" s="73" t="s">
        <v>3456</v>
      </c>
    </row>
    <row r="791" spans="59:87" ht="15" customHeight="1" x14ac:dyDescent="0.25">
      <c r="BG791" s="78">
        <v>46323.633946759262</v>
      </c>
      <c r="BH791" s="73">
        <v>1</v>
      </c>
      <c r="BI791" s="73" t="s">
        <v>84</v>
      </c>
      <c r="BJ791" s="73" t="s">
        <v>197</v>
      </c>
      <c r="BK791" s="73" t="s">
        <v>3668</v>
      </c>
      <c r="BL791" s="73" t="s">
        <v>31</v>
      </c>
      <c r="BM791" s="83">
        <v>3.5423601125916235E-4</v>
      </c>
      <c r="BN791" s="73">
        <v>0</v>
      </c>
      <c r="BO791" s="80" t="s">
        <v>2786</v>
      </c>
      <c r="BR791" s="78">
        <v>46323.633946759262</v>
      </c>
      <c r="BS791" s="73" t="s">
        <v>4139</v>
      </c>
      <c r="BT791" s="73" t="s">
        <v>4142</v>
      </c>
      <c r="BU791" s="73">
        <v>635</v>
      </c>
      <c r="BV791" s="73" t="s">
        <v>2176</v>
      </c>
      <c r="BW791" s="73" t="s">
        <v>2177</v>
      </c>
      <c r="BX791" s="73">
        <v>0.56999999999999995</v>
      </c>
      <c r="BY791" s="73">
        <v>0.24</v>
      </c>
      <c r="BZ791" s="73">
        <v>0.54</v>
      </c>
      <c r="CA791" s="73">
        <v>0.24</v>
      </c>
      <c r="CB791" s="73"/>
      <c r="CC791" s="73"/>
      <c r="CD791" s="73"/>
      <c r="CE791" s="73"/>
      <c r="CF791" s="73" t="s">
        <v>3456</v>
      </c>
      <c r="CG791" s="80"/>
      <c r="CH791" s="73" t="s">
        <v>66</v>
      </c>
      <c r="CI791" s="73" t="s">
        <v>3456</v>
      </c>
    </row>
    <row r="792" spans="59:87" ht="15" customHeight="1" x14ac:dyDescent="0.25">
      <c r="BG792" s="78">
        <v>46323.633946759262</v>
      </c>
      <c r="BH792" s="73">
        <v>1</v>
      </c>
      <c r="BI792" s="73" t="s">
        <v>84</v>
      </c>
      <c r="BJ792" s="73" t="s">
        <v>197</v>
      </c>
      <c r="BK792" s="73" t="s">
        <v>3670</v>
      </c>
      <c r="BL792" s="73" t="s">
        <v>31</v>
      </c>
      <c r="BM792" s="83">
        <v>3.7416658666873892E-4</v>
      </c>
      <c r="BN792" s="73">
        <v>0</v>
      </c>
      <c r="BO792" s="80" t="s">
        <v>2786</v>
      </c>
      <c r="BR792" s="78">
        <v>46323.633946759262</v>
      </c>
      <c r="BS792" s="73" t="s">
        <v>4139</v>
      </c>
      <c r="BT792" s="73" t="s">
        <v>4143</v>
      </c>
      <c r="BU792" s="73">
        <v>636</v>
      </c>
      <c r="BV792" s="73" t="s">
        <v>2176</v>
      </c>
      <c r="BW792" s="73" t="s">
        <v>2177</v>
      </c>
      <c r="BX792" s="73">
        <v>0.54</v>
      </c>
      <c r="BY792" s="73">
        <v>0.24</v>
      </c>
      <c r="BZ792" s="73">
        <v>0.54</v>
      </c>
      <c r="CA792" s="73">
        <v>0.21</v>
      </c>
      <c r="CB792" s="73"/>
      <c r="CC792" s="73"/>
      <c r="CD792" s="73"/>
      <c r="CE792" s="73"/>
      <c r="CF792" s="73" t="s">
        <v>3456</v>
      </c>
      <c r="CG792" s="80"/>
      <c r="CH792" s="73" t="s">
        <v>66</v>
      </c>
      <c r="CI792" s="73" t="s">
        <v>3456</v>
      </c>
    </row>
    <row r="793" spans="59:87" ht="15" customHeight="1" x14ac:dyDescent="0.25">
      <c r="BG793" s="78">
        <v>46323.633946759262</v>
      </c>
      <c r="BH793" s="73">
        <v>1</v>
      </c>
      <c r="BI793" s="73" t="s">
        <v>84</v>
      </c>
      <c r="BJ793" s="73" t="s">
        <v>197</v>
      </c>
      <c r="BK793" s="73" t="s">
        <v>3672</v>
      </c>
      <c r="BL793" s="73" t="s">
        <v>31</v>
      </c>
      <c r="BM793" s="83">
        <v>3.9409716207831555E-4</v>
      </c>
      <c r="BN793" s="73">
        <v>0</v>
      </c>
      <c r="BO793" s="80" t="s">
        <v>2786</v>
      </c>
      <c r="BR793" s="78">
        <v>46323.633946759262</v>
      </c>
      <c r="BS793" s="73" t="s">
        <v>4144</v>
      </c>
      <c r="BT793" s="73" t="s">
        <v>4145</v>
      </c>
      <c r="BU793" s="73">
        <v>637</v>
      </c>
      <c r="BV793" s="73" t="s">
        <v>2176</v>
      </c>
      <c r="BW793" s="73" t="s">
        <v>2177</v>
      </c>
      <c r="BX793" s="73">
        <v>0.56999999999999995</v>
      </c>
      <c r="BY793" s="73">
        <v>0.21</v>
      </c>
      <c r="BZ793" s="73">
        <v>0.6</v>
      </c>
      <c r="CA793" s="73">
        <v>0.21</v>
      </c>
      <c r="CB793" s="73"/>
      <c r="CC793" s="73"/>
      <c r="CD793" s="73"/>
      <c r="CE793" s="73"/>
      <c r="CF793" s="73" t="s">
        <v>3458</v>
      </c>
      <c r="CG793" s="80"/>
      <c r="CH793" s="73" t="s">
        <v>66</v>
      </c>
      <c r="CI793" s="73" t="s">
        <v>3458</v>
      </c>
    </row>
    <row r="794" spans="59:87" ht="15" customHeight="1" x14ac:dyDescent="0.25">
      <c r="BG794" s="78">
        <v>46323.633946759262</v>
      </c>
      <c r="BH794" s="73">
        <v>1</v>
      </c>
      <c r="BI794" s="73" t="s">
        <v>84</v>
      </c>
      <c r="BJ794" s="73" t="s">
        <v>197</v>
      </c>
      <c r="BK794" s="73" t="s">
        <v>3674</v>
      </c>
      <c r="BL794" s="73" t="s">
        <v>31</v>
      </c>
      <c r="BM794" s="83">
        <v>4.1402773748789212E-4</v>
      </c>
      <c r="BN794" s="73">
        <v>0</v>
      </c>
      <c r="BO794" s="80" t="s">
        <v>2786</v>
      </c>
      <c r="BR794" s="78">
        <v>46323.633946759262</v>
      </c>
      <c r="BS794" s="73" t="s">
        <v>4144</v>
      </c>
      <c r="BT794" s="73" t="s">
        <v>4146</v>
      </c>
      <c r="BU794" s="73">
        <v>638</v>
      </c>
      <c r="BV794" s="73" t="s">
        <v>2176</v>
      </c>
      <c r="BW794" s="73" t="s">
        <v>2177</v>
      </c>
      <c r="BX794" s="73">
        <v>0.6</v>
      </c>
      <c r="BY794" s="73">
        <v>0.21</v>
      </c>
      <c r="BZ794" s="73">
        <v>0.6</v>
      </c>
      <c r="CA794" s="73">
        <v>0.24</v>
      </c>
      <c r="CB794" s="73"/>
      <c r="CC794" s="73"/>
      <c r="CD794" s="73"/>
      <c r="CE794" s="73"/>
      <c r="CF794" s="73" t="s">
        <v>3458</v>
      </c>
      <c r="CG794" s="80"/>
      <c r="CH794" s="73" t="s">
        <v>66</v>
      </c>
      <c r="CI794" s="73" t="s">
        <v>3458</v>
      </c>
    </row>
    <row r="795" spans="59:87" ht="15" customHeight="1" x14ac:dyDescent="0.25">
      <c r="BG795" s="78">
        <v>46323.633946759262</v>
      </c>
      <c r="BH795" s="73">
        <v>1</v>
      </c>
      <c r="BI795" s="73" t="s">
        <v>84</v>
      </c>
      <c r="BJ795" s="73" t="s">
        <v>197</v>
      </c>
      <c r="BK795" s="73" t="s">
        <v>3676</v>
      </c>
      <c r="BL795" s="73" t="s">
        <v>31</v>
      </c>
      <c r="BM795" s="83">
        <v>4.339583128974687E-4</v>
      </c>
      <c r="BN795" s="73">
        <v>0</v>
      </c>
      <c r="BO795" s="80" t="s">
        <v>2786</v>
      </c>
      <c r="BR795" s="78">
        <v>46323.633946759262</v>
      </c>
      <c r="BS795" s="73" t="s">
        <v>4144</v>
      </c>
      <c r="BT795" s="73" t="s">
        <v>4147</v>
      </c>
      <c r="BU795" s="73">
        <v>639</v>
      </c>
      <c r="BV795" s="73" t="s">
        <v>2176</v>
      </c>
      <c r="BW795" s="73" t="s">
        <v>2177</v>
      </c>
      <c r="BX795" s="73">
        <v>0.6</v>
      </c>
      <c r="BY795" s="73">
        <v>0.24</v>
      </c>
      <c r="BZ795" s="73">
        <v>0.56999999999999995</v>
      </c>
      <c r="CA795" s="73">
        <v>0.24</v>
      </c>
      <c r="CB795" s="73"/>
      <c r="CC795" s="73"/>
      <c r="CD795" s="73"/>
      <c r="CE795" s="73"/>
      <c r="CF795" s="73" t="s">
        <v>3458</v>
      </c>
      <c r="CG795" s="80"/>
      <c r="CH795" s="73" t="s">
        <v>66</v>
      </c>
      <c r="CI795" s="73" t="s">
        <v>3458</v>
      </c>
    </row>
    <row r="796" spans="59:87" ht="15" customHeight="1" x14ac:dyDescent="0.25">
      <c r="BG796" s="78">
        <v>46323.633946759262</v>
      </c>
      <c r="BH796" s="73">
        <v>1</v>
      </c>
      <c r="BI796" s="73" t="s">
        <v>84</v>
      </c>
      <c r="BJ796" s="73" t="s">
        <v>197</v>
      </c>
      <c r="BK796" s="73" t="s">
        <v>3678</v>
      </c>
      <c r="BL796" s="73" t="s">
        <v>31</v>
      </c>
      <c r="BM796" s="83">
        <v>4.4724536317051978E-4</v>
      </c>
      <c r="BN796" s="73">
        <v>0</v>
      </c>
      <c r="BO796" s="80" t="s">
        <v>2786</v>
      </c>
      <c r="BR796" s="78">
        <v>46323.633946759262</v>
      </c>
      <c r="BS796" s="73" t="s">
        <v>4144</v>
      </c>
      <c r="BT796" s="73" t="s">
        <v>4148</v>
      </c>
      <c r="BU796" s="73">
        <v>640</v>
      </c>
      <c r="BV796" s="73" t="s">
        <v>2176</v>
      </c>
      <c r="BW796" s="73" t="s">
        <v>2177</v>
      </c>
      <c r="BX796" s="73">
        <v>0.56999999999999995</v>
      </c>
      <c r="BY796" s="73">
        <v>0.24</v>
      </c>
      <c r="BZ796" s="73">
        <v>0.56999999999999995</v>
      </c>
      <c r="CA796" s="73">
        <v>0.21</v>
      </c>
      <c r="CB796" s="73"/>
      <c r="CC796" s="73"/>
      <c r="CD796" s="73"/>
      <c r="CE796" s="73"/>
      <c r="CF796" s="73" t="s">
        <v>3458</v>
      </c>
      <c r="CG796" s="80"/>
      <c r="CH796" s="73" t="s">
        <v>66</v>
      </c>
      <c r="CI796" s="73" t="s">
        <v>3458</v>
      </c>
    </row>
    <row r="797" spans="59:87" ht="15" customHeight="1" x14ac:dyDescent="0.25">
      <c r="BG797" s="78">
        <v>46323.633946759262</v>
      </c>
      <c r="BH797" s="73">
        <v>1</v>
      </c>
      <c r="BI797" s="73" t="s">
        <v>84</v>
      </c>
      <c r="BJ797" s="73" t="s">
        <v>197</v>
      </c>
      <c r="BK797" s="73" t="s">
        <v>3680</v>
      </c>
      <c r="BL797" s="73" t="s">
        <v>31</v>
      </c>
      <c r="BM797" s="83">
        <v>3.4748923515147954E-4</v>
      </c>
      <c r="BN797" s="73">
        <v>0</v>
      </c>
      <c r="BO797" s="80" t="s">
        <v>2786</v>
      </c>
      <c r="BR797" s="78">
        <v>46323.633946759262</v>
      </c>
      <c r="BS797" s="73" t="s">
        <v>4149</v>
      </c>
      <c r="BT797" s="73" t="s">
        <v>4150</v>
      </c>
      <c r="BU797" s="73">
        <v>641</v>
      </c>
      <c r="BV797" s="73" t="s">
        <v>2176</v>
      </c>
      <c r="BW797" s="73" t="s">
        <v>2177</v>
      </c>
      <c r="BX797" s="73">
        <v>0</v>
      </c>
      <c r="BY797" s="73">
        <v>0.24</v>
      </c>
      <c r="BZ797" s="73">
        <v>0.03</v>
      </c>
      <c r="CA797" s="73">
        <v>0.24</v>
      </c>
      <c r="CB797" s="73"/>
      <c r="CC797" s="73"/>
      <c r="CD797" s="73"/>
      <c r="CE797" s="73"/>
      <c r="CF797" s="73" t="s">
        <v>3460</v>
      </c>
      <c r="CG797" s="80"/>
      <c r="CH797" s="73" t="s">
        <v>66</v>
      </c>
      <c r="CI797" s="73" t="s">
        <v>3460</v>
      </c>
    </row>
    <row r="798" spans="59:87" ht="15" customHeight="1" x14ac:dyDescent="0.25">
      <c r="BG798" s="78">
        <v>46323.633946759262</v>
      </c>
      <c r="BH798" s="73">
        <v>1</v>
      </c>
      <c r="BI798" s="73" t="s">
        <v>84</v>
      </c>
      <c r="BJ798" s="73" t="s">
        <v>197</v>
      </c>
      <c r="BK798" s="73" t="s">
        <v>3682</v>
      </c>
      <c r="BL798" s="73" t="s">
        <v>31</v>
      </c>
      <c r="BM798" s="83">
        <v>3.6741981056105611E-4</v>
      </c>
      <c r="BN798" s="73">
        <v>0</v>
      </c>
      <c r="BO798" s="80" t="s">
        <v>2786</v>
      </c>
      <c r="BR798" s="78">
        <v>46323.633946759262</v>
      </c>
      <c r="BS798" s="73" t="s">
        <v>4149</v>
      </c>
      <c r="BT798" s="73" t="s">
        <v>4151</v>
      </c>
      <c r="BU798" s="73">
        <v>642</v>
      </c>
      <c r="BV798" s="73" t="s">
        <v>2176</v>
      </c>
      <c r="BW798" s="73" t="s">
        <v>2177</v>
      </c>
      <c r="BX798" s="73">
        <v>0.03</v>
      </c>
      <c r="BY798" s="73">
        <v>0.24</v>
      </c>
      <c r="BZ798" s="73">
        <v>0.03</v>
      </c>
      <c r="CA798" s="73">
        <v>0.27</v>
      </c>
      <c r="CB798" s="73"/>
      <c r="CC798" s="73"/>
      <c r="CD798" s="73"/>
      <c r="CE798" s="73"/>
      <c r="CF798" s="73" t="s">
        <v>3460</v>
      </c>
      <c r="CG798" s="80"/>
      <c r="CH798" s="73" t="s">
        <v>66</v>
      </c>
      <c r="CI798" s="73" t="s">
        <v>3460</v>
      </c>
    </row>
    <row r="799" spans="59:87" ht="15" customHeight="1" x14ac:dyDescent="0.25">
      <c r="BG799" s="78">
        <v>46323.633946759262</v>
      </c>
      <c r="BH799" s="73">
        <v>1</v>
      </c>
      <c r="BI799" s="73" t="s">
        <v>84</v>
      </c>
      <c r="BJ799" s="73" t="s">
        <v>197</v>
      </c>
      <c r="BK799" s="73" t="s">
        <v>3684</v>
      </c>
      <c r="BL799" s="73" t="s">
        <v>31</v>
      </c>
      <c r="BM799" s="83">
        <v>3.8735038597063269E-4</v>
      </c>
      <c r="BN799" s="73">
        <v>0</v>
      </c>
      <c r="BO799" s="80" t="s">
        <v>2786</v>
      </c>
      <c r="BR799" s="78">
        <v>46323.633946759262</v>
      </c>
      <c r="BS799" s="73" t="s">
        <v>4149</v>
      </c>
      <c r="BT799" s="73" t="s">
        <v>4152</v>
      </c>
      <c r="BU799" s="73">
        <v>643</v>
      </c>
      <c r="BV799" s="73" t="s">
        <v>2176</v>
      </c>
      <c r="BW799" s="73" t="s">
        <v>2177</v>
      </c>
      <c r="BX799" s="73">
        <v>0.03</v>
      </c>
      <c r="BY799" s="73">
        <v>0.27</v>
      </c>
      <c r="BZ799" s="73">
        <v>0</v>
      </c>
      <c r="CA799" s="73">
        <v>0.27</v>
      </c>
      <c r="CB799" s="73"/>
      <c r="CC799" s="73"/>
      <c r="CD799" s="73"/>
      <c r="CE799" s="73"/>
      <c r="CF799" s="73" t="s">
        <v>3460</v>
      </c>
      <c r="CG799" s="80"/>
      <c r="CH799" s="73" t="s">
        <v>66</v>
      </c>
      <c r="CI799" s="73" t="s">
        <v>3460</v>
      </c>
    </row>
    <row r="800" spans="59:87" ht="15" customHeight="1" x14ac:dyDescent="0.25">
      <c r="BG800" s="78">
        <v>46323.633946759262</v>
      </c>
      <c r="BH800" s="73">
        <v>1</v>
      </c>
      <c r="BI800" s="73" t="s">
        <v>84</v>
      </c>
      <c r="BJ800" s="73" t="s">
        <v>197</v>
      </c>
      <c r="BK800" s="73" t="s">
        <v>3686</v>
      </c>
      <c r="BL800" s="73" t="s">
        <v>31</v>
      </c>
      <c r="BM800" s="83">
        <v>4.0728096138020932E-4</v>
      </c>
      <c r="BN800" s="73">
        <v>0</v>
      </c>
      <c r="BO800" s="80" t="s">
        <v>2786</v>
      </c>
      <c r="BR800" s="78">
        <v>46323.633946759262</v>
      </c>
      <c r="BS800" s="73" t="s">
        <v>4149</v>
      </c>
      <c r="BT800" s="73" t="s">
        <v>4153</v>
      </c>
      <c r="BU800" s="73">
        <v>644</v>
      </c>
      <c r="BV800" s="73" t="s">
        <v>2176</v>
      </c>
      <c r="BW800" s="73" t="s">
        <v>2177</v>
      </c>
      <c r="BX800" s="73">
        <v>0</v>
      </c>
      <c r="BY800" s="73">
        <v>0.27</v>
      </c>
      <c r="BZ800" s="73">
        <v>0</v>
      </c>
      <c r="CA800" s="73">
        <v>0.24</v>
      </c>
      <c r="CB800" s="73"/>
      <c r="CC800" s="73"/>
      <c r="CD800" s="73"/>
      <c r="CE800" s="73"/>
      <c r="CF800" s="73" t="s">
        <v>3460</v>
      </c>
      <c r="CG800" s="80"/>
      <c r="CH800" s="73" t="s">
        <v>66</v>
      </c>
      <c r="CI800" s="73" t="s">
        <v>3460</v>
      </c>
    </row>
    <row r="801" spans="59:87" ht="15" customHeight="1" x14ac:dyDescent="0.25">
      <c r="BG801" s="78">
        <v>46323.633946759262</v>
      </c>
      <c r="BH801" s="73">
        <v>1</v>
      </c>
      <c r="BI801" s="73" t="s">
        <v>84</v>
      </c>
      <c r="BJ801" s="73" t="s">
        <v>197</v>
      </c>
      <c r="BK801" s="73" t="s">
        <v>3688</v>
      </c>
      <c r="BL801" s="73" t="s">
        <v>31</v>
      </c>
      <c r="BM801" s="83">
        <v>4.2721153678978589E-4</v>
      </c>
      <c r="BN801" s="73">
        <v>0</v>
      </c>
      <c r="BO801" s="80" t="s">
        <v>2786</v>
      </c>
      <c r="BR801" s="78">
        <v>46323.633946759262</v>
      </c>
      <c r="BS801" s="73" t="s">
        <v>4154</v>
      </c>
      <c r="BT801" s="73" t="s">
        <v>4155</v>
      </c>
      <c r="BU801" s="73">
        <v>645</v>
      </c>
      <c r="BV801" s="73" t="s">
        <v>2176</v>
      </c>
      <c r="BW801" s="73" t="s">
        <v>2177</v>
      </c>
      <c r="BX801" s="73">
        <v>0.03</v>
      </c>
      <c r="BY801" s="73">
        <v>0.24</v>
      </c>
      <c r="BZ801" s="73">
        <v>0.06</v>
      </c>
      <c r="CA801" s="73">
        <v>0.24</v>
      </c>
      <c r="CB801" s="73"/>
      <c r="CC801" s="73"/>
      <c r="CD801" s="73"/>
      <c r="CE801" s="73"/>
      <c r="CF801" s="73" t="s">
        <v>3462</v>
      </c>
      <c r="CG801" s="80"/>
      <c r="CH801" s="73" t="s">
        <v>66</v>
      </c>
      <c r="CI801" s="73" t="s">
        <v>3462</v>
      </c>
    </row>
    <row r="802" spans="59:87" ht="15" customHeight="1" x14ac:dyDescent="0.25">
      <c r="BG802" s="78">
        <v>46323.633946759262</v>
      </c>
      <c r="BH802" s="73">
        <v>1</v>
      </c>
      <c r="BI802" s="73" t="s">
        <v>84</v>
      </c>
      <c r="BJ802" s="73" t="s">
        <v>197</v>
      </c>
      <c r="BK802" s="73" t="s">
        <v>3690</v>
      </c>
      <c r="BL802" s="73" t="s">
        <v>31</v>
      </c>
      <c r="BM802" s="83">
        <v>4.4714211219936247E-4</v>
      </c>
      <c r="BN802" s="73">
        <v>0</v>
      </c>
      <c r="BO802" s="80" t="s">
        <v>2786</v>
      </c>
      <c r="BR802" s="78">
        <v>46323.633946759262</v>
      </c>
      <c r="BS802" s="73" t="s">
        <v>4154</v>
      </c>
      <c r="BT802" s="73" t="s">
        <v>4156</v>
      </c>
      <c r="BU802" s="73">
        <v>646</v>
      </c>
      <c r="BV802" s="73" t="s">
        <v>2176</v>
      </c>
      <c r="BW802" s="73" t="s">
        <v>2177</v>
      </c>
      <c r="BX802" s="73">
        <v>0.06</v>
      </c>
      <c r="BY802" s="73">
        <v>0.24</v>
      </c>
      <c r="BZ802" s="73">
        <v>0.06</v>
      </c>
      <c r="CA802" s="73">
        <v>0.27</v>
      </c>
      <c r="CB802" s="73"/>
      <c r="CC802" s="73"/>
      <c r="CD802" s="73"/>
      <c r="CE802" s="73"/>
      <c r="CF802" s="73" t="s">
        <v>3462</v>
      </c>
      <c r="CG802" s="80"/>
      <c r="CH802" s="73" t="s">
        <v>66</v>
      </c>
      <c r="CI802" s="73" t="s">
        <v>3462</v>
      </c>
    </row>
    <row r="803" spans="59:87" ht="15" customHeight="1" x14ac:dyDescent="0.25">
      <c r="BG803" s="78">
        <v>46323.633946759262</v>
      </c>
      <c r="BH803" s="73">
        <v>1</v>
      </c>
      <c r="BI803" s="73" t="s">
        <v>84</v>
      </c>
      <c r="BJ803" s="73" t="s">
        <v>197</v>
      </c>
      <c r="BK803" s="73" t="s">
        <v>3692</v>
      </c>
      <c r="BL803" s="73" t="s">
        <v>31</v>
      </c>
      <c r="BM803" s="83">
        <v>4.670726876089391E-4</v>
      </c>
      <c r="BN803" s="73">
        <v>0</v>
      </c>
      <c r="BO803" s="80" t="s">
        <v>2786</v>
      </c>
      <c r="BR803" s="78">
        <v>46323.633946759262</v>
      </c>
      <c r="BS803" s="73" t="s">
        <v>4154</v>
      </c>
      <c r="BT803" s="73" t="s">
        <v>4157</v>
      </c>
      <c r="BU803" s="73">
        <v>647</v>
      </c>
      <c r="BV803" s="73" t="s">
        <v>2176</v>
      </c>
      <c r="BW803" s="73" t="s">
        <v>2177</v>
      </c>
      <c r="BX803" s="73">
        <v>0.06</v>
      </c>
      <c r="BY803" s="73">
        <v>0.27</v>
      </c>
      <c r="BZ803" s="73">
        <v>0.03</v>
      </c>
      <c r="CA803" s="73">
        <v>0.27</v>
      </c>
      <c r="CB803" s="73"/>
      <c r="CC803" s="73"/>
      <c r="CD803" s="73"/>
      <c r="CE803" s="73"/>
      <c r="CF803" s="73" t="s">
        <v>3462</v>
      </c>
      <c r="CG803" s="80"/>
      <c r="CH803" s="73" t="s">
        <v>66</v>
      </c>
      <c r="CI803" s="73" t="s">
        <v>3462</v>
      </c>
    </row>
    <row r="804" spans="59:87" ht="15" customHeight="1" x14ac:dyDescent="0.25">
      <c r="BG804" s="78">
        <v>46323.633946759262</v>
      </c>
      <c r="BH804" s="73">
        <v>1</v>
      </c>
      <c r="BI804" s="73" t="s">
        <v>84</v>
      </c>
      <c r="BJ804" s="73" t="s">
        <v>197</v>
      </c>
      <c r="BK804" s="73" t="s">
        <v>3694</v>
      </c>
      <c r="BL804" s="73" t="s">
        <v>31</v>
      </c>
      <c r="BM804" s="83">
        <v>4.8700326301851567E-4</v>
      </c>
      <c r="BN804" s="73">
        <v>0</v>
      </c>
      <c r="BO804" s="80" t="s">
        <v>2786</v>
      </c>
      <c r="BR804" s="78">
        <v>46323.633946759262</v>
      </c>
      <c r="BS804" s="73" t="s">
        <v>4154</v>
      </c>
      <c r="BT804" s="73" t="s">
        <v>4158</v>
      </c>
      <c r="BU804" s="73">
        <v>648</v>
      </c>
      <c r="BV804" s="73" t="s">
        <v>2176</v>
      </c>
      <c r="BW804" s="73" t="s">
        <v>2177</v>
      </c>
      <c r="BX804" s="73">
        <v>0.03</v>
      </c>
      <c r="BY804" s="73">
        <v>0.27</v>
      </c>
      <c r="BZ804" s="73">
        <v>0.03</v>
      </c>
      <c r="CA804" s="73">
        <v>0.24</v>
      </c>
      <c r="CB804" s="73"/>
      <c r="CC804" s="73"/>
      <c r="CD804" s="73"/>
      <c r="CE804" s="73"/>
      <c r="CF804" s="73" t="s">
        <v>3462</v>
      </c>
      <c r="CG804" s="80"/>
      <c r="CH804" s="73" t="s">
        <v>66</v>
      </c>
      <c r="CI804" s="73" t="s">
        <v>3462</v>
      </c>
    </row>
    <row r="805" spans="59:87" ht="15" customHeight="1" x14ac:dyDescent="0.25">
      <c r="BG805" s="78">
        <v>46323.633946759262</v>
      </c>
      <c r="BH805" s="73">
        <v>1</v>
      </c>
      <c r="BI805" s="73" t="s">
        <v>84</v>
      </c>
      <c r="BJ805" s="73" t="s">
        <v>197</v>
      </c>
      <c r="BK805" s="73" t="s">
        <v>3696</v>
      </c>
      <c r="BL805" s="73" t="s">
        <v>31</v>
      </c>
      <c r="BM805" s="83">
        <v>5.0029031329156676E-4</v>
      </c>
      <c r="BN805" s="73">
        <v>0</v>
      </c>
      <c r="BO805" s="80" t="s">
        <v>2786</v>
      </c>
      <c r="BR805" s="78">
        <v>46323.633946759262</v>
      </c>
      <c r="BS805" s="73" t="s">
        <v>4159</v>
      </c>
      <c r="BT805" s="73" t="s">
        <v>4160</v>
      </c>
      <c r="BU805" s="73">
        <v>649</v>
      </c>
      <c r="BV805" s="73" t="s">
        <v>2176</v>
      </c>
      <c r="BW805" s="73" t="s">
        <v>2177</v>
      </c>
      <c r="BX805" s="73">
        <v>0.06</v>
      </c>
      <c r="BY805" s="73">
        <v>0.24</v>
      </c>
      <c r="BZ805" s="73">
        <v>0.09</v>
      </c>
      <c r="CA805" s="73">
        <v>0.24</v>
      </c>
      <c r="CB805" s="73"/>
      <c r="CC805" s="73"/>
      <c r="CD805" s="73"/>
      <c r="CE805" s="73"/>
      <c r="CF805" s="73" t="s">
        <v>3464</v>
      </c>
      <c r="CG805" s="80"/>
      <c r="CH805" s="73" t="s">
        <v>66</v>
      </c>
      <c r="CI805" s="73" t="s">
        <v>3464</v>
      </c>
    </row>
    <row r="806" spans="59:87" ht="15" customHeight="1" x14ac:dyDescent="0.25">
      <c r="BG806" s="78">
        <v>46323.633946759262</v>
      </c>
      <c r="BH806" s="73">
        <v>1</v>
      </c>
      <c r="BI806" s="73" t="s">
        <v>84</v>
      </c>
      <c r="BJ806" s="73" t="s">
        <v>197</v>
      </c>
      <c r="BK806" s="73" t="s">
        <v>3698</v>
      </c>
      <c r="BL806" s="73" t="s">
        <v>31</v>
      </c>
      <c r="BM806" s="83">
        <v>4.0053418527252646E-4</v>
      </c>
      <c r="BN806" s="73">
        <v>0</v>
      </c>
      <c r="BO806" s="80" t="s">
        <v>2786</v>
      </c>
      <c r="BR806" s="78">
        <v>46323.633946759262</v>
      </c>
      <c r="BS806" s="73" t="s">
        <v>4159</v>
      </c>
      <c r="BT806" s="73" t="s">
        <v>4161</v>
      </c>
      <c r="BU806" s="73">
        <v>650</v>
      </c>
      <c r="BV806" s="73" t="s">
        <v>2176</v>
      </c>
      <c r="BW806" s="73" t="s">
        <v>2177</v>
      </c>
      <c r="BX806" s="73">
        <v>0.09</v>
      </c>
      <c r="BY806" s="73">
        <v>0.24</v>
      </c>
      <c r="BZ806" s="73">
        <v>0.09</v>
      </c>
      <c r="CA806" s="73">
        <v>0.27</v>
      </c>
      <c r="CB806" s="73"/>
      <c r="CC806" s="73"/>
      <c r="CD806" s="73"/>
      <c r="CE806" s="73"/>
      <c r="CF806" s="73" t="s">
        <v>3464</v>
      </c>
      <c r="CG806" s="80"/>
      <c r="CH806" s="73" t="s">
        <v>66</v>
      </c>
      <c r="CI806" s="73" t="s">
        <v>3464</v>
      </c>
    </row>
    <row r="807" spans="59:87" ht="15" customHeight="1" x14ac:dyDescent="0.25">
      <c r="BG807" s="78">
        <v>46323.633946759262</v>
      </c>
      <c r="BH807" s="73">
        <v>1</v>
      </c>
      <c r="BI807" s="73" t="s">
        <v>84</v>
      </c>
      <c r="BJ807" s="73" t="s">
        <v>197</v>
      </c>
      <c r="BK807" s="73" t="s">
        <v>3700</v>
      </c>
      <c r="BL807" s="73" t="s">
        <v>31</v>
      </c>
      <c r="BM807" s="83">
        <v>4.2046476068210309E-4</v>
      </c>
      <c r="BN807" s="73">
        <v>0</v>
      </c>
      <c r="BO807" s="80" t="s">
        <v>2786</v>
      </c>
      <c r="BR807" s="78">
        <v>46323.633946759262</v>
      </c>
      <c r="BS807" s="73" t="s">
        <v>4159</v>
      </c>
      <c r="BT807" s="73" t="s">
        <v>4162</v>
      </c>
      <c r="BU807" s="73">
        <v>651</v>
      </c>
      <c r="BV807" s="73" t="s">
        <v>2176</v>
      </c>
      <c r="BW807" s="73" t="s">
        <v>2177</v>
      </c>
      <c r="BX807" s="73">
        <v>0.09</v>
      </c>
      <c r="BY807" s="73">
        <v>0.27</v>
      </c>
      <c r="BZ807" s="73">
        <v>0.06</v>
      </c>
      <c r="CA807" s="73">
        <v>0.27</v>
      </c>
      <c r="CB807" s="73"/>
      <c r="CC807" s="73"/>
      <c r="CD807" s="73"/>
      <c r="CE807" s="73"/>
      <c r="CF807" s="73" t="s">
        <v>3464</v>
      </c>
      <c r="CG807" s="80"/>
      <c r="CH807" s="73" t="s">
        <v>66</v>
      </c>
      <c r="CI807" s="73" t="s">
        <v>3464</v>
      </c>
    </row>
    <row r="808" spans="59:87" ht="15" customHeight="1" x14ac:dyDescent="0.25">
      <c r="BG808" s="78">
        <v>46323.633946759262</v>
      </c>
      <c r="BH808" s="73">
        <v>1</v>
      </c>
      <c r="BI808" s="73" t="s">
        <v>84</v>
      </c>
      <c r="BJ808" s="73" t="s">
        <v>197</v>
      </c>
      <c r="BK808" s="73" t="s">
        <v>3702</v>
      </c>
      <c r="BL808" s="73" t="s">
        <v>31</v>
      </c>
      <c r="BM808" s="83">
        <v>4.4039533609167966E-4</v>
      </c>
      <c r="BN808" s="73">
        <v>0</v>
      </c>
      <c r="BO808" s="80" t="s">
        <v>2786</v>
      </c>
      <c r="BR808" s="78">
        <v>46323.633946759262</v>
      </c>
      <c r="BS808" s="73" t="s">
        <v>4159</v>
      </c>
      <c r="BT808" s="73" t="s">
        <v>4163</v>
      </c>
      <c r="BU808" s="73">
        <v>652</v>
      </c>
      <c r="BV808" s="73" t="s">
        <v>2176</v>
      </c>
      <c r="BW808" s="73" t="s">
        <v>2177</v>
      </c>
      <c r="BX808" s="73">
        <v>0.06</v>
      </c>
      <c r="BY808" s="73">
        <v>0.27</v>
      </c>
      <c r="BZ808" s="73">
        <v>0.06</v>
      </c>
      <c r="CA808" s="73">
        <v>0.24</v>
      </c>
      <c r="CB808" s="73"/>
      <c r="CC808" s="73"/>
      <c r="CD808" s="73"/>
      <c r="CE808" s="73"/>
      <c r="CF808" s="73" t="s">
        <v>3464</v>
      </c>
      <c r="CG808" s="80"/>
      <c r="CH808" s="73" t="s">
        <v>66</v>
      </c>
      <c r="CI808" s="73" t="s">
        <v>3464</v>
      </c>
    </row>
    <row r="809" spans="59:87" ht="15" customHeight="1" x14ac:dyDescent="0.25">
      <c r="BG809" s="78">
        <v>46323.633946759262</v>
      </c>
      <c r="BH809" s="73">
        <v>1</v>
      </c>
      <c r="BI809" s="73" t="s">
        <v>84</v>
      </c>
      <c r="BJ809" s="73" t="s">
        <v>197</v>
      </c>
      <c r="BK809" s="73" t="s">
        <v>3704</v>
      </c>
      <c r="BL809" s="73" t="s">
        <v>31</v>
      </c>
      <c r="BM809" s="83">
        <v>4.6032591150125624E-4</v>
      </c>
      <c r="BN809" s="73">
        <v>0</v>
      </c>
      <c r="BO809" s="80" t="s">
        <v>2786</v>
      </c>
      <c r="BR809" s="78">
        <v>46323.633946759262</v>
      </c>
      <c r="BS809" s="73" t="s">
        <v>4164</v>
      </c>
      <c r="BT809" s="73" t="s">
        <v>4165</v>
      </c>
      <c r="BU809" s="73">
        <v>653</v>
      </c>
      <c r="BV809" s="73" t="s">
        <v>2176</v>
      </c>
      <c r="BW809" s="73" t="s">
        <v>2177</v>
      </c>
      <c r="BX809" s="73">
        <v>0.09</v>
      </c>
      <c r="BY809" s="73">
        <v>0.24</v>
      </c>
      <c r="BZ809" s="73">
        <v>0.12</v>
      </c>
      <c r="CA809" s="73">
        <v>0.24</v>
      </c>
      <c r="CB809" s="73"/>
      <c r="CC809" s="73"/>
      <c r="CD809" s="73"/>
      <c r="CE809" s="73"/>
      <c r="CF809" s="73" t="s">
        <v>3466</v>
      </c>
      <c r="CG809" s="80"/>
      <c r="CH809" s="73" t="s">
        <v>66</v>
      </c>
      <c r="CI809" s="73" t="s">
        <v>3466</v>
      </c>
    </row>
    <row r="810" spans="59:87" ht="15" customHeight="1" x14ac:dyDescent="0.25">
      <c r="BG810" s="78">
        <v>46323.633946759262</v>
      </c>
      <c r="BH810" s="73">
        <v>1</v>
      </c>
      <c r="BI810" s="73" t="s">
        <v>84</v>
      </c>
      <c r="BJ810" s="73" t="s">
        <v>197</v>
      </c>
      <c r="BK810" s="73" t="s">
        <v>3706</v>
      </c>
      <c r="BL810" s="73" t="s">
        <v>31</v>
      </c>
      <c r="BM810" s="83">
        <v>4.8025648691083287E-4</v>
      </c>
      <c r="BN810" s="73">
        <v>0</v>
      </c>
      <c r="BO810" s="80" t="s">
        <v>2786</v>
      </c>
      <c r="BR810" s="78">
        <v>46323.633946759262</v>
      </c>
      <c r="BS810" s="73" t="s">
        <v>4164</v>
      </c>
      <c r="BT810" s="73" t="s">
        <v>4166</v>
      </c>
      <c r="BU810" s="73">
        <v>654</v>
      </c>
      <c r="BV810" s="73" t="s">
        <v>2176</v>
      </c>
      <c r="BW810" s="73" t="s">
        <v>2177</v>
      </c>
      <c r="BX810" s="73">
        <v>0.12</v>
      </c>
      <c r="BY810" s="73">
        <v>0.24</v>
      </c>
      <c r="BZ810" s="73">
        <v>0.12</v>
      </c>
      <c r="CA810" s="73">
        <v>0.27</v>
      </c>
      <c r="CB810" s="73"/>
      <c r="CC810" s="73"/>
      <c r="CD810" s="73"/>
      <c r="CE810" s="73"/>
      <c r="CF810" s="73" t="s">
        <v>3466</v>
      </c>
      <c r="CG810" s="80"/>
      <c r="CH810" s="73" t="s">
        <v>66</v>
      </c>
      <c r="CI810" s="73" t="s">
        <v>3466</v>
      </c>
    </row>
    <row r="811" spans="59:87" ht="15" customHeight="1" x14ac:dyDescent="0.25">
      <c r="BG811" s="78">
        <v>46323.633946759262</v>
      </c>
      <c r="BH811" s="73">
        <v>1</v>
      </c>
      <c r="BI811" s="73" t="s">
        <v>84</v>
      </c>
      <c r="BJ811" s="73" t="s">
        <v>197</v>
      </c>
      <c r="BK811" s="73" t="s">
        <v>3708</v>
      </c>
      <c r="BL811" s="73" t="s">
        <v>31</v>
      </c>
      <c r="BM811" s="83">
        <v>5.0018706232040939E-4</v>
      </c>
      <c r="BN811" s="73">
        <v>0</v>
      </c>
      <c r="BO811" s="80" t="s">
        <v>2786</v>
      </c>
      <c r="BR811" s="78">
        <v>46323.633946759262</v>
      </c>
      <c r="BS811" s="73" t="s">
        <v>4164</v>
      </c>
      <c r="BT811" s="73" t="s">
        <v>4167</v>
      </c>
      <c r="BU811" s="73">
        <v>655</v>
      </c>
      <c r="BV811" s="73" t="s">
        <v>2176</v>
      </c>
      <c r="BW811" s="73" t="s">
        <v>2177</v>
      </c>
      <c r="BX811" s="73">
        <v>0.12</v>
      </c>
      <c r="BY811" s="73">
        <v>0.27</v>
      </c>
      <c r="BZ811" s="73">
        <v>0.09</v>
      </c>
      <c r="CA811" s="73">
        <v>0.27</v>
      </c>
      <c r="CB811" s="73"/>
      <c r="CC811" s="73"/>
      <c r="CD811" s="73"/>
      <c r="CE811" s="73"/>
      <c r="CF811" s="73" t="s">
        <v>3466</v>
      </c>
      <c r="CG811" s="80"/>
      <c r="CH811" s="73" t="s">
        <v>66</v>
      </c>
      <c r="CI811" s="73" t="s">
        <v>3466</v>
      </c>
    </row>
    <row r="812" spans="59:87" ht="15" customHeight="1" x14ac:dyDescent="0.25">
      <c r="BG812" s="78">
        <v>46323.633946759262</v>
      </c>
      <c r="BH812" s="73">
        <v>1</v>
      </c>
      <c r="BI812" s="73" t="s">
        <v>84</v>
      </c>
      <c r="BJ812" s="73" t="s">
        <v>197</v>
      </c>
      <c r="BK812" s="73" t="s">
        <v>3710</v>
      </c>
      <c r="BL812" s="73" t="s">
        <v>31</v>
      </c>
      <c r="BM812" s="83">
        <v>5.2011763772998607E-4</v>
      </c>
      <c r="BN812" s="73">
        <v>0</v>
      </c>
      <c r="BO812" s="80" t="s">
        <v>2786</v>
      </c>
      <c r="BR812" s="78">
        <v>46323.633946759262</v>
      </c>
      <c r="BS812" s="73" t="s">
        <v>4164</v>
      </c>
      <c r="BT812" s="73" t="s">
        <v>4168</v>
      </c>
      <c r="BU812" s="73">
        <v>656</v>
      </c>
      <c r="BV812" s="73" t="s">
        <v>2176</v>
      </c>
      <c r="BW812" s="73" t="s">
        <v>2177</v>
      </c>
      <c r="BX812" s="73">
        <v>0.09</v>
      </c>
      <c r="BY812" s="73">
        <v>0.27</v>
      </c>
      <c r="BZ812" s="73">
        <v>0.09</v>
      </c>
      <c r="CA812" s="73">
        <v>0.24</v>
      </c>
      <c r="CB812" s="73"/>
      <c r="CC812" s="73"/>
      <c r="CD812" s="73"/>
      <c r="CE812" s="73"/>
      <c r="CF812" s="73" t="s">
        <v>3466</v>
      </c>
      <c r="CG812" s="80"/>
      <c r="CH812" s="73" t="s">
        <v>66</v>
      </c>
      <c r="CI812" s="73" t="s">
        <v>3466</v>
      </c>
    </row>
    <row r="813" spans="59:87" ht="15" customHeight="1" x14ac:dyDescent="0.25">
      <c r="BG813" s="78">
        <v>46323.633946759262</v>
      </c>
      <c r="BH813" s="73">
        <v>1</v>
      </c>
      <c r="BI813" s="73" t="s">
        <v>84</v>
      </c>
      <c r="BJ813" s="73" t="s">
        <v>197</v>
      </c>
      <c r="BK813" s="73" t="s">
        <v>3712</v>
      </c>
      <c r="BL813" s="73" t="s">
        <v>31</v>
      </c>
      <c r="BM813" s="83">
        <v>5.4004821313956264E-4</v>
      </c>
      <c r="BN813" s="73">
        <v>0</v>
      </c>
      <c r="BO813" s="80" t="s">
        <v>2786</v>
      </c>
      <c r="BR813" s="78">
        <v>46323.633946759262</v>
      </c>
      <c r="BS813" s="73" t="s">
        <v>4169</v>
      </c>
      <c r="BT813" s="73" t="s">
        <v>4170</v>
      </c>
      <c r="BU813" s="73">
        <v>657</v>
      </c>
      <c r="BV813" s="73" t="s">
        <v>2176</v>
      </c>
      <c r="BW813" s="73" t="s">
        <v>2177</v>
      </c>
      <c r="BX813" s="73">
        <v>0.12</v>
      </c>
      <c r="BY813" s="73">
        <v>0.24</v>
      </c>
      <c r="BZ813" s="73">
        <v>0.15</v>
      </c>
      <c r="CA813" s="73">
        <v>0.24</v>
      </c>
      <c r="CB813" s="73"/>
      <c r="CC813" s="73"/>
      <c r="CD813" s="73"/>
      <c r="CE813" s="73"/>
      <c r="CF813" s="73" t="s">
        <v>3468</v>
      </c>
      <c r="CG813" s="80"/>
      <c r="CH813" s="73" t="s">
        <v>66</v>
      </c>
      <c r="CI813" s="73" t="s">
        <v>3468</v>
      </c>
    </row>
    <row r="814" spans="59:87" ht="15" customHeight="1" x14ac:dyDescent="0.25">
      <c r="BG814" s="78">
        <v>46323.633946759262</v>
      </c>
      <c r="BH814" s="73">
        <v>1</v>
      </c>
      <c r="BI814" s="73" t="s">
        <v>84</v>
      </c>
      <c r="BJ814" s="73" t="s">
        <v>197</v>
      </c>
      <c r="BK814" s="73" t="s">
        <v>3714</v>
      </c>
      <c r="BL814" s="73" t="s">
        <v>31</v>
      </c>
      <c r="BM814" s="83">
        <v>5.5333526341261373E-4</v>
      </c>
      <c r="BN814" s="73">
        <v>0</v>
      </c>
      <c r="BO814" s="80" t="s">
        <v>2786</v>
      </c>
      <c r="BR814" s="78">
        <v>46323.633946759262</v>
      </c>
      <c r="BS814" s="73" t="s">
        <v>4169</v>
      </c>
      <c r="BT814" s="73" t="s">
        <v>4171</v>
      </c>
      <c r="BU814" s="73">
        <v>658</v>
      </c>
      <c r="BV814" s="73" t="s">
        <v>2176</v>
      </c>
      <c r="BW814" s="73" t="s">
        <v>2177</v>
      </c>
      <c r="BX814" s="73">
        <v>0.15</v>
      </c>
      <c r="BY814" s="73">
        <v>0.24</v>
      </c>
      <c r="BZ814" s="73">
        <v>0.15</v>
      </c>
      <c r="CA814" s="73">
        <v>0.27</v>
      </c>
      <c r="CB814" s="73"/>
      <c r="CC814" s="73"/>
      <c r="CD814" s="73"/>
      <c r="CE814" s="73"/>
      <c r="CF814" s="73" t="s">
        <v>3468</v>
      </c>
      <c r="CG814" s="80"/>
      <c r="CH814" s="73" t="s">
        <v>66</v>
      </c>
      <c r="CI814" s="73" t="s">
        <v>3468</v>
      </c>
    </row>
    <row r="815" spans="59:87" ht="15" customHeight="1" x14ac:dyDescent="0.25">
      <c r="BG815" s="78">
        <v>46323.633946759262</v>
      </c>
      <c r="BH815" s="73">
        <v>1</v>
      </c>
      <c r="BI815" s="73" t="s">
        <v>84</v>
      </c>
      <c r="BJ815" s="73" t="s">
        <v>197</v>
      </c>
      <c r="BK815" s="73" t="s">
        <v>3716</v>
      </c>
      <c r="BL815" s="73" t="s">
        <v>31</v>
      </c>
      <c r="BM815" s="83">
        <v>4.5357913539357343E-4</v>
      </c>
      <c r="BN815" s="73">
        <v>0</v>
      </c>
      <c r="BO815" s="80" t="s">
        <v>2786</v>
      </c>
      <c r="BR815" s="78">
        <v>46323.633946759262</v>
      </c>
      <c r="BS815" s="73" t="s">
        <v>4169</v>
      </c>
      <c r="BT815" s="73" t="s">
        <v>4172</v>
      </c>
      <c r="BU815" s="73">
        <v>659</v>
      </c>
      <c r="BV815" s="73" t="s">
        <v>2176</v>
      </c>
      <c r="BW815" s="73" t="s">
        <v>2177</v>
      </c>
      <c r="BX815" s="73">
        <v>0.15</v>
      </c>
      <c r="BY815" s="73">
        <v>0.27</v>
      </c>
      <c r="BZ815" s="73">
        <v>0.12</v>
      </c>
      <c r="CA815" s="73">
        <v>0.27</v>
      </c>
      <c r="CB815" s="73"/>
      <c r="CC815" s="73"/>
      <c r="CD815" s="73"/>
      <c r="CE815" s="73"/>
      <c r="CF815" s="73" t="s">
        <v>3468</v>
      </c>
      <c r="CG815" s="80"/>
      <c r="CH815" s="73" t="s">
        <v>66</v>
      </c>
      <c r="CI815" s="73" t="s">
        <v>3468</v>
      </c>
    </row>
    <row r="816" spans="59:87" ht="15" customHeight="1" x14ac:dyDescent="0.25">
      <c r="BG816" s="78">
        <v>46323.633946759262</v>
      </c>
      <c r="BH816" s="73">
        <v>1</v>
      </c>
      <c r="BI816" s="73" t="s">
        <v>84</v>
      </c>
      <c r="BJ816" s="73" t="s">
        <v>197</v>
      </c>
      <c r="BK816" s="73" t="s">
        <v>3718</v>
      </c>
      <c r="BL816" s="73" t="s">
        <v>31</v>
      </c>
      <c r="BM816" s="83">
        <v>4.7350971080315E-4</v>
      </c>
      <c r="BN816" s="73">
        <v>0</v>
      </c>
      <c r="BO816" s="80" t="s">
        <v>2786</v>
      </c>
      <c r="BR816" s="78">
        <v>46323.633946759262</v>
      </c>
      <c r="BS816" s="73" t="s">
        <v>4169</v>
      </c>
      <c r="BT816" s="73" t="s">
        <v>4173</v>
      </c>
      <c r="BU816" s="73">
        <v>660</v>
      </c>
      <c r="BV816" s="73" t="s">
        <v>2176</v>
      </c>
      <c r="BW816" s="73" t="s">
        <v>2177</v>
      </c>
      <c r="BX816" s="73">
        <v>0.12</v>
      </c>
      <c r="BY816" s="73">
        <v>0.27</v>
      </c>
      <c r="BZ816" s="73">
        <v>0.12</v>
      </c>
      <c r="CA816" s="73">
        <v>0.24</v>
      </c>
      <c r="CB816" s="73"/>
      <c r="CC816" s="73"/>
      <c r="CD816" s="73"/>
      <c r="CE816" s="73"/>
      <c r="CF816" s="73" t="s">
        <v>3468</v>
      </c>
      <c r="CG816" s="80"/>
      <c r="CH816" s="73" t="s">
        <v>66</v>
      </c>
      <c r="CI816" s="73" t="s">
        <v>3468</v>
      </c>
    </row>
    <row r="817" spans="59:87" ht="15" customHeight="1" x14ac:dyDescent="0.25">
      <c r="BG817" s="78">
        <v>46323.633946759262</v>
      </c>
      <c r="BH817" s="73">
        <v>1</v>
      </c>
      <c r="BI817" s="73" t="s">
        <v>84</v>
      </c>
      <c r="BJ817" s="73" t="s">
        <v>197</v>
      </c>
      <c r="BK817" s="73" t="s">
        <v>3720</v>
      </c>
      <c r="BL817" s="73" t="s">
        <v>31</v>
      </c>
      <c r="BM817" s="83">
        <v>4.9344028621272663E-4</v>
      </c>
      <c r="BN817" s="73">
        <v>0</v>
      </c>
      <c r="BO817" s="80" t="s">
        <v>2786</v>
      </c>
      <c r="BR817" s="78">
        <v>46323.633946759262</v>
      </c>
      <c r="BS817" s="73" t="s">
        <v>4174</v>
      </c>
      <c r="BT817" s="73" t="s">
        <v>4175</v>
      </c>
      <c r="BU817" s="73">
        <v>661</v>
      </c>
      <c r="BV817" s="73" t="s">
        <v>2176</v>
      </c>
      <c r="BW817" s="73" t="s">
        <v>2177</v>
      </c>
      <c r="BX817" s="73">
        <v>0.15</v>
      </c>
      <c r="BY817" s="73">
        <v>0.24</v>
      </c>
      <c r="BZ817" s="73">
        <v>0.18</v>
      </c>
      <c r="CA817" s="73">
        <v>0.24</v>
      </c>
      <c r="CB817" s="73"/>
      <c r="CC817" s="73"/>
      <c r="CD817" s="73"/>
      <c r="CE817" s="73"/>
      <c r="CF817" s="73" t="s">
        <v>3470</v>
      </c>
      <c r="CG817" s="80"/>
      <c r="CH817" s="73" t="s">
        <v>66</v>
      </c>
      <c r="CI817" s="73" t="s">
        <v>3470</v>
      </c>
    </row>
    <row r="818" spans="59:87" ht="15" customHeight="1" x14ac:dyDescent="0.25">
      <c r="BG818" s="78">
        <v>46323.633946759262</v>
      </c>
      <c r="BH818" s="73">
        <v>1</v>
      </c>
      <c r="BI818" s="73" t="s">
        <v>84</v>
      </c>
      <c r="BJ818" s="73" t="s">
        <v>197</v>
      </c>
      <c r="BK818" s="73" t="s">
        <v>3722</v>
      </c>
      <c r="BL818" s="73" t="s">
        <v>31</v>
      </c>
      <c r="BM818" s="83">
        <v>5.1337086162230321E-4</v>
      </c>
      <c r="BN818" s="73">
        <v>0</v>
      </c>
      <c r="BO818" s="80" t="s">
        <v>2786</v>
      </c>
      <c r="BR818" s="78">
        <v>46323.633946759262</v>
      </c>
      <c r="BS818" s="73" t="s">
        <v>4174</v>
      </c>
      <c r="BT818" s="73" t="s">
        <v>4176</v>
      </c>
      <c r="BU818" s="73">
        <v>662</v>
      </c>
      <c r="BV818" s="73" t="s">
        <v>2176</v>
      </c>
      <c r="BW818" s="73" t="s">
        <v>2177</v>
      </c>
      <c r="BX818" s="73">
        <v>0.18</v>
      </c>
      <c r="BY818" s="73">
        <v>0.24</v>
      </c>
      <c r="BZ818" s="73">
        <v>0.18</v>
      </c>
      <c r="CA818" s="73">
        <v>0.27</v>
      </c>
      <c r="CB818" s="73"/>
      <c r="CC818" s="73"/>
      <c r="CD818" s="73"/>
      <c r="CE818" s="73"/>
      <c r="CF818" s="73" t="s">
        <v>3470</v>
      </c>
      <c r="CG818" s="80"/>
      <c r="CH818" s="73" t="s">
        <v>66</v>
      </c>
      <c r="CI818" s="73" t="s">
        <v>3470</v>
      </c>
    </row>
    <row r="819" spans="59:87" ht="15" customHeight="1" x14ac:dyDescent="0.25">
      <c r="BG819" s="78">
        <v>46323.633946759262</v>
      </c>
      <c r="BH819" s="73">
        <v>1</v>
      </c>
      <c r="BI819" s="73" t="s">
        <v>84</v>
      </c>
      <c r="BJ819" s="73" t="s">
        <v>197</v>
      </c>
      <c r="BK819" s="73" t="s">
        <v>3724</v>
      </c>
      <c r="BL819" s="73" t="s">
        <v>31</v>
      </c>
      <c r="BM819" s="83">
        <v>5.3330143703187978E-4</v>
      </c>
      <c r="BN819" s="73">
        <v>0</v>
      </c>
      <c r="BO819" s="80" t="s">
        <v>2786</v>
      </c>
      <c r="BR819" s="78">
        <v>46323.633946759262</v>
      </c>
      <c r="BS819" s="73" t="s">
        <v>4174</v>
      </c>
      <c r="BT819" s="73" t="s">
        <v>4177</v>
      </c>
      <c r="BU819" s="73">
        <v>663</v>
      </c>
      <c r="BV819" s="73" t="s">
        <v>2176</v>
      </c>
      <c r="BW819" s="73" t="s">
        <v>2177</v>
      </c>
      <c r="BX819" s="73">
        <v>0.18</v>
      </c>
      <c r="BY819" s="73">
        <v>0.27</v>
      </c>
      <c r="BZ819" s="73">
        <v>0.15</v>
      </c>
      <c r="CA819" s="73">
        <v>0.27</v>
      </c>
      <c r="CB819" s="73"/>
      <c r="CC819" s="73"/>
      <c r="CD819" s="73"/>
      <c r="CE819" s="73"/>
      <c r="CF819" s="73" t="s">
        <v>3470</v>
      </c>
      <c r="CG819" s="80"/>
      <c r="CH819" s="73" t="s">
        <v>66</v>
      </c>
      <c r="CI819" s="73" t="s">
        <v>3470</v>
      </c>
    </row>
    <row r="820" spans="59:87" ht="15" customHeight="1" x14ac:dyDescent="0.25">
      <c r="BG820" s="78">
        <v>46323.633946759262</v>
      </c>
      <c r="BH820" s="73">
        <v>1</v>
      </c>
      <c r="BI820" s="73" t="s">
        <v>84</v>
      </c>
      <c r="BJ820" s="73" t="s">
        <v>197</v>
      </c>
      <c r="BK820" s="73" t="s">
        <v>3726</v>
      </c>
      <c r="BL820" s="73" t="s">
        <v>31</v>
      </c>
      <c r="BM820" s="83">
        <v>5.5323201244145636E-4</v>
      </c>
      <c r="BN820" s="73">
        <v>0</v>
      </c>
      <c r="BO820" s="80" t="s">
        <v>2786</v>
      </c>
      <c r="BR820" s="78">
        <v>46323.633946759262</v>
      </c>
      <c r="BS820" s="73" t="s">
        <v>4174</v>
      </c>
      <c r="BT820" s="73" t="s">
        <v>4178</v>
      </c>
      <c r="BU820" s="73">
        <v>664</v>
      </c>
      <c r="BV820" s="73" t="s">
        <v>2176</v>
      </c>
      <c r="BW820" s="73" t="s">
        <v>2177</v>
      </c>
      <c r="BX820" s="73">
        <v>0.15</v>
      </c>
      <c r="BY820" s="73">
        <v>0.27</v>
      </c>
      <c r="BZ820" s="73">
        <v>0.15</v>
      </c>
      <c r="CA820" s="73">
        <v>0.24</v>
      </c>
      <c r="CB820" s="73"/>
      <c r="CC820" s="73"/>
      <c r="CD820" s="73"/>
      <c r="CE820" s="73"/>
      <c r="CF820" s="73" t="s">
        <v>3470</v>
      </c>
      <c r="CG820" s="80"/>
      <c r="CH820" s="73" t="s">
        <v>66</v>
      </c>
      <c r="CI820" s="73" t="s">
        <v>3470</v>
      </c>
    </row>
    <row r="821" spans="59:87" ht="15" customHeight="1" x14ac:dyDescent="0.25">
      <c r="BG821" s="78">
        <v>46323.633946759262</v>
      </c>
      <c r="BH821" s="73">
        <v>1</v>
      </c>
      <c r="BI821" s="73" t="s">
        <v>84</v>
      </c>
      <c r="BJ821" s="73" t="s">
        <v>197</v>
      </c>
      <c r="BK821" s="73" t="s">
        <v>3728</v>
      </c>
      <c r="BL821" s="73" t="s">
        <v>31</v>
      </c>
      <c r="BM821" s="83">
        <v>5.7316258785103304E-4</v>
      </c>
      <c r="BN821" s="73">
        <v>0</v>
      </c>
      <c r="BO821" s="80" t="s">
        <v>2786</v>
      </c>
      <c r="BR821" s="78">
        <v>46323.633946759262</v>
      </c>
      <c r="BS821" s="73" t="s">
        <v>4179</v>
      </c>
      <c r="BT821" s="73" t="s">
        <v>4180</v>
      </c>
      <c r="BU821" s="73">
        <v>665</v>
      </c>
      <c r="BV821" s="73" t="s">
        <v>2176</v>
      </c>
      <c r="BW821" s="73" t="s">
        <v>2177</v>
      </c>
      <c r="BX821" s="73">
        <v>0.18</v>
      </c>
      <c r="BY821" s="73">
        <v>0.24</v>
      </c>
      <c r="BZ821" s="73">
        <v>0.21</v>
      </c>
      <c r="CA821" s="73">
        <v>0.24</v>
      </c>
      <c r="CB821" s="73"/>
      <c r="CC821" s="73"/>
      <c r="CD821" s="73"/>
      <c r="CE821" s="73"/>
      <c r="CF821" s="73" t="s">
        <v>3472</v>
      </c>
      <c r="CG821" s="80"/>
      <c r="CH821" s="73" t="s">
        <v>66</v>
      </c>
      <c r="CI821" s="73" t="s">
        <v>3472</v>
      </c>
    </row>
    <row r="822" spans="59:87" ht="15" customHeight="1" x14ac:dyDescent="0.25">
      <c r="BG822" s="78">
        <v>46323.633946759262</v>
      </c>
      <c r="BH822" s="73">
        <v>1</v>
      </c>
      <c r="BI822" s="73" t="s">
        <v>84</v>
      </c>
      <c r="BJ822" s="73" t="s">
        <v>197</v>
      </c>
      <c r="BK822" s="73" t="s">
        <v>3730</v>
      </c>
      <c r="BL822" s="73" t="s">
        <v>31</v>
      </c>
      <c r="BM822" s="83">
        <v>5.9309316326060962E-4</v>
      </c>
      <c r="BN822" s="73">
        <v>0</v>
      </c>
      <c r="BO822" s="80" t="s">
        <v>2786</v>
      </c>
      <c r="BR822" s="78">
        <v>46323.633946759262</v>
      </c>
      <c r="BS822" s="73" t="s">
        <v>4179</v>
      </c>
      <c r="BT822" s="73" t="s">
        <v>4181</v>
      </c>
      <c r="BU822" s="73">
        <v>666</v>
      </c>
      <c r="BV822" s="73" t="s">
        <v>2176</v>
      </c>
      <c r="BW822" s="73" t="s">
        <v>2177</v>
      </c>
      <c r="BX822" s="73">
        <v>0.21</v>
      </c>
      <c r="BY822" s="73">
        <v>0.24</v>
      </c>
      <c r="BZ822" s="73">
        <v>0.21</v>
      </c>
      <c r="CA822" s="73">
        <v>0.27</v>
      </c>
      <c r="CB822" s="73"/>
      <c r="CC822" s="73"/>
      <c r="CD822" s="73"/>
      <c r="CE822" s="73"/>
      <c r="CF822" s="73" t="s">
        <v>3472</v>
      </c>
      <c r="CG822" s="80"/>
      <c r="CH822" s="73" t="s">
        <v>66</v>
      </c>
      <c r="CI822" s="73" t="s">
        <v>3472</v>
      </c>
    </row>
    <row r="823" spans="59:87" ht="15" customHeight="1" x14ac:dyDescent="0.25">
      <c r="BG823" s="78">
        <v>46323.633946759262</v>
      </c>
      <c r="BH823" s="73">
        <v>1</v>
      </c>
      <c r="BI823" s="73" t="s">
        <v>84</v>
      </c>
      <c r="BJ823" s="73" t="s">
        <v>197</v>
      </c>
      <c r="BK823" s="73" t="s">
        <v>3732</v>
      </c>
      <c r="BL823" s="73" t="s">
        <v>31</v>
      </c>
      <c r="BM823" s="83">
        <v>6.0638021353366059E-4</v>
      </c>
      <c r="BN823" s="73">
        <v>0</v>
      </c>
      <c r="BO823" s="80" t="s">
        <v>2786</v>
      </c>
      <c r="BR823" s="78">
        <v>46323.633946759262</v>
      </c>
      <c r="BS823" s="73" t="s">
        <v>4179</v>
      </c>
      <c r="BT823" s="73" t="s">
        <v>4182</v>
      </c>
      <c r="BU823" s="73">
        <v>667</v>
      </c>
      <c r="BV823" s="73" t="s">
        <v>2176</v>
      </c>
      <c r="BW823" s="73" t="s">
        <v>2177</v>
      </c>
      <c r="BX823" s="73">
        <v>0.21</v>
      </c>
      <c r="BY823" s="73">
        <v>0.27</v>
      </c>
      <c r="BZ823" s="73">
        <v>0.18</v>
      </c>
      <c r="CA823" s="73">
        <v>0.27</v>
      </c>
      <c r="CB823" s="73"/>
      <c r="CC823" s="73"/>
      <c r="CD823" s="73"/>
      <c r="CE823" s="73"/>
      <c r="CF823" s="73" t="s">
        <v>3472</v>
      </c>
      <c r="CG823" s="80"/>
      <c r="CH823" s="73" t="s">
        <v>66</v>
      </c>
      <c r="CI823" s="73" t="s">
        <v>3472</v>
      </c>
    </row>
    <row r="824" spans="59:87" ht="15" customHeight="1" x14ac:dyDescent="0.25">
      <c r="BG824" s="78">
        <v>46323.633946759262</v>
      </c>
      <c r="BH824" s="73">
        <v>1</v>
      </c>
      <c r="BI824" s="73" t="s">
        <v>84</v>
      </c>
      <c r="BJ824" s="73" t="s">
        <v>197</v>
      </c>
      <c r="BK824" s="73" t="s">
        <v>3734</v>
      </c>
      <c r="BL824" s="73" t="s">
        <v>31</v>
      </c>
      <c r="BM824" s="83">
        <v>5.0662408551462035E-4</v>
      </c>
      <c r="BN824" s="73">
        <v>0</v>
      </c>
      <c r="BO824" s="80" t="s">
        <v>2786</v>
      </c>
      <c r="BR824" s="78">
        <v>46323.633946759262</v>
      </c>
      <c r="BS824" s="73" t="s">
        <v>4179</v>
      </c>
      <c r="BT824" s="73" t="s">
        <v>4183</v>
      </c>
      <c r="BU824" s="73">
        <v>668</v>
      </c>
      <c r="BV824" s="73" t="s">
        <v>2176</v>
      </c>
      <c r="BW824" s="73" t="s">
        <v>2177</v>
      </c>
      <c r="BX824" s="73">
        <v>0.18</v>
      </c>
      <c r="BY824" s="73">
        <v>0.27</v>
      </c>
      <c r="BZ824" s="73">
        <v>0.18</v>
      </c>
      <c r="CA824" s="73">
        <v>0.24</v>
      </c>
      <c r="CB824" s="73"/>
      <c r="CC824" s="73"/>
      <c r="CD824" s="73"/>
      <c r="CE824" s="73"/>
      <c r="CF824" s="73" t="s">
        <v>3472</v>
      </c>
      <c r="CG824" s="80"/>
      <c r="CH824" s="73" t="s">
        <v>66</v>
      </c>
      <c r="CI824" s="73" t="s">
        <v>3472</v>
      </c>
    </row>
    <row r="825" spans="59:87" ht="15" customHeight="1" x14ac:dyDescent="0.25">
      <c r="BG825" s="78">
        <v>46323.633946759262</v>
      </c>
      <c r="BH825" s="73">
        <v>1</v>
      </c>
      <c r="BI825" s="73" t="s">
        <v>84</v>
      </c>
      <c r="BJ825" s="73" t="s">
        <v>197</v>
      </c>
      <c r="BK825" s="73" t="s">
        <v>3736</v>
      </c>
      <c r="BL825" s="73" t="s">
        <v>31</v>
      </c>
      <c r="BM825" s="83">
        <v>5.2655466092419703E-4</v>
      </c>
      <c r="BN825" s="73">
        <v>0</v>
      </c>
      <c r="BO825" s="80" t="s">
        <v>2786</v>
      </c>
      <c r="BR825" s="78">
        <v>46323.633946759262</v>
      </c>
      <c r="BS825" s="73" t="s">
        <v>4184</v>
      </c>
      <c r="BT825" s="73" t="s">
        <v>4185</v>
      </c>
      <c r="BU825" s="73">
        <v>669</v>
      </c>
      <c r="BV825" s="73" t="s">
        <v>2176</v>
      </c>
      <c r="BW825" s="73" t="s">
        <v>2177</v>
      </c>
      <c r="BX825" s="73">
        <v>0.21</v>
      </c>
      <c r="BY825" s="73">
        <v>0.24</v>
      </c>
      <c r="BZ825" s="73">
        <v>0.24</v>
      </c>
      <c r="CA825" s="73">
        <v>0.24</v>
      </c>
      <c r="CB825" s="73"/>
      <c r="CC825" s="73"/>
      <c r="CD825" s="73"/>
      <c r="CE825" s="73"/>
      <c r="CF825" s="73" t="s">
        <v>3474</v>
      </c>
      <c r="CG825" s="80"/>
      <c r="CH825" s="73" t="s">
        <v>66</v>
      </c>
      <c r="CI825" s="73" t="s">
        <v>3474</v>
      </c>
    </row>
    <row r="826" spans="59:87" ht="15" customHeight="1" x14ac:dyDescent="0.25">
      <c r="BG826" s="78">
        <v>46323.633946759262</v>
      </c>
      <c r="BH826" s="73">
        <v>1</v>
      </c>
      <c r="BI826" s="73" t="s">
        <v>84</v>
      </c>
      <c r="BJ826" s="73" t="s">
        <v>197</v>
      </c>
      <c r="BK826" s="73" t="s">
        <v>3738</v>
      </c>
      <c r="BL826" s="73" t="s">
        <v>31</v>
      </c>
      <c r="BM826" s="83">
        <v>5.4648523633377361E-4</v>
      </c>
      <c r="BN826" s="73">
        <v>0</v>
      </c>
      <c r="BO826" s="80" t="s">
        <v>2786</v>
      </c>
      <c r="BR826" s="78">
        <v>46323.633946759262</v>
      </c>
      <c r="BS826" s="73" t="s">
        <v>4184</v>
      </c>
      <c r="BT826" s="73" t="s">
        <v>4186</v>
      </c>
      <c r="BU826" s="73">
        <v>670</v>
      </c>
      <c r="BV826" s="73" t="s">
        <v>2176</v>
      </c>
      <c r="BW826" s="73" t="s">
        <v>2177</v>
      </c>
      <c r="BX826" s="73">
        <v>0.24</v>
      </c>
      <c r="BY826" s="73">
        <v>0.24</v>
      </c>
      <c r="BZ826" s="73">
        <v>0.24</v>
      </c>
      <c r="CA826" s="73">
        <v>0.27</v>
      </c>
      <c r="CB826" s="73"/>
      <c r="CC826" s="73"/>
      <c r="CD826" s="73"/>
      <c r="CE826" s="73"/>
      <c r="CF826" s="73" t="s">
        <v>3474</v>
      </c>
      <c r="CG826" s="80"/>
      <c r="CH826" s="73" t="s">
        <v>66</v>
      </c>
      <c r="CI826" s="73" t="s">
        <v>3474</v>
      </c>
    </row>
    <row r="827" spans="59:87" ht="15" customHeight="1" x14ac:dyDescent="0.25">
      <c r="BG827" s="78">
        <v>46323.633946759262</v>
      </c>
      <c r="BH827" s="73">
        <v>1</v>
      </c>
      <c r="BI827" s="73" t="s">
        <v>84</v>
      </c>
      <c r="BJ827" s="73" t="s">
        <v>197</v>
      </c>
      <c r="BK827" s="73" t="s">
        <v>3740</v>
      </c>
      <c r="BL827" s="73" t="s">
        <v>31</v>
      </c>
      <c r="BM827" s="83">
        <v>5.6641581174335018E-4</v>
      </c>
      <c r="BN827" s="73">
        <v>0</v>
      </c>
      <c r="BO827" s="80" t="s">
        <v>2786</v>
      </c>
      <c r="BR827" s="78">
        <v>46323.633946759262</v>
      </c>
      <c r="BS827" s="73" t="s">
        <v>4184</v>
      </c>
      <c r="BT827" s="73" t="s">
        <v>4187</v>
      </c>
      <c r="BU827" s="73">
        <v>671</v>
      </c>
      <c r="BV827" s="73" t="s">
        <v>2176</v>
      </c>
      <c r="BW827" s="73" t="s">
        <v>2177</v>
      </c>
      <c r="BX827" s="73">
        <v>0.24</v>
      </c>
      <c r="BY827" s="73">
        <v>0.27</v>
      </c>
      <c r="BZ827" s="73">
        <v>0.21</v>
      </c>
      <c r="CA827" s="73">
        <v>0.27</v>
      </c>
      <c r="CB827" s="73"/>
      <c r="CC827" s="73"/>
      <c r="CD827" s="73"/>
      <c r="CE827" s="73"/>
      <c r="CF827" s="73" t="s">
        <v>3474</v>
      </c>
      <c r="CG827" s="80"/>
      <c r="CH827" s="73" t="s">
        <v>66</v>
      </c>
      <c r="CI827" s="73" t="s">
        <v>3474</v>
      </c>
    </row>
    <row r="828" spans="59:87" ht="15" customHeight="1" x14ac:dyDescent="0.25">
      <c r="BG828" s="78">
        <v>46323.633946759262</v>
      </c>
      <c r="BH828" s="73">
        <v>1</v>
      </c>
      <c r="BI828" s="73" t="s">
        <v>84</v>
      </c>
      <c r="BJ828" s="73" t="s">
        <v>197</v>
      </c>
      <c r="BK828" s="73" t="s">
        <v>3742</v>
      </c>
      <c r="BL828" s="73" t="s">
        <v>31</v>
      </c>
      <c r="BM828" s="83">
        <v>5.8634638715292676E-4</v>
      </c>
      <c r="BN828" s="73">
        <v>0</v>
      </c>
      <c r="BO828" s="80" t="s">
        <v>2786</v>
      </c>
      <c r="BR828" s="78">
        <v>46323.633946759262</v>
      </c>
      <c r="BS828" s="73" t="s">
        <v>4184</v>
      </c>
      <c r="BT828" s="73" t="s">
        <v>4188</v>
      </c>
      <c r="BU828" s="73">
        <v>672</v>
      </c>
      <c r="BV828" s="73" t="s">
        <v>2176</v>
      </c>
      <c r="BW828" s="73" t="s">
        <v>2177</v>
      </c>
      <c r="BX828" s="73">
        <v>0.21</v>
      </c>
      <c r="BY828" s="73">
        <v>0.27</v>
      </c>
      <c r="BZ828" s="73">
        <v>0.21</v>
      </c>
      <c r="CA828" s="73">
        <v>0.24</v>
      </c>
      <c r="CB828" s="73"/>
      <c r="CC828" s="73"/>
      <c r="CD828" s="73"/>
      <c r="CE828" s="73"/>
      <c r="CF828" s="73" t="s">
        <v>3474</v>
      </c>
      <c r="CG828" s="80"/>
      <c r="CH828" s="73" t="s">
        <v>66</v>
      </c>
      <c r="CI828" s="73" t="s">
        <v>3474</v>
      </c>
    </row>
    <row r="829" spans="59:87" ht="15" customHeight="1" x14ac:dyDescent="0.25">
      <c r="BG829" s="78">
        <v>46323.633946759262</v>
      </c>
      <c r="BH829" s="73">
        <v>1</v>
      </c>
      <c r="BI829" s="73" t="s">
        <v>84</v>
      </c>
      <c r="BJ829" s="73" t="s">
        <v>197</v>
      </c>
      <c r="BK829" s="73" t="s">
        <v>3744</v>
      </c>
      <c r="BL829" s="73" t="s">
        <v>31</v>
      </c>
      <c r="BM829" s="83">
        <v>6.0627696256250333E-4</v>
      </c>
      <c r="BN829" s="73">
        <v>0</v>
      </c>
      <c r="BO829" s="80" t="s">
        <v>2786</v>
      </c>
      <c r="BR829" s="78">
        <v>46323.633946759262</v>
      </c>
      <c r="BS829" s="73" t="s">
        <v>4189</v>
      </c>
      <c r="BT829" s="73" t="s">
        <v>4190</v>
      </c>
      <c r="BU829" s="73">
        <v>673</v>
      </c>
      <c r="BV829" s="73" t="s">
        <v>2176</v>
      </c>
      <c r="BW829" s="73" t="s">
        <v>2177</v>
      </c>
      <c r="BX829" s="73">
        <v>0.27</v>
      </c>
      <c r="BY829" s="73">
        <v>0.24</v>
      </c>
      <c r="BZ829" s="73">
        <v>0.27</v>
      </c>
      <c r="CA829" s="73">
        <v>0.25</v>
      </c>
      <c r="CB829" s="73"/>
      <c r="CC829" s="73"/>
      <c r="CD829" s="73"/>
      <c r="CE829" s="73"/>
      <c r="CF829" s="73" t="s">
        <v>3476</v>
      </c>
      <c r="CG829" s="80"/>
      <c r="CH829" s="73" t="s">
        <v>66</v>
      </c>
      <c r="CI829" s="73" t="s">
        <v>3476</v>
      </c>
    </row>
    <row r="830" spans="59:87" ht="15" customHeight="1" x14ac:dyDescent="0.25">
      <c r="BG830" s="78">
        <v>46323.633946759262</v>
      </c>
      <c r="BH830" s="73">
        <v>1</v>
      </c>
      <c r="BI830" s="73" t="s">
        <v>84</v>
      </c>
      <c r="BJ830" s="73" t="s">
        <v>197</v>
      </c>
      <c r="BK830" s="73" t="s">
        <v>3746</v>
      </c>
      <c r="BL830" s="73" t="s">
        <v>31</v>
      </c>
      <c r="BM830" s="83">
        <v>6.2620753797207991E-4</v>
      </c>
      <c r="BN830" s="73">
        <v>0</v>
      </c>
      <c r="BO830" s="80" t="s">
        <v>2786</v>
      </c>
      <c r="BR830" s="78">
        <v>46323.633946759262</v>
      </c>
      <c r="BS830" s="73" t="s">
        <v>4189</v>
      </c>
      <c r="BT830" s="73" t="s">
        <v>4191</v>
      </c>
      <c r="BU830" s="73">
        <v>674</v>
      </c>
      <c r="BV830" s="73" t="s">
        <v>2176</v>
      </c>
      <c r="BW830" s="73" t="s">
        <v>2177</v>
      </c>
      <c r="BX830" s="73">
        <v>0.27</v>
      </c>
      <c r="BY830" s="73">
        <v>0.25</v>
      </c>
      <c r="BZ830" s="73">
        <v>0.24999999999999997</v>
      </c>
      <c r="CA830" s="73">
        <v>0.25</v>
      </c>
      <c r="CB830" s="73"/>
      <c r="CC830" s="73"/>
      <c r="CD830" s="73"/>
      <c r="CE830" s="73"/>
      <c r="CF830" s="73" t="s">
        <v>3476</v>
      </c>
      <c r="CG830" s="80"/>
      <c r="CH830" s="73" t="s">
        <v>66</v>
      </c>
      <c r="CI830" s="73" t="s">
        <v>3476</v>
      </c>
    </row>
    <row r="831" spans="59:87" ht="15" customHeight="1" x14ac:dyDescent="0.25">
      <c r="BG831" s="78">
        <v>46323.633946759262</v>
      </c>
      <c r="BH831" s="73">
        <v>1</v>
      </c>
      <c r="BI831" s="73" t="s">
        <v>84</v>
      </c>
      <c r="BJ831" s="73" t="s">
        <v>197</v>
      </c>
      <c r="BK831" s="73" t="s">
        <v>3748</v>
      </c>
      <c r="BL831" s="73" t="s">
        <v>31</v>
      </c>
      <c r="BM831" s="83">
        <v>6.4613811338165659E-4</v>
      </c>
      <c r="BN831" s="73">
        <v>0</v>
      </c>
      <c r="BO831" s="80" t="s">
        <v>2786</v>
      </c>
      <c r="BR831" s="78">
        <v>46323.633946759262</v>
      </c>
      <c r="BS831" s="73" t="s">
        <v>4189</v>
      </c>
      <c r="BT831" s="73" t="s">
        <v>4192</v>
      </c>
      <c r="BU831" s="73">
        <v>675</v>
      </c>
      <c r="BV831" s="73" t="s">
        <v>2176</v>
      </c>
      <c r="BW831" s="73" t="s">
        <v>2177</v>
      </c>
      <c r="BX831" s="73">
        <v>0.25</v>
      </c>
      <c r="BY831" s="73">
        <v>0.25</v>
      </c>
      <c r="BZ831" s="73">
        <v>0.25</v>
      </c>
      <c r="CA831" s="73">
        <v>0.27</v>
      </c>
      <c r="CB831" s="73"/>
      <c r="CC831" s="73"/>
      <c r="CD831" s="73"/>
      <c r="CE831" s="73"/>
      <c r="CF831" s="73" t="s">
        <v>3476</v>
      </c>
      <c r="CG831" s="80"/>
      <c r="CH831" s="73" t="s">
        <v>66</v>
      </c>
      <c r="CI831" s="73" t="s">
        <v>3476</v>
      </c>
    </row>
    <row r="832" spans="59:87" ht="15" customHeight="1" x14ac:dyDescent="0.25">
      <c r="BG832" s="78">
        <v>46323.633946759262</v>
      </c>
      <c r="BH832" s="73">
        <v>1</v>
      </c>
      <c r="BI832" s="73" t="s">
        <v>84</v>
      </c>
      <c r="BJ832" s="73" t="s">
        <v>197</v>
      </c>
      <c r="BK832" s="73" t="s">
        <v>3750</v>
      </c>
      <c r="BL832" s="73" t="s">
        <v>31</v>
      </c>
      <c r="BM832" s="83">
        <v>6.5942516365470757E-4</v>
      </c>
      <c r="BN832" s="73">
        <v>0</v>
      </c>
      <c r="BO832" s="80" t="s">
        <v>2786</v>
      </c>
      <c r="BR832" s="78">
        <v>46323.633946759262</v>
      </c>
      <c r="BS832" s="73" t="s">
        <v>4189</v>
      </c>
      <c r="BT832" s="73" t="s">
        <v>4193</v>
      </c>
      <c r="BU832" s="73">
        <v>676</v>
      </c>
      <c r="BV832" s="73" t="s">
        <v>2176</v>
      </c>
      <c r="BW832" s="73" t="s">
        <v>2177</v>
      </c>
      <c r="BX832" s="73">
        <v>0.25</v>
      </c>
      <c r="BY832" s="73">
        <v>0.27</v>
      </c>
      <c r="BZ832" s="73">
        <v>0.24</v>
      </c>
      <c r="CA832" s="73">
        <v>0.27</v>
      </c>
      <c r="CB832" s="73"/>
      <c r="CC832" s="73"/>
      <c r="CD832" s="73"/>
      <c r="CE832" s="73"/>
      <c r="CF832" s="73" t="s">
        <v>3476</v>
      </c>
      <c r="CG832" s="80"/>
      <c r="CH832" s="73" t="s">
        <v>66</v>
      </c>
      <c r="CI832" s="73" t="s">
        <v>3476</v>
      </c>
    </row>
    <row r="833" spans="59:87" ht="15" customHeight="1" x14ac:dyDescent="0.25">
      <c r="BG833" s="78">
        <v>46323.633946759262</v>
      </c>
      <c r="BH833" s="73">
        <v>1</v>
      </c>
      <c r="BI833" s="73" t="s">
        <v>84</v>
      </c>
      <c r="BJ833" s="73" t="s">
        <v>197</v>
      </c>
      <c r="BK833" s="73" t="s">
        <v>3752</v>
      </c>
      <c r="BL833" s="73" t="s">
        <v>31</v>
      </c>
      <c r="BM833" s="83">
        <v>5.5966903563566732E-4</v>
      </c>
      <c r="BN833" s="73">
        <v>0</v>
      </c>
      <c r="BO833" s="80" t="s">
        <v>2786</v>
      </c>
      <c r="BR833" s="78">
        <v>46323.633946759262</v>
      </c>
      <c r="BS833" s="73" t="s">
        <v>4189</v>
      </c>
      <c r="BT833" s="73" t="s">
        <v>4194</v>
      </c>
      <c r="BU833" s="73">
        <v>677</v>
      </c>
      <c r="BV833" s="73" t="s">
        <v>2176</v>
      </c>
      <c r="BW833" s="73" t="s">
        <v>2177</v>
      </c>
      <c r="BX833" s="73">
        <v>0.24</v>
      </c>
      <c r="BY833" s="73">
        <v>0.27</v>
      </c>
      <c r="BZ833" s="73">
        <v>0.24</v>
      </c>
      <c r="CA833" s="73">
        <v>0.24000000000000002</v>
      </c>
      <c r="CB833" s="73"/>
      <c r="CC833" s="73"/>
      <c r="CD833" s="73"/>
      <c r="CE833" s="73"/>
      <c r="CF833" s="73" t="s">
        <v>3476</v>
      </c>
      <c r="CG833" s="80"/>
      <c r="CH833" s="73" t="s">
        <v>66</v>
      </c>
      <c r="CI833" s="73" t="s">
        <v>3476</v>
      </c>
    </row>
    <row r="834" spans="59:87" ht="15" customHeight="1" x14ac:dyDescent="0.25">
      <c r="BG834" s="78">
        <v>46323.633946759262</v>
      </c>
      <c r="BH834" s="73">
        <v>1</v>
      </c>
      <c r="BI834" s="73" t="s">
        <v>84</v>
      </c>
      <c r="BJ834" s="73" t="s">
        <v>197</v>
      </c>
      <c r="BK834" s="73" t="s">
        <v>3754</v>
      </c>
      <c r="BL834" s="73" t="s">
        <v>31</v>
      </c>
      <c r="BM834" s="83">
        <v>5.795996110452439E-4</v>
      </c>
      <c r="BN834" s="73">
        <v>0</v>
      </c>
      <c r="BO834" s="80" t="s">
        <v>2786</v>
      </c>
      <c r="BR834" s="78">
        <v>46323.633946759262</v>
      </c>
      <c r="BS834" s="73" t="s">
        <v>4189</v>
      </c>
      <c r="BT834" s="73" t="s">
        <v>4195</v>
      </c>
      <c r="BU834" s="73">
        <v>678</v>
      </c>
      <c r="BV834" s="73" t="s">
        <v>2176</v>
      </c>
      <c r="BW834" s="73" t="s">
        <v>2177</v>
      </c>
      <c r="BX834" s="73">
        <v>0.24</v>
      </c>
      <c r="BY834" s="73">
        <v>0.24</v>
      </c>
      <c r="BZ834" s="73">
        <v>0.27</v>
      </c>
      <c r="CA834" s="73">
        <v>0.24</v>
      </c>
      <c r="CB834" s="73"/>
      <c r="CC834" s="73"/>
      <c r="CD834" s="73"/>
      <c r="CE834" s="73"/>
      <c r="CF834" s="73" t="s">
        <v>3476</v>
      </c>
      <c r="CG834" s="80"/>
      <c r="CH834" s="73" t="s">
        <v>66</v>
      </c>
      <c r="CI834" s="73" t="s">
        <v>3476</v>
      </c>
    </row>
    <row r="835" spans="59:87" ht="15" customHeight="1" x14ac:dyDescent="0.25">
      <c r="BG835" s="78">
        <v>46323.633946759262</v>
      </c>
      <c r="BH835" s="73">
        <v>1</v>
      </c>
      <c r="BI835" s="73" t="s">
        <v>84</v>
      </c>
      <c r="BJ835" s="73" t="s">
        <v>197</v>
      </c>
      <c r="BK835" s="73" t="s">
        <v>3756</v>
      </c>
      <c r="BL835" s="73" t="s">
        <v>31</v>
      </c>
      <c r="BM835" s="83">
        <v>5.9953018645482058E-4</v>
      </c>
      <c r="BN835" s="73">
        <v>0</v>
      </c>
      <c r="BO835" s="80" t="s">
        <v>2786</v>
      </c>
      <c r="BR835" s="78">
        <v>46323.633946759262</v>
      </c>
      <c r="BS835" s="73" t="s">
        <v>4196</v>
      </c>
      <c r="BT835" s="73" t="s">
        <v>4197</v>
      </c>
      <c r="BU835" s="73">
        <v>679</v>
      </c>
      <c r="BV835" s="73" t="s">
        <v>2176</v>
      </c>
      <c r="BW835" s="73" t="s">
        <v>2177</v>
      </c>
      <c r="BX835" s="73">
        <v>0.3</v>
      </c>
      <c r="BY835" s="73">
        <v>0.24</v>
      </c>
      <c r="BZ835" s="73">
        <v>0.3</v>
      </c>
      <c r="CA835" s="73">
        <v>0.25</v>
      </c>
      <c r="CB835" s="73"/>
      <c r="CC835" s="73"/>
      <c r="CD835" s="73"/>
      <c r="CE835" s="73"/>
      <c r="CF835" s="73" t="s">
        <v>3478</v>
      </c>
      <c r="CG835" s="80"/>
      <c r="CH835" s="73" t="s">
        <v>66</v>
      </c>
      <c r="CI835" s="73" t="s">
        <v>3478</v>
      </c>
    </row>
    <row r="836" spans="59:87" ht="15" customHeight="1" x14ac:dyDescent="0.25">
      <c r="BG836" s="78">
        <v>46323.633946759262</v>
      </c>
      <c r="BH836" s="73">
        <v>1</v>
      </c>
      <c r="BI836" s="73" t="s">
        <v>84</v>
      </c>
      <c r="BJ836" s="73" t="s">
        <v>197</v>
      </c>
      <c r="BK836" s="73" t="s">
        <v>3758</v>
      </c>
      <c r="BL836" s="73" t="s">
        <v>31</v>
      </c>
      <c r="BM836" s="83">
        <v>6.1946076186439715E-4</v>
      </c>
      <c r="BN836" s="73">
        <v>0</v>
      </c>
      <c r="BO836" s="80" t="s">
        <v>2786</v>
      </c>
      <c r="BR836" s="78">
        <v>46323.633946759262</v>
      </c>
      <c r="BS836" s="73" t="s">
        <v>4196</v>
      </c>
      <c r="BT836" s="73" t="s">
        <v>4198</v>
      </c>
      <c r="BU836" s="73">
        <v>680</v>
      </c>
      <c r="BV836" s="73" t="s">
        <v>2176</v>
      </c>
      <c r="BW836" s="73" t="s">
        <v>2177</v>
      </c>
      <c r="BX836" s="73">
        <v>0.3</v>
      </c>
      <c r="BY836" s="73">
        <v>0.25</v>
      </c>
      <c r="BZ836" s="73">
        <v>0.27</v>
      </c>
      <c r="CA836" s="73">
        <v>0.25</v>
      </c>
      <c r="CB836" s="73"/>
      <c r="CC836" s="73"/>
      <c r="CD836" s="73"/>
      <c r="CE836" s="73"/>
      <c r="CF836" s="73" t="s">
        <v>3478</v>
      </c>
      <c r="CG836" s="80"/>
      <c r="CH836" s="73" t="s">
        <v>66</v>
      </c>
      <c r="CI836" s="73" t="s">
        <v>3478</v>
      </c>
    </row>
    <row r="837" spans="59:87" ht="15" customHeight="1" x14ac:dyDescent="0.25">
      <c r="BG837" s="78">
        <v>46323.633946759262</v>
      </c>
      <c r="BH837" s="73">
        <v>1</v>
      </c>
      <c r="BI837" s="73" t="s">
        <v>84</v>
      </c>
      <c r="BJ837" s="73" t="s">
        <v>197</v>
      </c>
      <c r="BK837" s="73" t="s">
        <v>3760</v>
      </c>
      <c r="BL837" s="73" t="s">
        <v>31</v>
      </c>
      <c r="BM837" s="83">
        <v>6.3939133727397373E-4</v>
      </c>
      <c r="BN837" s="73">
        <v>0</v>
      </c>
      <c r="BO837" s="80" t="s">
        <v>2786</v>
      </c>
      <c r="BR837" s="78">
        <v>46323.633946759262</v>
      </c>
      <c r="BS837" s="73" t="s">
        <v>4196</v>
      </c>
      <c r="BT837" s="73" t="s">
        <v>4199</v>
      </c>
      <c r="BU837" s="73">
        <v>681</v>
      </c>
      <c r="BV837" s="73" t="s">
        <v>2176</v>
      </c>
      <c r="BW837" s="73" t="s">
        <v>2177</v>
      </c>
      <c r="BX837" s="73">
        <v>0.27</v>
      </c>
      <c r="BY837" s="73">
        <v>0.25</v>
      </c>
      <c r="BZ837" s="73">
        <v>0.27</v>
      </c>
      <c r="CA837" s="73">
        <v>0.24</v>
      </c>
      <c r="CB837" s="73"/>
      <c r="CC837" s="73"/>
      <c r="CD837" s="73"/>
      <c r="CE837" s="73"/>
      <c r="CF837" s="73" t="s">
        <v>3478</v>
      </c>
      <c r="CG837" s="80"/>
      <c r="CH837" s="73" t="s">
        <v>66</v>
      </c>
      <c r="CI837" s="73" t="s">
        <v>3478</v>
      </c>
    </row>
    <row r="838" spans="59:87" ht="15" customHeight="1" x14ac:dyDescent="0.25">
      <c r="BG838" s="78">
        <v>46323.633946759262</v>
      </c>
      <c r="BH838" s="73">
        <v>1</v>
      </c>
      <c r="BI838" s="73" t="s">
        <v>84</v>
      </c>
      <c r="BJ838" s="73" t="s">
        <v>197</v>
      </c>
      <c r="BK838" s="73" t="s">
        <v>3762</v>
      </c>
      <c r="BL838" s="73" t="s">
        <v>31</v>
      </c>
      <c r="BM838" s="83">
        <v>6.593219126835503E-4</v>
      </c>
      <c r="BN838" s="73">
        <v>0</v>
      </c>
      <c r="BO838" s="80" t="s">
        <v>2786</v>
      </c>
      <c r="BR838" s="78">
        <v>46323.633946759262</v>
      </c>
      <c r="BS838" s="73" t="s">
        <v>4196</v>
      </c>
      <c r="BT838" s="73" t="s">
        <v>4200</v>
      </c>
      <c r="BU838" s="73">
        <v>682</v>
      </c>
      <c r="BV838" s="73" t="s">
        <v>2176</v>
      </c>
      <c r="BW838" s="73" t="s">
        <v>2177</v>
      </c>
      <c r="BX838" s="73">
        <v>0.27</v>
      </c>
      <c r="BY838" s="73">
        <v>0.24</v>
      </c>
      <c r="BZ838" s="73">
        <v>0.3</v>
      </c>
      <c r="CA838" s="73">
        <v>0.24</v>
      </c>
      <c r="CB838" s="73"/>
      <c r="CC838" s="73"/>
      <c r="CD838" s="73"/>
      <c r="CE838" s="73"/>
      <c r="CF838" s="73" t="s">
        <v>3478</v>
      </c>
      <c r="CG838" s="80"/>
      <c r="CH838" s="73" t="s">
        <v>66</v>
      </c>
      <c r="CI838" s="73" t="s">
        <v>3478</v>
      </c>
    </row>
    <row r="839" spans="59:87" ht="15" customHeight="1" x14ac:dyDescent="0.25">
      <c r="BG839" s="78">
        <v>46323.633946759262</v>
      </c>
      <c r="BH839" s="73">
        <v>1</v>
      </c>
      <c r="BI839" s="73" t="s">
        <v>84</v>
      </c>
      <c r="BJ839" s="73" t="s">
        <v>197</v>
      </c>
      <c r="BK839" s="73" t="s">
        <v>3764</v>
      </c>
      <c r="BL839" s="73" t="s">
        <v>31</v>
      </c>
      <c r="BM839" s="83">
        <v>6.7925248809312688E-4</v>
      </c>
      <c r="BN839" s="73">
        <v>0</v>
      </c>
      <c r="BO839" s="80" t="s">
        <v>2786</v>
      </c>
      <c r="BR839" s="78">
        <v>46323.633946759262</v>
      </c>
      <c r="BS839" s="73" t="s">
        <v>4201</v>
      </c>
      <c r="BT839" s="73" t="s">
        <v>4202</v>
      </c>
      <c r="BU839" s="73">
        <v>683</v>
      </c>
      <c r="BV839" s="73" t="s">
        <v>2176</v>
      </c>
      <c r="BW839" s="73" t="s">
        <v>2177</v>
      </c>
      <c r="BX839" s="73">
        <v>0.33</v>
      </c>
      <c r="BY839" s="73">
        <v>0.24</v>
      </c>
      <c r="BZ839" s="73">
        <v>0.33</v>
      </c>
      <c r="CA839" s="73">
        <v>0.25</v>
      </c>
      <c r="CB839" s="73"/>
      <c r="CC839" s="73"/>
      <c r="CD839" s="73"/>
      <c r="CE839" s="73"/>
      <c r="CF839" s="73" t="s">
        <v>3480</v>
      </c>
      <c r="CG839" s="80"/>
      <c r="CH839" s="73" t="s">
        <v>66</v>
      </c>
      <c r="CI839" s="73" t="s">
        <v>3480</v>
      </c>
    </row>
    <row r="840" spans="59:87" ht="15" customHeight="1" x14ac:dyDescent="0.25">
      <c r="BG840" s="78">
        <v>46323.633946759262</v>
      </c>
      <c r="BH840" s="73">
        <v>1</v>
      </c>
      <c r="BI840" s="73" t="s">
        <v>84</v>
      </c>
      <c r="BJ840" s="73" t="s">
        <v>197</v>
      </c>
      <c r="BK840" s="73" t="s">
        <v>3766</v>
      </c>
      <c r="BL840" s="73" t="s">
        <v>31</v>
      </c>
      <c r="BM840" s="83">
        <v>6.9918306350270345E-4</v>
      </c>
      <c r="BN840" s="73">
        <v>0</v>
      </c>
      <c r="BO840" s="80" t="s">
        <v>2786</v>
      </c>
      <c r="BR840" s="78">
        <v>46323.633946759262</v>
      </c>
      <c r="BS840" s="73" t="s">
        <v>4201</v>
      </c>
      <c r="BT840" s="73" t="s">
        <v>4203</v>
      </c>
      <c r="BU840" s="73">
        <v>684</v>
      </c>
      <c r="BV840" s="73" t="s">
        <v>2176</v>
      </c>
      <c r="BW840" s="73" t="s">
        <v>2177</v>
      </c>
      <c r="BX840" s="73">
        <v>0.33</v>
      </c>
      <c r="BY840" s="73">
        <v>0.25</v>
      </c>
      <c r="BZ840" s="73">
        <v>0.3</v>
      </c>
      <c r="CA840" s="73">
        <v>0.25</v>
      </c>
      <c r="CB840" s="73"/>
      <c r="CC840" s="73"/>
      <c r="CD840" s="73"/>
      <c r="CE840" s="73"/>
      <c r="CF840" s="73" t="s">
        <v>3480</v>
      </c>
      <c r="CG840" s="80"/>
      <c r="CH840" s="73" t="s">
        <v>66</v>
      </c>
      <c r="CI840" s="73" t="s">
        <v>3480</v>
      </c>
    </row>
    <row r="841" spans="59:87" ht="15" customHeight="1" x14ac:dyDescent="0.25">
      <c r="BG841" s="78">
        <v>46323.633946759262</v>
      </c>
      <c r="BH841" s="73">
        <v>1</v>
      </c>
      <c r="BI841" s="73" t="s">
        <v>84</v>
      </c>
      <c r="BJ841" s="73" t="s">
        <v>197</v>
      </c>
      <c r="BK841" s="73" t="s">
        <v>3768</v>
      </c>
      <c r="BL841" s="73" t="s">
        <v>31</v>
      </c>
      <c r="BM841" s="83">
        <v>7.1247011377575454E-4</v>
      </c>
      <c r="BN841" s="73">
        <v>0</v>
      </c>
      <c r="BO841" s="80" t="s">
        <v>2786</v>
      </c>
      <c r="BR841" s="78">
        <v>46323.633946759262</v>
      </c>
      <c r="BS841" s="73" t="s">
        <v>4201</v>
      </c>
      <c r="BT841" s="73" t="s">
        <v>4204</v>
      </c>
      <c r="BU841" s="73">
        <v>685</v>
      </c>
      <c r="BV841" s="73" t="s">
        <v>2176</v>
      </c>
      <c r="BW841" s="73" t="s">
        <v>2177</v>
      </c>
      <c r="BX841" s="73">
        <v>0.3</v>
      </c>
      <c r="BY841" s="73">
        <v>0.25</v>
      </c>
      <c r="BZ841" s="73">
        <v>0.3</v>
      </c>
      <c r="CA841" s="73">
        <v>0.24</v>
      </c>
      <c r="CB841" s="73"/>
      <c r="CC841" s="73"/>
      <c r="CD841" s="73"/>
      <c r="CE841" s="73"/>
      <c r="CF841" s="73" t="s">
        <v>3480</v>
      </c>
      <c r="CG841" s="80"/>
      <c r="CH841" s="73" t="s">
        <v>66</v>
      </c>
      <c r="CI841" s="73" t="s">
        <v>3480</v>
      </c>
    </row>
    <row r="842" spans="59:87" ht="15" customHeight="1" x14ac:dyDescent="0.25">
      <c r="BG842" s="78">
        <v>46323.633946759262</v>
      </c>
      <c r="BH842" s="73">
        <v>1</v>
      </c>
      <c r="BI842" s="73" t="s">
        <v>84</v>
      </c>
      <c r="BJ842" s="73" t="s">
        <v>197</v>
      </c>
      <c r="BK842" s="73" t="s">
        <v>3770</v>
      </c>
      <c r="BL842" s="73" t="s">
        <v>31</v>
      </c>
      <c r="BM842" s="83">
        <v>6.1271398575671429E-4</v>
      </c>
      <c r="BN842" s="73">
        <v>0</v>
      </c>
      <c r="BO842" s="80" t="s">
        <v>2786</v>
      </c>
      <c r="BR842" s="78">
        <v>46323.633946759262</v>
      </c>
      <c r="BS842" s="73" t="s">
        <v>4201</v>
      </c>
      <c r="BT842" s="73" t="s">
        <v>4205</v>
      </c>
      <c r="BU842" s="73">
        <v>686</v>
      </c>
      <c r="BV842" s="73" t="s">
        <v>2176</v>
      </c>
      <c r="BW842" s="73" t="s">
        <v>2177</v>
      </c>
      <c r="BX842" s="73">
        <v>0.3</v>
      </c>
      <c r="BY842" s="73">
        <v>0.24</v>
      </c>
      <c r="BZ842" s="73">
        <v>0.33</v>
      </c>
      <c r="CA842" s="73">
        <v>0.24</v>
      </c>
      <c r="CB842" s="73"/>
      <c r="CC842" s="73"/>
      <c r="CD842" s="73"/>
      <c r="CE842" s="73"/>
      <c r="CF842" s="73" t="s">
        <v>3480</v>
      </c>
      <c r="CG842" s="80"/>
      <c r="CH842" s="73" t="s">
        <v>66</v>
      </c>
      <c r="CI842" s="73" t="s">
        <v>3480</v>
      </c>
    </row>
    <row r="843" spans="59:87" ht="15" customHeight="1" x14ac:dyDescent="0.25">
      <c r="BG843" s="78">
        <v>46323.633946759262</v>
      </c>
      <c r="BH843" s="73">
        <v>1</v>
      </c>
      <c r="BI843" s="73" t="s">
        <v>84</v>
      </c>
      <c r="BJ843" s="73" t="s">
        <v>197</v>
      </c>
      <c r="BK843" s="73" t="s">
        <v>3772</v>
      </c>
      <c r="BL843" s="73" t="s">
        <v>31</v>
      </c>
      <c r="BM843" s="83">
        <v>6.3264456116629087E-4</v>
      </c>
      <c r="BN843" s="73">
        <v>0</v>
      </c>
      <c r="BO843" s="80" t="s">
        <v>2786</v>
      </c>
      <c r="BR843" s="78">
        <v>46323.633946759262</v>
      </c>
      <c r="BS843" s="73" t="s">
        <v>4206</v>
      </c>
      <c r="BT843" s="73" t="s">
        <v>4207</v>
      </c>
      <c r="BU843" s="73">
        <v>687</v>
      </c>
      <c r="BV843" s="73" t="s">
        <v>2176</v>
      </c>
      <c r="BW843" s="73" t="s">
        <v>2177</v>
      </c>
      <c r="BX843" s="73">
        <v>0.36</v>
      </c>
      <c r="BY843" s="73">
        <v>0.24</v>
      </c>
      <c r="BZ843" s="73">
        <v>0.36</v>
      </c>
      <c r="CA843" s="73">
        <v>0.25</v>
      </c>
      <c r="CB843" s="73"/>
      <c r="CC843" s="73"/>
      <c r="CD843" s="73"/>
      <c r="CE843" s="73"/>
      <c r="CF843" s="73" t="s">
        <v>3482</v>
      </c>
      <c r="CG843" s="80"/>
      <c r="CH843" s="73" t="s">
        <v>66</v>
      </c>
      <c r="CI843" s="73" t="s">
        <v>3482</v>
      </c>
    </row>
    <row r="844" spans="59:87" ht="15" customHeight="1" x14ac:dyDescent="0.25">
      <c r="BG844" s="78">
        <v>46323.633946759262</v>
      </c>
      <c r="BH844" s="73">
        <v>1</v>
      </c>
      <c r="BI844" s="73" t="s">
        <v>84</v>
      </c>
      <c r="BJ844" s="73" t="s">
        <v>197</v>
      </c>
      <c r="BK844" s="73" t="s">
        <v>3774</v>
      </c>
      <c r="BL844" s="73" t="s">
        <v>31</v>
      </c>
      <c r="BM844" s="83">
        <v>6.5257513657586744E-4</v>
      </c>
      <c r="BN844" s="73">
        <v>0</v>
      </c>
      <c r="BO844" s="80" t="s">
        <v>2786</v>
      </c>
      <c r="BR844" s="78">
        <v>46323.633946759262</v>
      </c>
      <c r="BS844" s="73" t="s">
        <v>4206</v>
      </c>
      <c r="BT844" s="73" t="s">
        <v>4208</v>
      </c>
      <c r="BU844" s="73">
        <v>688</v>
      </c>
      <c r="BV844" s="73" t="s">
        <v>2176</v>
      </c>
      <c r="BW844" s="73" t="s">
        <v>2177</v>
      </c>
      <c r="BX844" s="73">
        <v>0.36</v>
      </c>
      <c r="BY844" s="73">
        <v>0.25</v>
      </c>
      <c r="BZ844" s="73">
        <v>0.33</v>
      </c>
      <c r="CA844" s="73">
        <v>0.25</v>
      </c>
      <c r="CB844" s="73"/>
      <c r="CC844" s="73"/>
      <c r="CD844" s="73"/>
      <c r="CE844" s="73"/>
      <c r="CF844" s="73" t="s">
        <v>3482</v>
      </c>
      <c r="CG844" s="80"/>
      <c r="CH844" s="73" t="s">
        <v>66</v>
      </c>
      <c r="CI844" s="73" t="s">
        <v>3482</v>
      </c>
    </row>
    <row r="845" spans="59:87" ht="15" customHeight="1" x14ac:dyDescent="0.25">
      <c r="BG845" s="78">
        <v>46323.633946759262</v>
      </c>
      <c r="BH845" s="73">
        <v>1</v>
      </c>
      <c r="BI845" s="73" t="s">
        <v>84</v>
      </c>
      <c r="BJ845" s="73" t="s">
        <v>197</v>
      </c>
      <c r="BK845" s="73" t="s">
        <v>3776</v>
      </c>
      <c r="BL845" s="73" t="s">
        <v>31</v>
      </c>
      <c r="BM845" s="83">
        <v>6.7250571198544413E-4</v>
      </c>
      <c r="BN845" s="73">
        <v>0</v>
      </c>
      <c r="BO845" s="80" t="s">
        <v>2786</v>
      </c>
      <c r="BR845" s="78">
        <v>46323.633946759262</v>
      </c>
      <c r="BS845" s="73" t="s">
        <v>4206</v>
      </c>
      <c r="BT845" s="73" t="s">
        <v>4209</v>
      </c>
      <c r="BU845" s="73">
        <v>689</v>
      </c>
      <c r="BV845" s="73" t="s">
        <v>2176</v>
      </c>
      <c r="BW845" s="73" t="s">
        <v>2177</v>
      </c>
      <c r="BX845" s="73">
        <v>0.33</v>
      </c>
      <c r="BY845" s="73">
        <v>0.25</v>
      </c>
      <c r="BZ845" s="73">
        <v>0.33</v>
      </c>
      <c r="CA845" s="73">
        <v>0.24</v>
      </c>
      <c r="CB845" s="73"/>
      <c r="CC845" s="73"/>
      <c r="CD845" s="73"/>
      <c r="CE845" s="73"/>
      <c r="CF845" s="73" t="s">
        <v>3482</v>
      </c>
      <c r="CG845" s="80"/>
      <c r="CH845" s="73" t="s">
        <v>66</v>
      </c>
      <c r="CI845" s="73" t="s">
        <v>3482</v>
      </c>
    </row>
    <row r="846" spans="59:87" ht="15" customHeight="1" x14ac:dyDescent="0.25">
      <c r="BG846" s="78">
        <v>46323.633946759262</v>
      </c>
      <c r="BH846" s="73">
        <v>1</v>
      </c>
      <c r="BI846" s="73" t="s">
        <v>84</v>
      </c>
      <c r="BJ846" s="73" t="s">
        <v>197</v>
      </c>
      <c r="BK846" s="73" t="s">
        <v>3778</v>
      </c>
      <c r="BL846" s="73" t="s">
        <v>31</v>
      </c>
      <c r="BM846" s="83">
        <v>6.924362873950207E-4</v>
      </c>
      <c r="BN846" s="73">
        <v>0</v>
      </c>
      <c r="BO846" s="80" t="s">
        <v>2786</v>
      </c>
      <c r="BR846" s="78">
        <v>46323.633946759262</v>
      </c>
      <c r="BS846" s="73" t="s">
        <v>4206</v>
      </c>
      <c r="BT846" s="73" t="s">
        <v>4210</v>
      </c>
      <c r="BU846" s="73">
        <v>690</v>
      </c>
      <c r="BV846" s="73" t="s">
        <v>2176</v>
      </c>
      <c r="BW846" s="73" t="s">
        <v>2177</v>
      </c>
      <c r="BX846" s="73">
        <v>0.33</v>
      </c>
      <c r="BY846" s="73">
        <v>0.24</v>
      </c>
      <c r="BZ846" s="73">
        <v>0.36</v>
      </c>
      <c r="CA846" s="73">
        <v>0.24</v>
      </c>
      <c r="CB846" s="73"/>
      <c r="CC846" s="73"/>
      <c r="CD846" s="73"/>
      <c r="CE846" s="73"/>
      <c r="CF846" s="73" t="s">
        <v>3482</v>
      </c>
      <c r="CG846" s="80"/>
      <c r="CH846" s="73" t="s">
        <v>66</v>
      </c>
      <c r="CI846" s="73" t="s">
        <v>3482</v>
      </c>
    </row>
    <row r="847" spans="59:87" ht="15" customHeight="1" x14ac:dyDescent="0.25">
      <c r="BG847" s="78">
        <v>46323.633946759262</v>
      </c>
      <c r="BH847" s="73">
        <v>1</v>
      </c>
      <c r="BI847" s="73" t="s">
        <v>84</v>
      </c>
      <c r="BJ847" s="73" t="s">
        <v>197</v>
      </c>
      <c r="BK847" s="73" t="s">
        <v>3780</v>
      </c>
      <c r="BL847" s="73" t="s">
        <v>31</v>
      </c>
      <c r="BM847" s="83">
        <v>7.1236686280459728E-4</v>
      </c>
      <c r="BN847" s="73">
        <v>0</v>
      </c>
      <c r="BO847" s="80" t="s">
        <v>2786</v>
      </c>
      <c r="BR847" s="78">
        <v>46323.633946759262</v>
      </c>
      <c r="BS847" s="73" t="s">
        <v>4211</v>
      </c>
      <c r="BT847" s="73" t="s">
        <v>4212</v>
      </c>
      <c r="BU847" s="73">
        <v>691</v>
      </c>
      <c r="BV847" s="73" t="s">
        <v>2176</v>
      </c>
      <c r="BW847" s="73" t="s">
        <v>2177</v>
      </c>
      <c r="BX847" s="73">
        <v>0.39</v>
      </c>
      <c r="BY847" s="73">
        <v>0.24</v>
      </c>
      <c r="BZ847" s="73">
        <v>0.39</v>
      </c>
      <c r="CA847" s="73">
        <v>0.25</v>
      </c>
      <c r="CB847" s="73"/>
      <c r="CC847" s="73"/>
      <c r="CD847" s="73"/>
      <c r="CE847" s="73"/>
      <c r="CF847" s="73" t="s">
        <v>3484</v>
      </c>
      <c r="CG847" s="80"/>
      <c r="CH847" s="73" t="s">
        <v>66</v>
      </c>
      <c r="CI847" s="73" t="s">
        <v>3484</v>
      </c>
    </row>
    <row r="848" spans="59:87" ht="15" customHeight="1" x14ac:dyDescent="0.25">
      <c r="BG848" s="78">
        <v>46323.633946759262</v>
      </c>
      <c r="BH848" s="73">
        <v>1</v>
      </c>
      <c r="BI848" s="73" t="s">
        <v>84</v>
      </c>
      <c r="BJ848" s="73" t="s">
        <v>197</v>
      </c>
      <c r="BK848" s="73" t="s">
        <v>3782</v>
      </c>
      <c r="BL848" s="73" t="s">
        <v>31</v>
      </c>
      <c r="BM848" s="83">
        <v>7.3229743821417385E-4</v>
      </c>
      <c r="BN848" s="73">
        <v>0</v>
      </c>
      <c r="BO848" s="80" t="s">
        <v>2786</v>
      </c>
      <c r="BR848" s="78">
        <v>46323.633946759262</v>
      </c>
      <c r="BS848" s="73" t="s">
        <v>4211</v>
      </c>
      <c r="BT848" s="73" t="s">
        <v>4213</v>
      </c>
      <c r="BU848" s="73">
        <v>692</v>
      </c>
      <c r="BV848" s="73" t="s">
        <v>2176</v>
      </c>
      <c r="BW848" s="73" t="s">
        <v>2177</v>
      </c>
      <c r="BX848" s="73">
        <v>0.39</v>
      </c>
      <c r="BY848" s="73">
        <v>0.25</v>
      </c>
      <c r="BZ848" s="73">
        <v>0.36</v>
      </c>
      <c r="CA848" s="73">
        <v>0.25</v>
      </c>
      <c r="CB848" s="73"/>
      <c r="CC848" s="73"/>
      <c r="CD848" s="73"/>
      <c r="CE848" s="73"/>
      <c r="CF848" s="73" t="s">
        <v>3484</v>
      </c>
      <c r="CG848" s="80"/>
      <c r="CH848" s="73" t="s">
        <v>66</v>
      </c>
      <c r="CI848" s="73" t="s">
        <v>3484</v>
      </c>
    </row>
    <row r="849" spans="59:87" ht="15" customHeight="1" x14ac:dyDescent="0.25">
      <c r="BG849" s="78">
        <v>46323.633946759262</v>
      </c>
      <c r="BH849" s="73">
        <v>1</v>
      </c>
      <c r="BI849" s="73" t="s">
        <v>84</v>
      </c>
      <c r="BJ849" s="73" t="s">
        <v>197</v>
      </c>
      <c r="BK849" s="73" t="s">
        <v>3784</v>
      </c>
      <c r="BL849" s="73" t="s">
        <v>31</v>
      </c>
      <c r="BM849" s="83">
        <v>7.5222801362375042E-4</v>
      </c>
      <c r="BN849" s="73">
        <v>0</v>
      </c>
      <c r="BO849" s="80" t="s">
        <v>2786</v>
      </c>
      <c r="BR849" s="78">
        <v>46323.633946759262</v>
      </c>
      <c r="BS849" s="73" t="s">
        <v>4211</v>
      </c>
      <c r="BT849" s="73" t="s">
        <v>4214</v>
      </c>
      <c r="BU849" s="73">
        <v>693</v>
      </c>
      <c r="BV849" s="73" t="s">
        <v>2176</v>
      </c>
      <c r="BW849" s="73" t="s">
        <v>2177</v>
      </c>
      <c r="BX849" s="73">
        <v>0.36</v>
      </c>
      <c r="BY849" s="73">
        <v>0.25</v>
      </c>
      <c r="BZ849" s="73">
        <v>0.36</v>
      </c>
      <c r="CA849" s="73">
        <v>0.24</v>
      </c>
      <c r="CB849" s="73"/>
      <c r="CC849" s="73"/>
      <c r="CD849" s="73"/>
      <c r="CE849" s="73"/>
      <c r="CF849" s="73" t="s">
        <v>3484</v>
      </c>
      <c r="CG849" s="80"/>
      <c r="CH849" s="73" t="s">
        <v>66</v>
      </c>
      <c r="CI849" s="73" t="s">
        <v>3484</v>
      </c>
    </row>
    <row r="850" spans="59:87" ht="15" customHeight="1" x14ac:dyDescent="0.25">
      <c r="BG850" s="78">
        <v>46323.633946759262</v>
      </c>
      <c r="BH850" s="73">
        <v>1</v>
      </c>
      <c r="BI850" s="73" t="s">
        <v>84</v>
      </c>
      <c r="BJ850" s="73" t="s">
        <v>197</v>
      </c>
      <c r="BK850" s="73" t="s">
        <v>3786</v>
      </c>
      <c r="BL850" s="73" t="s">
        <v>31</v>
      </c>
      <c r="BM850" s="83">
        <v>7.6551506389680151E-4</v>
      </c>
      <c r="BN850" s="73">
        <v>0</v>
      </c>
      <c r="BO850" s="80" t="s">
        <v>2786</v>
      </c>
      <c r="BR850" s="78">
        <v>46323.633946759262</v>
      </c>
      <c r="BS850" s="73" t="s">
        <v>4211</v>
      </c>
      <c r="BT850" s="73" t="s">
        <v>4215</v>
      </c>
      <c r="BU850" s="73">
        <v>694</v>
      </c>
      <c r="BV850" s="73" t="s">
        <v>2176</v>
      </c>
      <c r="BW850" s="73" t="s">
        <v>2177</v>
      </c>
      <c r="BX850" s="73">
        <v>0.36</v>
      </c>
      <c r="BY850" s="73">
        <v>0.24</v>
      </c>
      <c r="BZ850" s="73">
        <v>0.39</v>
      </c>
      <c r="CA850" s="73">
        <v>0.24</v>
      </c>
      <c r="CB850" s="73"/>
      <c r="CC850" s="73"/>
      <c r="CD850" s="73"/>
      <c r="CE850" s="73"/>
      <c r="CF850" s="73" t="s">
        <v>3484</v>
      </c>
      <c r="CG850" s="80"/>
      <c r="CH850" s="73" t="s">
        <v>66</v>
      </c>
      <c r="CI850" s="73" t="s">
        <v>3484</v>
      </c>
    </row>
    <row r="851" spans="59:87" ht="15" customHeight="1" x14ac:dyDescent="0.25">
      <c r="BG851" s="78">
        <v>46323.633946759262</v>
      </c>
      <c r="BH851" s="73">
        <v>1</v>
      </c>
      <c r="BI851" s="73" t="s">
        <v>84</v>
      </c>
      <c r="BJ851" s="73" t="s">
        <v>197</v>
      </c>
      <c r="BK851" s="73" t="s">
        <v>3788</v>
      </c>
      <c r="BL851" s="73" t="s">
        <v>31</v>
      </c>
      <c r="BM851" s="83">
        <v>6.6575893587776127E-4</v>
      </c>
      <c r="BN851" s="73">
        <v>0</v>
      </c>
      <c r="BO851" s="80" t="s">
        <v>2786</v>
      </c>
      <c r="BR851" s="78">
        <v>46323.633946759262</v>
      </c>
      <c r="BS851" s="73" t="s">
        <v>4216</v>
      </c>
      <c r="BT851" s="73" t="s">
        <v>4217</v>
      </c>
      <c r="BU851" s="73">
        <v>695</v>
      </c>
      <c r="BV851" s="73" t="s">
        <v>2176</v>
      </c>
      <c r="BW851" s="73" t="s">
        <v>2177</v>
      </c>
      <c r="BX851" s="73">
        <v>0.42</v>
      </c>
      <c r="BY851" s="73">
        <v>0.24</v>
      </c>
      <c r="BZ851" s="73">
        <v>0.42</v>
      </c>
      <c r="CA851" s="73">
        <v>0.25</v>
      </c>
      <c r="CB851" s="73"/>
      <c r="CC851" s="73"/>
      <c r="CD851" s="73"/>
      <c r="CE851" s="73"/>
      <c r="CF851" s="73" t="s">
        <v>3486</v>
      </c>
      <c r="CG851" s="80"/>
      <c r="CH851" s="73" t="s">
        <v>66</v>
      </c>
      <c r="CI851" s="73" t="s">
        <v>3486</v>
      </c>
    </row>
    <row r="852" spans="59:87" ht="15" customHeight="1" x14ac:dyDescent="0.25">
      <c r="BG852" s="78">
        <v>46323.633946759262</v>
      </c>
      <c r="BH852" s="73">
        <v>1</v>
      </c>
      <c r="BI852" s="73" t="s">
        <v>84</v>
      </c>
      <c r="BJ852" s="73" t="s">
        <v>197</v>
      </c>
      <c r="BK852" s="73" t="s">
        <v>3790</v>
      </c>
      <c r="BL852" s="73" t="s">
        <v>31</v>
      </c>
      <c r="BM852" s="83">
        <v>6.8568951128733784E-4</v>
      </c>
      <c r="BN852" s="73">
        <v>0</v>
      </c>
      <c r="BO852" s="80" t="s">
        <v>2786</v>
      </c>
      <c r="BR852" s="78">
        <v>46323.633946759262</v>
      </c>
      <c r="BS852" s="73" t="s">
        <v>4216</v>
      </c>
      <c r="BT852" s="73" t="s">
        <v>4218</v>
      </c>
      <c r="BU852" s="73">
        <v>696</v>
      </c>
      <c r="BV852" s="73" t="s">
        <v>2176</v>
      </c>
      <c r="BW852" s="73" t="s">
        <v>2177</v>
      </c>
      <c r="BX852" s="73">
        <v>0.42</v>
      </c>
      <c r="BY852" s="73">
        <v>0.25</v>
      </c>
      <c r="BZ852" s="73">
        <v>0.39</v>
      </c>
      <c r="CA852" s="73">
        <v>0.25</v>
      </c>
      <c r="CB852" s="73"/>
      <c r="CC852" s="73"/>
      <c r="CD852" s="73"/>
      <c r="CE852" s="73"/>
      <c r="CF852" s="73" t="s">
        <v>3486</v>
      </c>
      <c r="CG852" s="80"/>
      <c r="CH852" s="73" t="s">
        <v>66</v>
      </c>
      <c r="CI852" s="73" t="s">
        <v>3486</v>
      </c>
    </row>
    <row r="853" spans="59:87" ht="15" customHeight="1" x14ac:dyDescent="0.25">
      <c r="BG853" s="78">
        <v>46323.633946759262</v>
      </c>
      <c r="BH853" s="73">
        <v>1</v>
      </c>
      <c r="BI853" s="73" t="s">
        <v>84</v>
      </c>
      <c r="BJ853" s="73" t="s">
        <v>197</v>
      </c>
      <c r="BK853" s="73" t="s">
        <v>3792</v>
      </c>
      <c r="BL853" s="73" t="s">
        <v>31</v>
      </c>
      <c r="BM853" s="83">
        <v>7.0562008669691441E-4</v>
      </c>
      <c r="BN853" s="73">
        <v>0</v>
      </c>
      <c r="BO853" s="80" t="s">
        <v>2786</v>
      </c>
      <c r="BR853" s="78">
        <v>46323.633946759262</v>
      </c>
      <c r="BS853" s="73" t="s">
        <v>4216</v>
      </c>
      <c r="BT853" s="73" t="s">
        <v>4219</v>
      </c>
      <c r="BU853" s="73">
        <v>697</v>
      </c>
      <c r="BV853" s="73" t="s">
        <v>2176</v>
      </c>
      <c r="BW853" s="73" t="s">
        <v>2177</v>
      </c>
      <c r="BX853" s="73">
        <v>0.39</v>
      </c>
      <c r="BY853" s="73">
        <v>0.25</v>
      </c>
      <c r="BZ853" s="73">
        <v>0.39</v>
      </c>
      <c r="CA853" s="73">
        <v>0.24</v>
      </c>
      <c r="CB853" s="73"/>
      <c r="CC853" s="73"/>
      <c r="CD853" s="73"/>
      <c r="CE853" s="73"/>
      <c r="CF853" s="73" t="s">
        <v>3486</v>
      </c>
      <c r="CG853" s="80"/>
      <c r="CH853" s="73" t="s">
        <v>66</v>
      </c>
      <c r="CI853" s="73" t="s">
        <v>3486</v>
      </c>
    </row>
    <row r="854" spans="59:87" ht="15" customHeight="1" x14ac:dyDescent="0.25">
      <c r="BG854" s="78">
        <v>46323.633946759262</v>
      </c>
      <c r="BH854" s="73">
        <v>1</v>
      </c>
      <c r="BI854" s="73" t="s">
        <v>84</v>
      </c>
      <c r="BJ854" s="73" t="s">
        <v>197</v>
      </c>
      <c r="BK854" s="73" t="s">
        <v>3794</v>
      </c>
      <c r="BL854" s="73" t="s">
        <v>31</v>
      </c>
      <c r="BM854" s="83">
        <v>7.2555066210649099E-4</v>
      </c>
      <c r="BN854" s="73">
        <v>0</v>
      </c>
      <c r="BO854" s="80" t="s">
        <v>2786</v>
      </c>
      <c r="BR854" s="78">
        <v>46323.633946759262</v>
      </c>
      <c r="BS854" s="73" t="s">
        <v>4216</v>
      </c>
      <c r="BT854" s="73" t="s">
        <v>4220</v>
      </c>
      <c r="BU854" s="73">
        <v>698</v>
      </c>
      <c r="BV854" s="73" t="s">
        <v>2176</v>
      </c>
      <c r="BW854" s="73" t="s">
        <v>2177</v>
      </c>
      <c r="BX854" s="73">
        <v>0.39</v>
      </c>
      <c r="BY854" s="73">
        <v>0.24</v>
      </c>
      <c r="BZ854" s="73">
        <v>0.42</v>
      </c>
      <c r="CA854" s="73">
        <v>0.24</v>
      </c>
      <c r="CB854" s="73"/>
      <c r="CC854" s="73"/>
      <c r="CD854" s="73"/>
      <c r="CE854" s="73"/>
      <c r="CF854" s="73" t="s">
        <v>3486</v>
      </c>
      <c r="CG854" s="80"/>
      <c r="CH854" s="73" t="s">
        <v>66</v>
      </c>
      <c r="CI854" s="73" t="s">
        <v>3486</v>
      </c>
    </row>
    <row r="855" spans="59:87" ht="15" customHeight="1" x14ac:dyDescent="0.25">
      <c r="BG855" s="78">
        <v>46323.633946759262</v>
      </c>
      <c r="BH855" s="73">
        <v>1</v>
      </c>
      <c r="BI855" s="73" t="s">
        <v>84</v>
      </c>
      <c r="BJ855" s="73" t="s">
        <v>197</v>
      </c>
      <c r="BK855" s="73" t="s">
        <v>3796</v>
      </c>
      <c r="BL855" s="73" t="s">
        <v>31</v>
      </c>
      <c r="BM855" s="83">
        <v>7.4548123751606767E-4</v>
      </c>
      <c r="BN855" s="73">
        <v>0</v>
      </c>
      <c r="BO855" s="80" t="s">
        <v>2786</v>
      </c>
      <c r="BR855" s="78">
        <v>46323.633946759262</v>
      </c>
      <c r="BS855" s="73" t="s">
        <v>4221</v>
      </c>
      <c r="BT855" s="73" t="s">
        <v>4222</v>
      </c>
      <c r="BU855" s="73">
        <v>699</v>
      </c>
      <c r="BV855" s="73" t="s">
        <v>2176</v>
      </c>
      <c r="BW855" s="73" t="s">
        <v>2177</v>
      </c>
      <c r="BX855" s="73">
        <v>0.45</v>
      </c>
      <c r="BY855" s="73">
        <v>0.24</v>
      </c>
      <c r="BZ855" s="73">
        <v>0.45</v>
      </c>
      <c r="CA855" s="73">
        <v>0.25</v>
      </c>
      <c r="CB855" s="73"/>
      <c r="CC855" s="73"/>
      <c r="CD855" s="73"/>
      <c r="CE855" s="73"/>
      <c r="CF855" s="73" t="s">
        <v>3488</v>
      </c>
      <c r="CG855" s="80"/>
      <c r="CH855" s="73" t="s">
        <v>66</v>
      </c>
      <c r="CI855" s="73" t="s">
        <v>3488</v>
      </c>
    </row>
    <row r="856" spans="59:87" ht="15" customHeight="1" x14ac:dyDescent="0.25">
      <c r="BG856" s="78">
        <v>46323.633946759262</v>
      </c>
      <c r="BH856" s="73">
        <v>1</v>
      </c>
      <c r="BI856" s="73" t="s">
        <v>84</v>
      </c>
      <c r="BJ856" s="73" t="s">
        <v>197</v>
      </c>
      <c r="BK856" s="73" t="s">
        <v>3798</v>
      </c>
      <c r="BL856" s="73" t="s">
        <v>31</v>
      </c>
      <c r="BM856" s="83">
        <v>7.6541181292564425E-4</v>
      </c>
      <c r="BN856" s="73">
        <v>0</v>
      </c>
      <c r="BO856" s="80" t="s">
        <v>2786</v>
      </c>
      <c r="BR856" s="78">
        <v>46323.633946759262</v>
      </c>
      <c r="BS856" s="73" t="s">
        <v>4221</v>
      </c>
      <c r="BT856" s="73" t="s">
        <v>4223</v>
      </c>
      <c r="BU856" s="73">
        <v>700</v>
      </c>
      <c r="BV856" s="73" t="s">
        <v>2176</v>
      </c>
      <c r="BW856" s="73" t="s">
        <v>2177</v>
      </c>
      <c r="BX856" s="73">
        <v>0.45</v>
      </c>
      <c r="BY856" s="73">
        <v>0.25</v>
      </c>
      <c r="BZ856" s="73">
        <v>0.42</v>
      </c>
      <c r="CA856" s="73">
        <v>0.25</v>
      </c>
      <c r="CB856" s="73"/>
      <c r="CC856" s="73"/>
      <c r="CD856" s="73"/>
      <c r="CE856" s="73"/>
      <c r="CF856" s="73" t="s">
        <v>3488</v>
      </c>
      <c r="CG856" s="80"/>
      <c r="CH856" s="73" t="s">
        <v>66</v>
      </c>
      <c r="CI856" s="73" t="s">
        <v>3488</v>
      </c>
    </row>
    <row r="857" spans="59:87" ht="15" customHeight="1" x14ac:dyDescent="0.25">
      <c r="BG857" s="78">
        <v>46323.633946759262</v>
      </c>
      <c r="BH857" s="73">
        <v>1</v>
      </c>
      <c r="BI857" s="73" t="s">
        <v>84</v>
      </c>
      <c r="BJ857" s="73" t="s">
        <v>197</v>
      </c>
      <c r="BK857" s="73" t="s">
        <v>3800</v>
      </c>
      <c r="BL857" s="73" t="s">
        <v>31</v>
      </c>
      <c r="BM857" s="83">
        <v>7.8534238833522082E-4</v>
      </c>
      <c r="BN857" s="73">
        <v>0</v>
      </c>
      <c r="BO857" s="80" t="s">
        <v>2786</v>
      </c>
      <c r="BR857" s="78">
        <v>46323.633946759262</v>
      </c>
      <c r="BS857" s="73" t="s">
        <v>4221</v>
      </c>
      <c r="BT857" s="73" t="s">
        <v>4224</v>
      </c>
      <c r="BU857" s="73">
        <v>701</v>
      </c>
      <c r="BV857" s="73" t="s">
        <v>2176</v>
      </c>
      <c r="BW857" s="73" t="s">
        <v>2177</v>
      </c>
      <c r="BX857" s="73">
        <v>0.42</v>
      </c>
      <c r="BY857" s="73">
        <v>0.25</v>
      </c>
      <c r="BZ857" s="73">
        <v>0.42</v>
      </c>
      <c r="CA857" s="73">
        <v>0.24</v>
      </c>
      <c r="CB857" s="73"/>
      <c r="CC857" s="73"/>
      <c r="CD857" s="73"/>
      <c r="CE857" s="73"/>
      <c r="CF857" s="73" t="s">
        <v>3488</v>
      </c>
      <c r="CG857" s="80"/>
      <c r="CH857" s="73" t="s">
        <v>66</v>
      </c>
      <c r="CI857" s="73" t="s">
        <v>3488</v>
      </c>
    </row>
    <row r="858" spans="59:87" ht="15" customHeight="1" x14ac:dyDescent="0.25">
      <c r="BG858" s="78">
        <v>46323.633946759262</v>
      </c>
      <c r="BH858" s="73">
        <v>1</v>
      </c>
      <c r="BI858" s="73" t="s">
        <v>84</v>
      </c>
      <c r="BJ858" s="73" t="s">
        <v>197</v>
      </c>
      <c r="BK858" s="73" t="s">
        <v>3802</v>
      </c>
      <c r="BL858" s="73" t="s">
        <v>31</v>
      </c>
      <c r="BM858" s="83">
        <v>8.052729637447974E-4</v>
      </c>
      <c r="BN858" s="73">
        <v>0</v>
      </c>
      <c r="BO858" s="80" t="s">
        <v>2786</v>
      </c>
      <c r="BR858" s="78">
        <v>46323.633946759262</v>
      </c>
      <c r="BS858" s="73" t="s">
        <v>4221</v>
      </c>
      <c r="BT858" s="73" t="s">
        <v>4225</v>
      </c>
      <c r="BU858" s="73">
        <v>702</v>
      </c>
      <c r="BV858" s="73" t="s">
        <v>2176</v>
      </c>
      <c r="BW858" s="73" t="s">
        <v>2177</v>
      </c>
      <c r="BX858" s="73">
        <v>0.42</v>
      </c>
      <c r="BY858" s="73">
        <v>0.24</v>
      </c>
      <c r="BZ858" s="73">
        <v>0.45</v>
      </c>
      <c r="CA858" s="73">
        <v>0.24</v>
      </c>
      <c r="CB858" s="73"/>
      <c r="CC858" s="73"/>
      <c r="CD858" s="73"/>
      <c r="CE858" s="73"/>
      <c r="CF858" s="73" t="s">
        <v>3488</v>
      </c>
      <c r="CG858" s="80"/>
      <c r="CH858" s="73" t="s">
        <v>66</v>
      </c>
      <c r="CI858" s="73" t="s">
        <v>3488</v>
      </c>
    </row>
    <row r="859" spans="59:87" ht="15" customHeight="1" x14ac:dyDescent="0.25">
      <c r="BG859" s="78">
        <v>46323.633946759262</v>
      </c>
      <c r="BH859" s="73">
        <v>1</v>
      </c>
      <c r="BI859" s="73" t="s">
        <v>84</v>
      </c>
      <c r="BJ859" s="73" t="s">
        <v>197</v>
      </c>
      <c r="BK859" s="73" t="s">
        <v>3804</v>
      </c>
      <c r="BL859" s="73" t="s">
        <v>31</v>
      </c>
      <c r="BM859" s="83">
        <v>8.1856001401784848E-4</v>
      </c>
      <c r="BN859" s="73">
        <v>0</v>
      </c>
      <c r="BO859" s="80" t="s">
        <v>2786</v>
      </c>
      <c r="BR859" s="78">
        <v>46323.633946759262</v>
      </c>
      <c r="BS859" s="73" t="s">
        <v>4226</v>
      </c>
      <c r="BT859" s="73" t="s">
        <v>4227</v>
      </c>
      <c r="BU859" s="73">
        <v>703</v>
      </c>
      <c r="BV859" s="73" t="s">
        <v>2176</v>
      </c>
      <c r="BW859" s="73" t="s">
        <v>2177</v>
      </c>
      <c r="BX859" s="73">
        <v>0.48</v>
      </c>
      <c r="BY859" s="73">
        <v>0.24</v>
      </c>
      <c r="BZ859" s="73">
        <v>0.48</v>
      </c>
      <c r="CA859" s="73">
        <v>0.25</v>
      </c>
      <c r="CB859" s="73"/>
      <c r="CC859" s="73"/>
      <c r="CD859" s="73"/>
      <c r="CE859" s="73"/>
      <c r="CF859" s="73" t="s">
        <v>3490</v>
      </c>
      <c r="CG859" s="80"/>
      <c r="CH859" s="73" t="s">
        <v>66</v>
      </c>
      <c r="CI859" s="73" t="s">
        <v>3490</v>
      </c>
    </row>
    <row r="860" spans="59:87" ht="15" customHeight="1" x14ac:dyDescent="0.25">
      <c r="BG860" s="78">
        <v>46323.633946759262</v>
      </c>
      <c r="BH860" s="73">
        <v>1</v>
      </c>
      <c r="BI860" s="73" t="s">
        <v>84</v>
      </c>
      <c r="BJ860" s="73" t="s">
        <v>197</v>
      </c>
      <c r="BK860" s="73" t="s">
        <v>3806</v>
      </c>
      <c r="BL860" s="73" t="s">
        <v>31</v>
      </c>
      <c r="BM860" s="83">
        <v>7.0996306097863369E-4</v>
      </c>
      <c r="BN860" s="73">
        <v>0</v>
      </c>
      <c r="BO860" s="80" t="s">
        <v>2786</v>
      </c>
      <c r="BR860" s="78">
        <v>46323.633946759262</v>
      </c>
      <c r="BS860" s="73" t="s">
        <v>4226</v>
      </c>
      <c r="BT860" s="73" t="s">
        <v>4228</v>
      </c>
      <c r="BU860" s="73">
        <v>704</v>
      </c>
      <c r="BV860" s="73" t="s">
        <v>2176</v>
      </c>
      <c r="BW860" s="73" t="s">
        <v>2177</v>
      </c>
      <c r="BX860" s="73">
        <v>0.48</v>
      </c>
      <c r="BY860" s="73">
        <v>0.25</v>
      </c>
      <c r="BZ860" s="73">
        <v>0.45</v>
      </c>
      <c r="CA860" s="73">
        <v>0.25</v>
      </c>
      <c r="CB860" s="73"/>
      <c r="CC860" s="73"/>
      <c r="CD860" s="73"/>
      <c r="CE860" s="73"/>
      <c r="CF860" s="73" t="s">
        <v>3490</v>
      </c>
      <c r="CG860" s="80"/>
      <c r="CH860" s="73" t="s">
        <v>66</v>
      </c>
      <c r="CI860" s="73" t="s">
        <v>3490</v>
      </c>
    </row>
    <row r="861" spans="59:87" ht="15" customHeight="1" x14ac:dyDescent="0.25">
      <c r="BG861" s="78">
        <v>46323.633946759262</v>
      </c>
      <c r="BH861" s="73">
        <v>1</v>
      </c>
      <c r="BI861" s="73" t="s">
        <v>84</v>
      </c>
      <c r="BJ861" s="73" t="s">
        <v>197</v>
      </c>
      <c r="BK861" s="73" t="s">
        <v>3808</v>
      </c>
      <c r="BL861" s="73" t="s">
        <v>31</v>
      </c>
      <c r="BM861" s="83">
        <v>7.2989363638821037E-4</v>
      </c>
      <c r="BN861" s="73">
        <v>0</v>
      </c>
      <c r="BO861" s="80" t="s">
        <v>2786</v>
      </c>
      <c r="BR861" s="78">
        <v>46323.633946759262</v>
      </c>
      <c r="BS861" s="73" t="s">
        <v>4226</v>
      </c>
      <c r="BT861" s="73" t="s">
        <v>4229</v>
      </c>
      <c r="BU861" s="73">
        <v>705</v>
      </c>
      <c r="BV861" s="73" t="s">
        <v>2176</v>
      </c>
      <c r="BW861" s="73" t="s">
        <v>2177</v>
      </c>
      <c r="BX861" s="73">
        <v>0.45</v>
      </c>
      <c r="BY861" s="73">
        <v>0.25</v>
      </c>
      <c r="BZ861" s="73">
        <v>0.45</v>
      </c>
      <c r="CA861" s="73">
        <v>0.24</v>
      </c>
      <c r="CB861" s="73"/>
      <c r="CC861" s="73"/>
      <c r="CD861" s="73"/>
      <c r="CE861" s="73"/>
      <c r="CF861" s="73" t="s">
        <v>3490</v>
      </c>
      <c r="CG861" s="80"/>
      <c r="CH861" s="73" t="s">
        <v>66</v>
      </c>
      <c r="CI861" s="73" t="s">
        <v>3490</v>
      </c>
    </row>
    <row r="862" spans="59:87" ht="15" customHeight="1" x14ac:dyDescent="0.25">
      <c r="BG862" s="78">
        <v>46323.633946759262</v>
      </c>
      <c r="BH862" s="73">
        <v>1</v>
      </c>
      <c r="BI862" s="73" t="s">
        <v>84</v>
      </c>
      <c r="BJ862" s="73" t="s">
        <v>197</v>
      </c>
      <c r="BK862" s="73" t="s">
        <v>3810</v>
      </c>
      <c r="BL862" s="73" t="s">
        <v>31</v>
      </c>
      <c r="BM862" s="83">
        <v>7.4982421179778695E-4</v>
      </c>
      <c r="BN862" s="73">
        <v>0</v>
      </c>
      <c r="BO862" s="80" t="s">
        <v>2786</v>
      </c>
      <c r="BR862" s="78">
        <v>46323.633946759262</v>
      </c>
      <c r="BS862" s="73" t="s">
        <v>4226</v>
      </c>
      <c r="BT862" s="73" t="s">
        <v>4230</v>
      </c>
      <c r="BU862" s="73">
        <v>706</v>
      </c>
      <c r="BV862" s="73" t="s">
        <v>2176</v>
      </c>
      <c r="BW862" s="73" t="s">
        <v>2177</v>
      </c>
      <c r="BX862" s="73">
        <v>0.45</v>
      </c>
      <c r="BY862" s="73">
        <v>0.24</v>
      </c>
      <c r="BZ862" s="73">
        <v>0.48</v>
      </c>
      <c r="CA862" s="73">
        <v>0.24</v>
      </c>
      <c r="CB862" s="73"/>
      <c r="CC862" s="73"/>
      <c r="CD862" s="73"/>
      <c r="CE862" s="73"/>
      <c r="CF862" s="73" t="s">
        <v>3490</v>
      </c>
      <c r="CG862" s="80"/>
      <c r="CH862" s="73" t="s">
        <v>66</v>
      </c>
      <c r="CI862" s="73" t="s">
        <v>3490</v>
      </c>
    </row>
    <row r="863" spans="59:87" ht="15" customHeight="1" x14ac:dyDescent="0.25">
      <c r="BG863" s="78">
        <v>46323.633946759262</v>
      </c>
      <c r="BH863" s="73">
        <v>1</v>
      </c>
      <c r="BI863" s="73" t="s">
        <v>84</v>
      </c>
      <c r="BJ863" s="73" t="s">
        <v>197</v>
      </c>
      <c r="BK863" s="73" t="s">
        <v>3812</v>
      </c>
      <c r="BL863" s="73" t="s">
        <v>31</v>
      </c>
      <c r="BM863" s="83">
        <v>7.6975478720736352E-4</v>
      </c>
      <c r="BN863" s="73">
        <v>0</v>
      </c>
      <c r="BO863" s="80" t="s">
        <v>2786</v>
      </c>
      <c r="BR863" s="78">
        <v>46323.633946759262</v>
      </c>
      <c r="BS863" s="73" t="s">
        <v>4231</v>
      </c>
      <c r="BT863" s="73" t="s">
        <v>4232</v>
      </c>
      <c r="BU863" s="73">
        <v>707</v>
      </c>
      <c r="BV863" s="73" t="s">
        <v>2176</v>
      </c>
      <c r="BW863" s="73" t="s">
        <v>2177</v>
      </c>
      <c r="BX863" s="73">
        <v>0.51</v>
      </c>
      <c r="BY863" s="73">
        <v>0.24</v>
      </c>
      <c r="BZ863" s="73">
        <v>0.51</v>
      </c>
      <c r="CA863" s="73">
        <v>0.25</v>
      </c>
      <c r="CB863" s="73"/>
      <c r="CC863" s="73"/>
      <c r="CD863" s="73"/>
      <c r="CE863" s="73"/>
      <c r="CF863" s="73" t="s">
        <v>3492</v>
      </c>
      <c r="CG863" s="80"/>
      <c r="CH863" s="73" t="s">
        <v>66</v>
      </c>
      <c r="CI863" s="73" t="s">
        <v>3492</v>
      </c>
    </row>
    <row r="864" spans="59:87" ht="15" customHeight="1" x14ac:dyDescent="0.25">
      <c r="BG864" s="78">
        <v>46323.633946759262</v>
      </c>
      <c r="BH864" s="73">
        <v>1</v>
      </c>
      <c r="BI864" s="73" t="s">
        <v>84</v>
      </c>
      <c r="BJ864" s="73" t="s">
        <v>197</v>
      </c>
      <c r="BK864" s="73" t="s">
        <v>3814</v>
      </c>
      <c r="BL864" s="73" t="s">
        <v>31</v>
      </c>
      <c r="BM864" s="83">
        <v>7.896853626169401E-4</v>
      </c>
      <c r="BN864" s="73">
        <v>0</v>
      </c>
      <c r="BO864" s="80" t="s">
        <v>2786</v>
      </c>
      <c r="BR864" s="78">
        <v>46323.633946759262</v>
      </c>
      <c r="BS864" s="73" t="s">
        <v>4231</v>
      </c>
      <c r="BT864" s="73" t="s">
        <v>4233</v>
      </c>
      <c r="BU864" s="73">
        <v>708</v>
      </c>
      <c r="BV864" s="73" t="s">
        <v>2176</v>
      </c>
      <c r="BW864" s="73" t="s">
        <v>2177</v>
      </c>
      <c r="BX864" s="73">
        <v>0.51</v>
      </c>
      <c r="BY864" s="73">
        <v>0.25</v>
      </c>
      <c r="BZ864" s="73">
        <v>0.48</v>
      </c>
      <c r="CA864" s="73">
        <v>0.25</v>
      </c>
      <c r="CB864" s="73"/>
      <c r="CC864" s="73"/>
      <c r="CD864" s="73"/>
      <c r="CE864" s="73"/>
      <c r="CF864" s="73" t="s">
        <v>3492</v>
      </c>
      <c r="CG864" s="80"/>
      <c r="CH864" s="73" t="s">
        <v>66</v>
      </c>
      <c r="CI864" s="73" t="s">
        <v>3492</v>
      </c>
    </row>
    <row r="865" spans="59:87" ht="15" customHeight="1" x14ac:dyDescent="0.25">
      <c r="BG865" s="78">
        <v>46323.633946759262</v>
      </c>
      <c r="BH865" s="73">
        <v>1</v>
      </c>
      <c r="BI865" s="73" t="s">
        <v>84</v>
      </c>
      <c r="BJ865" s="73" t="s">
        <v>197</v>
      </c>
      <c r="BK865" s="73" t="s">
        <v>3816</v>
      </c>
      <c r="BL865" s="73" t="s">
        <v>31</v>
      </c>
      <c r="BM865" s="83">
        <v>8.0961593802651667E-4</v>
      </c>
      <c r="BN865" s="73">
        <v>0</v>
      </c>
      <c r="BO865" s="80" t="s">
        <v>2786</v>
      </c>
      <c r="BR865" s="78">
        <v>46323.633946759262</v>
      </c>
      <c r="BS865" s="73" t="s">
        <v>4231</v>
      </c>
      <c r="BT865" s="73" t="s">
        <v>4234</v>
      </c>
      <c r="BU865" s="73">
        <v>709</v>
      </c>
      <c r="BV865" s="73" t="s">
        <v>2176</v>
      </c>
      <c r="BW865" s="73" t="s">
        <v>2177</v>
      </c>
      <c r="BX865" s="73">
        <v>0.48</v>
      </c>
      <c r="BY865" s="73">
        <v>0.25</v>
      </c>
      <c r="BZ865" s="73">
        <v>0.48</v>
      </c>
      <c r="CA865" s="73">
        <v>0.24</v>
      </c>
      <c r="CB865" s="73"/>
      <c r="CC865" s="73"/>
      <c r="CD865" s="73"/>
      <c r="CE865" s="73"/>
      <c r="CF865" s="73" t="s">
        <v>3492</v>
      </c>
      <c r="CG865" s="80"/>
      <c r="CH865" s="73" t="s">
        <v>66</v>
      </c>
      <c r="CI865" s="73" t="s">
        <v>3492</v>
      </c>
    </row>
    <row r="866" spans="59:87" ht="15" customHeight="1" x14ac:dyDescent="0.25">
      <c r="BG866" s="78">
        <v>46323.633946759262</v>
      </c>
      <c r="BH866" s="73">
        <v>1</v>
      </c>
      <c r="BI866" s="73" t="s">
        <v>84</v>
      </c>
      <c r="BJ866" s="73" t="s">
        <v>197</v>
      </c>
      <c r="BK866" s="73" t="s">
        <v>3818</v>
      </c>
      <c r="BL866" s="73" t="s">
        <v>31</v>
      </c>
      <c r="BM866" s="83">
        <v>8.2954651343609324E-4</v>
      </c>
      <c r="BN866" s="73">
        <v>0</v>
      </c>
      <c r="BO866" s="80" t="s">
        <v>2786</v>
      </c>
      <c r="BR866" s="78">
        <v>46323.633946759262</v>
      </c>
      <c r="BS866" s="73" t="s">
        <v>4231</v>
      </c>
      <c r="BT866" s="73" t="s">
        <v>4235</v>
      </c>
      <c r="BU866" s="73">
        <v>710</v>
      </c>
      <c r="BV866" s="73" t="s">
        <v>2176</v>
      </c>
      <c r="BW866" s="73" t="s">
        <v>2177</v>
      </c>
      <c r="BX866" s="73">
        <v>0.48</v>
      </c>
      <c r="BY866" s="73">
        <v>0.24</v>
      </c>
      <c r="BZ866" s="73">
        <v>0.51</v>
      </c>
      <c r="CA866" s="73">
        <v>0.24</v>
      </c>
      <c r="CB866" s="73"/>
      <c r="CC866" s="73"/>
      <c r="CD866" s="73"/>
      <c r="CE866" s="73"/>
      <c r="CF866" s="73" t="s">
        <v>3492</v>
      </c>
      <c r="CG866" s="80"/>
      <c r="CH866" s="73" t="s">
        <v>66</v>
      </c>
      <c r="CI866" s="73" t="s">
        <v>3492</v>
      </c>
    </row>
    <row r="867" spans="59:87" ht="15" customHeight="1" x14ac:dyDescent="0.25">
      <c r="BG867" s="78">
        <v>46323.633946759262</v>
      </c>
      <c r="BH867" s="73">
        <v>1</v>
      </c>
      <c r="BI867" s="73" t="s">
        <v>84</v>
      </c>
      <c r="BJ867" s="73" t="s">
        <v>197</v>
      </c>
      <c r="BK867" s="73" t="s">
        <v>3820</v>
      </c>
      <c r="BL867" s="73" t="s">
        <v>31</v>
      </c>
      <c r="BM867" s="83">
        <v>8.4947708884566982E-4</v>
      </c>
      <c r="BN867" s="73">
        <v>0</v>
      </c>
      <c r="BO867" s="80" t="s">
        <v>2786</v>
      </c>
      <c r="BR867" s="78">
        <v>46323.633946759262</v>
      </c>
      <c r="BS867" s="73" t="s">
        <v>4236</v>
      </c>
      <c r="BT867" s="73" t="s">
        <v>4237</v>
      </c>
      <c r="BU867" s="73">
        <v>711</v>
      </c>
      <c r="BV867" s="73" t="s">
        <v>2176</v>
      </c>
      <c r="BW867" s="73" t="s">
        <v>2177</v>
      </c>
      <c r="BX867" s="73">
        <v>0.54</v>
      </c>
      <c r="BY867" s="73">
        <v>0.24</v>
      </c>
      <c r="BZ867" s="73">
        <v>0.54</v>
      </c>
      <c r="CA867" s="73">
        <v>0.25</v>
      </c>
      <c r="CB867" s="73"/>
      <c r="CC867" s="73"/>
      <c r="CD867" s="73"/>
      <c r="CE867" s="73"/>
      <c r="CF867" s="73" t="s">
        <v>3494</v>
      </c>
      <c r="CG867" s="80"/>
      <c r="CH867" s="73" t="s">
        <v>66</v>
      </c>
      <c r="CI867" s="73" t="s">
        <v>3494</v>
      </c>
    </row>
    <row r="868" spans="59:87" ht="15" customHeight="1" x14ac:dyDescent="0.25">
      <c r="BG868" s="78">
        <v>46323.633946759262</v>
      </c>
      <c r="BH868" s="73">
        <v>1</v>
      </c>
      <c r="BI868" s="73" t="s">
        <v>84</v>
      </c>
      <c r="BJ868" s="73" t="s">
        <v>197</v>
      </c>
      <c r="BK868" s="73" t="s">
        <v>3822</v>
      </c>
      <c r="BL868" s="73" t="s">
        <v>31</v>
      </c>
      <c r="BM868" s="83">
        <v>8.6276413911872091E-4</v>
      </c>
      <c r="BN868" s="73">
        <v>0</v>
      </c>
      <c r="BO868" s="80" t="s">
        <v>2786</v>
      </c>
      <c r="BR868" s="78">
        <v>46323.633946759262</v>
      </c>
      <c r="BS868" s="73" t="s">
        <v>4236</v>
      </c>
      <c r="BT868" s="73" t="s">
        <v>4238</v>
      </c>
      <c r="BU868" s="73">
        <v>712</v>
      </c>
      <c r="BV868" s="73" t="s">
        <v>2176</v>
      </c>
      <c r="BW868" s="73" t="s">
        <v>2177</v>
      </c>
      <c r="BX868" s="73">
        <v>0.54</v>
      </c>
      <c r="BY868" s="73">
        <v>0.25</v>
      </c>
      <c r="BZ868" s="73">
        <v>0.51</v>
      </c>
      <c r="CA868" s="73">
        <v>0.25</v>
      </c>
      <c r="CB868" s="73"/>
      <c r="CC868" s="73"/>
      <c r="CD868" s="73"/>
      <c r="CE868" s="73"/>
      <c r="CF868" s="73" t="s">
        <v>3494</v>
      </c>
      <c r="CG868" s="80"/>
      <c r="CH868" s="73" t="s">
        <v>66</v>
      </c>
      <c r="CI868" s="73" t="s">
        <v>3494</v>
      </c>
    </row>
    <row r="869" spans="59:87" ht="15" customHeight="1" x14ac:dyDescent="0.25">
      <c r="BG869" s="78">
        <v>46323.633946759262</v>
      </c>
      <c r="BH869" s="73">
        <v>1</v>
      </c>
      <c r="BI869" s="73" t="s">
        <v>84</v>
      </c>
      <c r="BJ869" s="73" t="s">
        <v>197</v>
      </c>
      <c r="BK869" s="73" t="s">
        <v>2109</v>
      </c>
      <c r="BL869" s="73" t="s">
        <v>2110</v>
      </c>
      <c r="BM869" s="83">
        <v>2.5800814775069943E-4</v>
      </c>
      <c r="BN869" s="73">
        <v>51.601629550139883</v>
      </c>
      <c r="BO869" s="80" t="s">
        <v>89</v>
      </c>
      <c r="BR869" s="78">
        <v>46323.633946759262</v>
      </c>
      <c r="BS869" s="73" t="s">
        <v>4236</v>
      </c>
      <c r="BT869" s="73" t="s">
        <v>4239</v>
      </c>
      <c r="BU869" s="73">
        <v>713</v>
      </c>
      <c r="BV869" s="73" t="s">
        <v>2176</v>
      </c>
      <c r="BW869" s="73" t="s">
        <v>2177</v>
      </c>
      <c r="BX869" s="73">
        <v>0.51</v>
      </c>
      <c r="BY869" s="73">
        <v>0.25</v>
      </c>
      <c r="BZ869" s="73">
        <v>0.51</v>
      </c>
      <c r="CA869" s="73">
        <v>0.24</v>
      </c>
      <c r="CB869" s="73"/>
      <c r="CC869" s="73"/>
      <c r="CD869" s="73"/>
      <c r="CE869" s="73"/>
      <c r="CF869" s="73" t="s">
        <v>3494</v>
      </c>
      <c r="CG869" s="80"/>
      <c r="CH869" s="73" t="s">
        <v>66</v>
      </c>
      <c r="CI869" s="73" t="s">
        <v>3494</v>
      </c>
    </row>
    <row r="870" spans="59:87" ht="15" customHeight="1" x14ac:dyDescent="0.25">
      <c r="BG870" s="78">
        <v>46323.633946759262</v>
      </c>
      <c r="BH870" s="73">
        <v>1</v>
      </c>
      <c r="BI870" s="73" t="s">
        <v>84</v>
      </c>
      <c r="BJ870" s="73" t="s">
        <v>197</v>
      </c>
      <c r="BK870" s="73" t="s">
        <v>2113</v>
      </c>
      <c r="BL870" s="73" t="s">
        <v>2110</v>
      </c>
      <c r="BM870" s="83">
        <v>8.5612059857296819E-5</v>
      </c>
      <c r="BN870" s="73">
        <v>17.122411971459364</v>
      </c>
      <c r="BO870" s="80" t="s">
        <v>89</v>
      </c>
      <c r="BR870" s="78">
        <v>46323.633946759262</v>
      </c>
      <c r="BS870" s="73" t="s">
        <v>4236</v>
      </c>
      <c r="BT870" s="73" t="s">
        <v>4240</v>
      </c>
      <c r="BU870" s="73">
        <v>714</v>
      </c>
      <c r="BV870" s="73" t="s">
        <v>2176</v>
      </c>
      <c r="BW870" s="73" t="s">
        <v>2177</v>
      </c>
      <c r="BX870" s="73">
        <v>0.51</v>
      </c>
      <c r="BY870" s="73">
        <v>0.24</v>
      </c>
      <c r="BZ870" s="73">
        <v>0.54</v>
      </c>
      <c r="CA870" s="73">
        <v>0.24</v>
      </c>
      <c r="CB870" s="73"/>
      <c r="CC870" s="73"/>
      <c r="CD870" s="73"/>
      <c r="CE870" s="73"/>
      <c r="CF870" s="73" t="s">
        <v>3494</v>
      </c>
      <c r="CG870" s="80"/>
      <c r="CH870" s="73" t="s">
        <v>66</v>
      </c>
      <c r="CI870" s="73" t="s">
        <v>3494</v>
      </c>
    </row>
    <row r="871" spans="59:87" ht="15" customHeight="1" x14ac:dyDescent="0.25">
      <c r="BG871" s="78">
        <v>46323.633946759262</v>
      </c>
      <c r="BH871" s="73">
        <v>1</v>
      </c>
      <c r="BI871" s="73" t="s">
        <v>84</v>
      </c>
      <c r="BJ871" s="73" t="s">
        <v>197</v>
      </c>
      <c r="BK871" s="73" t="s">
        <v>2115</v>
      </c>
      <c r="BL871" s="73" t="s">
        <v>2110</v>
      </c>
      <c r="BM871" s="83">
        <v>4.3040423564410206E-4</v>
      </c>
      <c r="BN871" s="73">
        <v>86.080847128820409</v>
      </c>
      <c r="BO871" s="80" t="s">
        <v>89</v>
      </c>
      <c r="BR871" s="78">
        <v>46323.633946759262</v>
      </c>
      <c r="BS871" s="73" t="s">
        <v>4241</v>
      </c>
      <c r="BT871" s="73" t="s">
        <v>4242</v>
      </c>
      <c r="BU871" s="73">
        <v>715</v>
      </c>
      <c r="BV871" s="73" t="s">
        <v>2176</v>
      </c>
      <c r="BW871" s="73" t="s">
        <v>2177</v>
      </c>
      <c r="BX871" s="73">
        <v>0.56999999999999995</v>
      </c>
      <c r="BY871" s="73">
        <v>0.24</v>
      </c>
      <c r="BZ871" s="73">
        <v>0.56999999999999995</v>
      </c>
      <c r="CA871" s="73">
        <v>0.25</v>
      </c>
      <c r="CB871" s="73"/>
      <c r="CC871" s="73"/>
      <c r="CD871" s="73"/>
      <c r="CE871" s="73"/>
      <c r="CF871" s="73" t="s">
        <v>3496</v>
      </c>
      <c r="CG871" s="80"/>
      <c r="CH871" s="73" t="s">
        <v>66</v>
      </c>
      <c r="CI871" s="73" t="s">
        <v>3496</v>
      </c>
    </row>
    <row r="872" spans="59:87" ht="15" customHeight="1" x14ac:dyDescent="0.25">
      <c r="BG872" s="78">
        <v>46323.633946759262</v>
      </c>
      <c r="BH872" s="73">
        <v>1</v>
      </c>
      <c r="BI872" s="73" t="s">
        <v>84</v>
      </c>
      <c r="BJ872" s="73" t="s">
        <v>197</v>
      </c>
      <c r="BK872" s="73" t="s">
        <v>2117</v>
      </c>
      <c r="BL872" s="73" t="s">
        <v>2110</v>
      </c>
      <c r="BM872" s="83">
        <v>-8.6784028036105787E-5</v>
      </c>
      <c r="BN872" s="73">
        <v>-17.356805607221151</v>
      </c>
      <c r="BO872" s="80" t="s">
        <v>88</v>
      </c>
      <c r="BR872" s="78">
        <v>46323.633946759262</v>
      </c>
      <c r="BS872" s="73" t="s">
        <v>4241</v>
      </c>
      <c r="BT872" s="73" t="s">
        <v>4243</v>
      </c>
      <c r="BU872" s="73">
        <v>716</v>
      </c>
      <c r="BV872" s="73" t="s">
        <v>2176</v>
      </c>
      <c r="BW872" s="73" t="s">
        <v>2177</v>
      </c>
      <c r="BX872" s="73">
        <v>0.56999999999999995</v>
      </c>
      <c r="BY872" s="73">
        <v>0.25</v>
      </c>
      <c r="BZ872" s="73">
        <v>0.54</v>
      </c>
      <c r="CA872" s="73">
        <v>0.25</v>
      </c>
      <c r="CB872" s="73"/>
      <c r="CC872" s="73"/>
      <c r="CD872" s="73"/>
      <c r="CE872" s="73"/>
      <c r="CF872" s="73" t="s">
        <v>3496</v>
      </c>
      <c r="CG872" s="80"/>
      <c r="CH872" s="73" t="s">
        <v>66</v>
      </c>
      <c r="CI872" s="73" t="s">
        <v>3496</v>
      </c>
    </row>
    <row r="873" spans="59:87" ht="15" customHeight="1" x14ac:dyDescent="0.25">
      <c r="BG873" s="78">
        <v>46323.633946759262</v>
      </c>
      <c r="BH873" s="73">
        <v>1</v>
      </c>
      <c r="BI873" s="73" t="s">
        <v>84</v>
      </c>
      <c r="BJ873" s="73" t="s">
        <v>197</v>
      </c>
      <c r="BK873" s="73" t="s">
        <v>2119</v>
      </c>
      <c r="BL873" s="73" t="s">
        <v>2110</v>
      </c>
      <c r="BM873" s="83">
        <v>6.0280032353750464E-4</v>
      </c>
      <c r="BN873" s="73">
        <v>120.56006470750093</v>
      </c>
      <c r="BO873" s="80" t="s">
        <v>89</v>
      </c>
      <c r="BR873" s="78">
        <v>46323.633946759262</v>
      </c>
      <c r="BS873" s="73" t="s">
        <v>4241</v>
      </c>
      <c r="BT873" s="73" t="s">
        <v>4244</v>
      </c>
      <c r="BU873" s="73">
        <v>717</v>
      </c>
      <c r="BV873" s="73" t="s">
        <v>2176</v>
      </c>
      <c r="BW873" s="73" t="s">
        <v>2177</v>
      </c>
      <c r="BX873" s="73">
        <v>0.54</v>
      </c>
      <c r="BY873" s="73">
        <v>0.25</v>
      </c>
      <c r="BZ873" s="73">
        <v>0.54</v>
      </c>
      <c r="CA873" s="73">
        <v>0.24</v>
      </c>
      <c r="CB873" s="73"/>
      <c r="CC873" s="73"/>
      <c r="CD873" s="73"/>
      <c r="CE873" s="73"/>
      <c r="CF873" s="73" t="s">
        <v>3496</v>
      </c>
      <c r="CG873" s="80"/>
      <c r="CH873" s="73" t="s">
        <v>66</v>
      </c>
      <c r="CI873" s="73" t="s">
        <v>3496</v>
      </c>
    </row>
    <row r="874" spans="59:87" ht="15" customHeight="1" x14ac:dyDescent="0.25">
      <c r="BG874" s="78">
        <v>46323.633946759262</v>
      </c>
      <c r="BH874" s="73">
        <v>1</v>
      </c>
      <c r="BI874" s="73" t="s">
        <v>84</v>
      </c>
      <c r="BJ874" s="73" t="s">
        <v>197</v>
      </c>
      <c r="BK874" s="73" t="s">
        <v>2121</v>
      </c>
      <c r="BL874" s="73" t="s">
        <v>2110</v>
      </c>
      <c r="BM874" s="83">
        <v>3.7094807507163344E-4</v>
      </c>
      <c r="BN874" s="73">
        <v>74.189615014326691</v>
      </c>
      <c r="BO874" s="80" t="s">
        <v>89</v>
      </c>
      <c r="BR874" s="78">
        <v>46323.633946759262</v>
      </c>
      <c r="BS874" s="73" t="s">
        <v>4241</v>
      </c>
      <c r="BT874" s="73" t="s">
        <v>4245</v>
      </c>
      <c r="BU874" s="73">
        <v>718</v>
      </c>
      <c r="BV874" s="73" t="s">
        <v>2176</v>
      </c>
      <c r="BW874" s="73" t="s">
        <v>2177</v>
      </c>
      <c r="BX874" s="73">
        <v>0.54</v>
      </c>
      <c r="BY874" s="73">
        <v>0.24</v>
      </c>
      <c r="BZ874" s="73">
        <v>0.56999999999999995</v>
      </c>
      <c r="CA874" s="73">
        <v>0.24</v>
      </c>
      <c r="CB874" s="73"/>
      <c r="CC874" s="73"/>
      <c r="CD874" s="73"/>
      <c r="CE874" s="73"/>
      <c r="CF874" s="73" t="s">
        <v>3496</v>
      </c>
      <c r="CG874" s="80"/>
      <c r="CH874" s="73" t="s">
        <v>66</v>
      </c>
      <c r="CI874" s="73" t="s">
        <v>3496</v>
      </c>
    </row>
    <row r="875" spans="59:87" ht="15" customHeight="1" x14ac:dyDescent="0.25">
      <c r="BG875" s="78">
        <v>46323.633946759262</v>
      </c>
      <c r="BH875" s="73">
        <v>1</v>
      </c>
      <c r="BI875" s="73" t="s">
        <v>84</v>
      </c>
      <c r="BJ875" s="73" t="s">
        <v>197</v>
      </c>
      <c r="BK875" s="73" t="s">
        <v>2124</v>
      </c>
      <c r="BL875" s="73" t="s">
        <v>2110</v>
      </c>
      <c r="BM875" s="83">
        <v>5.4334416296503607E-4</v>
      </c>
      <c r="BN875" s="73">
        <v>108.66883259300721</v>
      </c>
      <c r="BO875" s="80" t="s">
        <v>89</v>
      </c>
      <c r="BR875" s="78">
        <v>46323.633946759262</v>
      </c>
      <c r="BS875" s="73" t="s">
        <v>4246</v>
      </c>
      <c r="BT875" s="73" t="s">
        <v>4247</v>
      </c>
      <c r="BU875" s="73">
        <v>719</v>
      </c>
      <c r="BV875" s="73" t="s">
        <v>2176</v>
      </c>
      <c r="BW875" s="73" t="s">
        <v>2177</v>
      </c>
      <c r="BX875" s="73">
        <v>0.6</v>
      </c>
      <c r="BY875" s="73">
        <v>0.24</v>
      </c>
      <c r="BZ875" s="73">
        <v>0.6</v>
      </c>
      <c r="CA875" s="73">
        <v>0.25</v>
      </c>
      <c r="CB875" s="73"/>
      <c r="CC875" s="73"/>
      <c r="CD875" s="73"/>
      <c r="CE875" s="73"/>
      <c r="CF875" s="73" t="s">
        <v>3498</v>
      </c>
      <c r="CG875" s="80"/>
      <c r="CH875" s="73" t="s">
        <v>66</v>
      </c>
      <c r="CI875" s="73" t="s">
        <v>3498</v>
      </c>
    </row>
    <row r="876" spans="59:87" ht="15" customHeight="1" x14ac:dyDescent="0.25">
      <c r="BG876" s="78">
        <v>46323.633946759262</v>
      </c>
      <c r="BH876" s="73">
        <v>1</v>
      </c>
      <c r="BI876" s="73" t="s">
        <v>84</v>
      </c>
      <c r="BJ876" s="73" t="s">
        <v>197</v>
      </c>
      <c r="BK876" s="73" t="s">
        <v>2126</v>
      </c>
      <c r="BL876" s="73" t="s">
        <v>2110</v>
      </c>
      <c r="BM876" s="83">
        <v>1.9855198717823083E-4</v>
      </c>
      <c r="BN876" s="73">
        <v>39.710397435646165</v>
      </c>
      <c r="BO876" s="80" t="s">
        <v>89</v>
      </c>
      <c r="BR876" s="78">
        <v>46323.633946759262</v>
      </c>
      <c r="BS876" s="73" t="s">
        <v>4246</v>
      </c>
      <c r="BT876" s="73" t="s">
        <v>4248</v>
      </c>
      <c r="BU876" s="73">
        <v>720</v>
      </c>
      <c r="BV876" s="73" t="s">
        <v>2176</v>
      </c>
      <c r="BW876" s="73" t="s">
        <v>2177</v>
      </c>
      <c r="BX876" s="73">
        <v>0.6</v>
      </c>
      <c r="BY876" s="73">
        <v>0.25</v>
      </c>
      <c r="BZ876" s="73">
        <v>0.56999999999999995</v>
      </c>
      <c r="CA876" s="73">
        <v>0.25</v>
      </c>
      <c r="CB876" s="73"/>
      <c r="CC876" s="73"/>
      <c r="CD876" s="73"/>
      <c r="CE876" s="73"/>
      <c r="CF876" s="73" t="s">
        <v>3498</v>
      </c>
      <c r="CG876" s="80"/>
      <c r="CH876" s="73" t="s">
        <v>66</v>
      </c>
      <c r="CI876" s="73" t="s">
        <v>3498</v>
      </c>
    </row>
    <row r="877" spans="59:87" ht="15" customHeight="1" x14ac:dyDescent="0.25">
      <c r="BG877" s="78">
        <v>46323.633946759262</v>
      </c>
      <c r="BH877" s="73">
        <v>1</v>
      </c>
      <c r="BI877" s="73" t="s">
        <v>84</v>
      </c>
      <c r="BJ877" s="73" t="s">
        <v>197</v>
      </c>
      <c r="BK877" s="73" t="s">
        <v>2128</v>
      </c>
      <c r="BL877" s="73" t="s">
        <v>2110</v>
      </c>
      <c r="BM877" s="83">
        <v>7.1574025085843871E-4</v>
      </c>
      <c r="BN877" s="73">
        <v>143.14805017168774</v>
      </c>
      <c r="BO877" s="80" t="s">
        <v>89</v>
      </c>
      <c r="BR877" s="78">
        <v>46323.633946759262</v>
      </c>
      <c r="BS877" s="73" t="s">
        <v>4246</v>
      </c>
      <c r="BT877" s="73" t="s">
        <v>4249</v>
      </c>
      <c r="BU877" s="73">
        <v>721</v>
      </c>
      <c r="BV877" s="73" t="s">
        <v>2176</v>
      </c>
      <c r="BW877" s="73" t="s">
        <v>2177</v>
      </c>
      <c r="BX877" s="73">
        <v>0.56999999999999995</v>
      </c>
      <c r="BY877" s="73">
        <v>0.25</v>
      </c>
      <c r="BZ877" s="73">
        <v>0.56999999999999995</v>
      </c>
      <c r="CA877" s="73">
        <v>0.24</v>
      </c>
      <c r="CB877" s="73"/>
      <c r="CC877" s="73"/>
      <c r="CD877" s="73"/>
      <c r="CE877" s="73"/>
      <c r="CF877" s="73" t="s">
        <v>3498</v>
      </c>
      <c r="CG877" s="80"/>
      <c r="CH877" s="73" t="s">
        <v>66</v>
      </c>
      <c r="CI877" s="73" t="s">
        <v>3498</v>
      </c>
    </row>
    <row r="878" spans="59:87" ht="15" customHeight="1" x14ac:dyDescent="0.25">
      <c r="BG878" s="78">
        <v>46323.633946759262</v>
      </c>
      <c r="BH878" s="73">
        <v>1</v>
      </c>
      <c r="BI878" s="73" t="s">
        <v>84</v>
      </c>
      <c r="BJ878" s="73" t="s">
        <v>197</v>
      </c>
      <c r="BK878" s="73" t="s">
        <v>2130</v>
      </c>
      <c r="BL878" s="73" t="s">
        <v>2110</v>
      </c>
      <c r="BM878" s="83">
        <v>2.6155899284828234E-5</v>
      </c>
      <c r="BN878" s="73">
        <v>5.2311798569656469</v>
      </c>
      <c r="BO878" s="80" t="s">
        <v>89</v>
      </c>
      <c r="BR878" s="78">
        <v>46323.633946759262</v>
      </c>
      <c r="BS878" s="73" t="s">
        <v>4246</v>
      </c>
      <c r="BT878" s="73" t="s">
        <v>4250</v>
      </c>
      <c r="BU878" s="73">
        <v>722</v>
      </c>
      <c r="BV878" s="73" t="s">
        <v>2176</v>
      </c>
      <c r="BW878" s="73" t="s">
        <v>2177</v>
      </c>
      <c r="BX878" s="73">
        <v>0.56999999999999995</v>
      </c>
      <c r="BY878" s="73">
        <v>0.24</v>
      </c>
      <c r="BZ878" s="73">
        <v>0.6</v>
      </c>
      <c r="CA878" s="73">
        <v>0.24</v>
      </c>
      <c r="CB878" s="73"/>
      <c r="CC878" s="73"/>
      <c r="CD878" s="73"/>
      <c r="CE878" s="73"/>
      <c r="CF878" s="73" t="s">
        <v>3498</v>
      </c>
      <c r="CG878" s="80"/>
      <c r="CH878" s="73" t="s">
        <v>66</v>
      </c>
      <c r="CI878" s="73" t="s">
        <v>3498</v>
      </c>
    </row>
    <row r="879" spans="59:87" ht="15" customHeight="1" x14ac:dyDescent="0.25">
      <c r="BG879" s="78">
        <v>46323.633946759262</v>
      </c>
      <c r="BH879" s="73">
        <v>1</v>
      </c>
      <c r="BI879" s="73" t="s">
        <v>84</v>
      </c>
      <c r="BJ879" s="73" t="s">
        <v>197</v>
      </c>
      <c r="BK879" s="73" t="s">
        <v>2132</v>
      </c>
      <c r="BL879" s="73" t="s">
        <v>2110</v>
      </c>
      <c r="BM879" s="83">
        <v>7.0010102424500277E-4</v>
      </c>
      <c r="BN879" s="73">
        <v>140.02020484900055</v>
      </c>
      <c r="BO879" s="80" t="s">
        <v>89</v>
      </c>
      <c r="BR879" s="78">
        <v>46323.633946759262</v>
      </c>
      <c r="BS879" s="73" t="s">
        <v>4251</v>
      </c>
      <c r="BT879" s="73" t="s">
        <v>4252</v>
      </c>
      <c r="BU879" s="73">
        <v>723</v>
      </c>
      <c r="BV879" s="73" t="s">
        <v>2176</v>
      </c>
      <c r="BW879" s="73" t="s">
        <v>2177</v>
      </c>
      <c r="BX879" s="73">
        <v>0</v>
      </c>
      <c r="BY879" s="73">
        <v>0.27</v>
      </c>
      <c r="BZ879" s="73">
        <v>0.03</v>
      </c>
      <c r="CA879" s="73">
        <v>0.27</v>
      </c>
      <c r="CB879" s="73"/>
      <c r="CC879" s="73"/>
      <c r="CD879" s="73"/>
      <c r="CE879" s="73"/>
      <c r="CF879" s="73" t="s">
        <v>3500</v>
      </c>
      <c r="CG879" s="80"/>
      <c r="CH879" s="73" t="s">
        <v>66</v>
      </c>
      <c r="CI879" s="73" t="s">
        <v>3500</v>
      </c>
    </row>
    <row r="880" spans="59:87" ht="15" customHeight="1" x14ac:dyDescent="0.25">
      <c r="BG880" s="78">
        <v>46323.633946759262</v>
      </c>
      <c r="BH880" s="73">
        <v>1</v>
      </c>
      <c r="BI880" s="73" t="s">
        <v>84</v>
      </c>
      <c r="BJ880" s="73" t="s">
        <v>197</v>
      </c>
      <c r="BK880" s="73" t="s">
        <v>2135</v>
      </c>
      <c r="BL880" s="73" t="s">
        <v>2110</v>
      </c>
      <c r="BM880" s="83">
        <v>7.598927504737325E-4</v>
      </c>
      <c r="BN880" s="73">
        <v>151.97855009474651</v>
      </c>
      <c r="BO880" s="80" t="s">
        <v>89</v>
      </c>
      <c r="BR880" s="78">
        <v>46323.633946759262</v>
      </c>
      <c r="BS880" s="73" t="s">
        <v>4251</v>
      </c>
      <c r="BT880" s="73" t="s">
        <v>4253</v>
      </c>
      <c r="BU880" s="73">
        <v>724</v>
      </c>
      <c r="BV880" s="73" t="s">
        <v>2176</v>
      </c>
      <c r="BW880" s="73" t="s">
        <v>2177</v>
      </c>
      <c r="BX880" s="73">
        <v>0.03</v>
      </c>
      <c r="BY880" s="73">
        <v>0.27</v>
      </c>
      <c r="BZ880" s="73">
        <v>0.03</v>
      </c>
      <c r="CA880" s="73">
        <v>0.3</v>
      </c>
      <c r="CB880" s="73"/>
      <c r="CC880" s="73"/>
      <c r="CD880" s="73"/>
      <c r="CE880" s="73"/>
      <c r="CF880" s="73" t="s">
        <v>3500</v>
      </c>
      <c r="CG880" s="80"/>
      <c r="CH880" s="73" t="s">
        <v>66</v>
      </c>
      <c r="CI880" s="73" t="s">
        <v>3500</v>
      </c>
    </row>
    <row r="881" spans="59:87" ht="15" customHeight="1" x14ac:dyDescent="0.25">
      <c r="BG881" s="78">
        <v>46323.633946759262</v>
      </c>
      <c r="BH881" s="73">
        <v>1</v>
      </c>
      <c r="BI881" s="73" t="s">
        <v>84</v>
      </c>
      <c r="BJ881" s="73" t="s">
        <v>197</v>
      </c>
      <c r="BK881" s="73" t="s">
        <v>2137</v>
      </c>
      <c r="BL881" s="73" t="s">
        <v>2110</v>
      </c>
      <c r="BM881" s="83">
        <v>-7.1144801422669827E-5</v>
      </c>
      <c r="BN881" s="73">
        <v>-14.228960284533958</v>
      </c>
      <c r="BO881" s="80" t="s">
        <v>88</v>
      </c>
      <c r="BR881" s="78">
        <v>46323.633946759262</v>
      </c>
      <c r="BS881" s="73" t="s">
        <v>4251</v>
      </c>
      <c r="BT881" s="73" t="s">
        <v>4254</v>
      </c>
      <c r="BU881" s="73">
        <v>725</v>
      </c>
      <c r="BV881" s="73" t="s">
        <v>2176</v>
      </c>
      <c r="BW881" s="73" t="s">
        <v>2177</v>
      </c>
      <c r="BX881" s="73">
        <v>0.03</v>
      </c>
      <c r="BY881" s="73">
        <v>0.3</v>
      </c>
      <c r="BZ881" s="73">
        <v>0</v>
      </c>
      <c r="CA881" s="73">
        <v>0.3</v>
      </c>
      <c r="CB881" s="73"/>
      <c r="CC881" s="73"/>
      <c r="CD881" s="73"/>
      <c r="CE881" s="73"/>
      <c r="CF881" s="73" t="s">
        <v>3500</v>
      </c>
      <c r="CG881" s="80"/>
      <c r="CH881" s="73" t="s">
        <v>66</v>
      </c>
      <c r="CI881" s="73" t="s">
        <v>3500</v>
      </c>
    </row>
    <row r="882" spans="59:87" ht="15" customHeight="1" x14ac:dyDescent="0.25">
      <c r="BG882" s="78">
        <v>46323.633946759262</v>
      </c>
      <c r="BH882" s="73">
        <v>1</v>
      </c>
      <c r="BI882" s="73" t="s">
        <v>84</v>
      </c>
      <c r="BJ882" s="73" t="s">
        <v>197</v>
      </c>
      <c r="BK882" s="73" t="s">
        <v>2140</v>
      </c>
      <c r="BL882" s="73" t="s">
        <v>2110</v>
      </c>
      <c r="BM882" s="83">
        <v>-1.3093652765139961E-4</v>
      </c>
      <c r="BN882" s="73">
        <v>-26.187305530279914</v>
      </c>
      <c r="BO882" s="80" t="s">
        <v>88</v>
      </c>
      <c r="BR882" s="78">
        <v>46323.633946759262</v>
      </c>
      <c r="BS882" s="73" t="s">
        <v>4251</v>
      </c>
      <c r="BT882" s="73" t="s">
        <v>4255</v>
      </c>
      <c r="BU882" s="73">
        <v>726</v>
      </c>
      <c r="BV882" s="73" t="s">
        <v>2176</v>
      </c>
      <c r="BW882" s="73" t="s">
        <v>2177</v>
      </c>
      <c r="BX882" s="73">
        <v>0</v>
      </c>
      <c r="BY882" s="73">
        <v>0.3</v>
      </c>
      <c r="BZ882" s="73">
        <v>0</v>
      </c>
      <c r="CA882" s="73">
        <v>0.27</v>
      </c>
      <c r="CB882" s="73"/>
      <c r="CC882" s="73"/>
      <c r="CD882" s="73"/>
      <c r="CE882" s="73"/>
      <c r="CF882" s="73" t="s">
        <v>3500</v>
      </c>
      <c r="CG882" s="80"/>
      <c r="CH882" s="73" t="s">
        <v>66</v>
      </c>
      <c r="CI882" s="73" t="s">
        <v>3500</v>
      </c>
    </row>
    <row r="883" spans="59:87" ht="15" customHeight="1" x14ac:dyDescent="0.25">
      <c r="BG883" s="78">
        <v>46323.633946759262</v>
      </c>
      <c r="BH883" s="73">
        <v>1</v>
      </c>
      <c r="BI883" s="73" t="s">
        <v>84</v>
      </c>
      <c r="BJ883" s="73" t="s">
        <v>197</v>
      </c>
      <c r="BK883" s="73" t="s">
        <v>2142</v>
      </c>
      <c r="BL883" s="73" t="s">
        <v>2110</v>
      </c>
      <c r="BM883" s="83">
        <v>-5.2882527904483045E-4</v>
      </c>
      <c r="BN883" s="73">
        <v>-105.76505580896608</v>
      </c>
      <c r="BO883" s="80" t="s">
        <v>88</v>
      </c>
      <c r="BR883" s="78">
        <v>46323.633946759262</v>
      </c>
      <c r="BS883" s="73" t="s">
        <v>4256</v>
      </c>
      <c r="BT883" s="73" t="s">
        <v>4257</v>
      </c>
      <c r="BU883" s="73">
        <v>727</v>
      </c>
      <c r="BV883" s="73" t="s">
        <v>2176</v>
      </c>
      <c r="BW883" s="73" t="s">
        <v>2177</v>
      </c>
      <c r="BX883" s="73">
        <v>0.03</v>
      </c>
      <c r="BY883" s="73">
        <v>0.27</v>
      </c>
      <c r="BZ883" s="73">
        <v>0.06</v>
      </c>
      <c r="CA883" s="73">
        <v>0.27</v>
      </c>
      <c r="CB883" s="73"/>
      <c r="CC883" s="73"/>
      <c r="CD883" s="73"/>
      <c r="CE883" s="73"/>
      <c r="CF883" s="73" t="s">
        <v>3502</v>
      </c>
      <c r="CG883" s="80"/>
      <c r="CH883" s="73" t="s">
        <v>66</v>
      </c>
      <c r="CI883" s="73" t="s">
        <v>3502</v>
      </c>
    </row>
    <row r="884" spans="59:87" ht="15" customHeight="1" x14ac:dyDescent="0.25">
      <c r="BG884" s="78">
        <v>46323.633946759262</v>
      </c>
      <c r="BH884" s="73">
        <v>1</v>
      </c>
      <c r="BI884" s="73" t="s">
        <v>84</v>
      </c>
      <c r="BJ884" s="73" t="s">
        <v>197</v>
      </c>
      <c r="BK884" s="73" t="s">
        <v>2145</v>
      </c>
      <c r="BL884" s="73" t="s">
        <v>2110</v>
      </c>
      <c r="BM884" s="83">
        <v>-3.6969042868168953E-4</v>
      </c>
      <c r="BN884" s="73">
        <v>-73.938085736337896</v>
      </c>
      <c r="BO884" s="80" t="s">
        <v>88</v>
      </c>
      <c r="BR884" s="78">
        <v>46323.633946759262</v>
      </c>
      <c r="BS884" s="73" t="s">
        <v>4256</v>
      </c>
      <c r="BT884" s="73" t="s">
        <v>4258</v>
      </c>
      <c r="BU884" s="73">
        <v>728</v>
      </c>
      <c r="BV884" s="73" t="s">
        <v>2176</v>
      </c>
      <c r="BW884" s="73" t="s">
        <v>2177</v>
      </c>
      <c r="BX884" s="73">
        <v>0.06</v>
      </c>
      <c r="BY884" s="73">
        <v>0.27</v>
      </c>
      <c r="BZ884" s="73">
        <v>0.06</v>
      </c>
      <c r="CA884" s="73">
        <v>0.3</v>
      </c>
      <c r="CB884" s="73"/>
      <c r="CC884" s="73"/>
      <c r="CD884" s="73"/>
      <c r="CE884" s="73"/>
      <c r="CF884" s="73" t="s">
        <v>3502</v>
      </c>
      <c r="CG884" s="80"/>
      <c r="CH884" s="73" t="s">
        <v>66</v>
      </c>
      <c r="CI884" s="73" t="s">
        <v>3502</v>
      </c>
    </row>
    <row r="885" spans="59:87" ht="15" customHeight="1" x14ac:dyDescent="0.25">
      <c r="BG885" s="78">
        <v>46323.633946759262</v>
      </c>
      <c r="BH885" s="73">
        <v>1</v>
      </c>
      <c r="BI885" s="73" t="s">
        <v>84</v>
      </c>
      <c r="BJ885" s="73" t="s">
        <v>197</v>
      </c>
      <c r="BK885" s="73" t="s">
        <v>2147</v>
      </c>
      <c r="BL885" s="73" t="s">
        <v>2110</v>
      </c>
      <c r="BM885" s="83">
        <v>-2.4227121582361959E-5</v>
      </c>
      <c r="BN885" s="73">
        <v>-4.8454243164723847</v>
      </c>
      <c r="BO885" s="80" t="s">
        <v>88</v>
      </c>
      <c r="BR885" s="78">
        <v>46323.633946759262</v>
      </c>
      <c r="BS885" s="73" t="s">
        <v>4256</v>
      </c>
      <c r="BT885" s="73" t="s">
        <v>4259</v>
      </c>
      <c r="BU885" s="73">
        <v>729</v>
      </c>
      <c r="BV885" s="73" t="s">
        <v>2176</v>
      </c>
      <c r="BW885" s="73" t="s">
        <v>2177</v>
      </c>
      <c r="BX885" s="73">
        <v>0.06</v>
      </c>
      <c r="BY885" s="73">
        <v>0.3</v>
      </c>
      <c r="BZ885" s="73">
        <v>0.03</v>
      </c>
      <c r="CA885" s="73">
        <v>0.3</v>
      </c>
      <c r="CB885" s="73"/>
      <c r="CC885" s="73"/>
      <c r="CD885" s="73"/>
      <c r="CE885" s="73"/>
      <c r="CF885" s="73" t="s">
        <v>3502</v>
      </c>
      <c r="CG885" s="80"/>
      <c r="CH885" s="73" t="s">
        <v>66</v>
      </c>
      <c r="CI885" s="73" t="s">
        <v>3502</v>
      </c>
    </row>
    <row r="886" spans="59:87" ht="15" customHeight="1" x14ac:dyDescent="0.25">
      <c r="BG886" s="78">
        <v>46323.633946759262</v>
      </c>
      <c r="BH886" s="73">
        <v>1</v>
      </c>
      <c r="BI886" s="73" t="s">
        <v>84</v>
      </c>
      <c r="BJ886" s="73" t="s">
        <v>197</v>
      </c>
      <c r="BK886" s="73" t="s">
        <v>2150</v>
      </c>
      <c r="BL886" s="73" t="s">
        <v>2110</v>
      </c>
      <c r="BM886" s="83">
        <v>-1.8336197194550286E-4</v>
      </c>
      <c r="BN886" s="73">
        <v>-36.672394389100567</v>
      </c>
      <c r="BO886" s="80" t="s">
        <v>88</v>
      </c>
      <c r="BR886" s="78">
        <v>46323.633946759262</v>
      </c>
      <c r="BS886" s="73" t="s">
        <v>4256</v>
      </c>
      <c r="BT886" s="73" t="s">
        <v>4260</v>
      </c>
      <c r="BU886" s="73">
        <v>730</v>
      </c>
      <c r="BV886" s="73" t="s">
        <v>2176</v>
      </c>
      <c r="BW886" s="73" t="s">
        <v>2177</v>
      </c>
      <c r="BX886" s="73">
        <v>0.03</v>
      </c>
      <c r="BY886" s="73">
        <v>0.3</v>
      </c>
      <c r="BZ886" s="73">
        <v>0.03</v>
      </c>
      <c r="CA886" s="73">
        <v>0.27</v>
      </c>
      <c r="CB886" s="73"/>
      <c r="CC886" s="73"/>
      <c r="CD886" s="73"/>
      <c r="CE886" s="73"/>
      <c r="CF886" s="73" t="s">
        <v>3502</v>
      </c>
      <c r="CG886" s="80"/>
      <c r="CH886" s="73" t="s">
        <v>66</v>
      </c>
      <c r="CI886" s="73" t="s">
        <v>3502</v>
      </c>
    </row>
    <row r="887" spans="59:87" ht="15" customHeight="1" x14ac:dyDescent="0.25">
      <c r="BG887" s="78">
        <v>46323.633946759262</v>
      </c>
      <c r="BH887" s="73">
        <v>1</v>
      </c>
      <c r="BI887" s="73" t="s">
        <v>84</v>
      </c>
      <c r="BJ887" s="73" t="s">
        <v>197</v>
      </c>
      <c r="BK887" s="73" t="s">
        <v>2152</v>
      </c>
      <c r="BL887" s="73" t="s">
        <v>2110</v>
      </c>
      <c r="BM887" s="83">
        <v>-1.2623217497062983E-4</v>
      </c>
      <c r="BN887" s="73">
        <v>-25.246434994125959</v>
      </c>
      <c r="BO887" s="80" t="s">
        <v>88</v>
      </c>
      <c r="BR887" s="78">
        <v>46323.633946759262</v>
      </c>
      <c r="BS887" s="73" t="s">
        <v>4261</v>
      </c>
      <c r="BT887" s="73" t="s">
        <v>4262</v>
      </c>
      <c r="BU887" s="73">
        <v>731</v>
      </c>
      <c r="BV887" s="73" t="s">
        <v>2176</v>
      </c>
      <c r="BW887" s="73" t="s">
        <v>2177</v>
      </c>
      <c r="BX887" s="73">
        <v>0.06</v>
      </c>
      <c r="BY887" s="73">
        <v>0.27</v>
      </c>
      <c r="BZ887" s="73">
        <v>0.09</v>
      </c>
      <c r="CA887" s="73">
        <v>0.27</v>
      </c>
      <c r="CB887" s="73"/>
      <c r="CC887" s="73"/>
      <c r="CD887" s="73"/>
      <c r="CE887" s="73"/>
      <c r="CF887" s="73" t="s">
        <v>3504</v>
      </c>
      <c r="CG887" s="80"/>
      <c r="CH887" s="73" t="s">
        <v>66</v>
      </c>
      <c r="CI887" s="73" t="s">
        <v>3504</v>
      </c>
    </row>
    <row r="888" spans="59:87" ht="15" customHeight="1" x14ac:dyDescent="0.25">
      <c r="BG888" s="78">
        <v>46323.633946759262</v>
      </c>
      <c r="BH888" s="73">
        <v>1</v>
      </c>
      <c r="BI888" s="73" t="s">
        <v>84</v>
      </c>
      <c r="BJ888" s="73" t="s">
        <v>197</v>
      </c>
      <c r="BK888" s="73" t="s">
        <v>2155</v>
      </c>
      <c r="BL888" s="73" t="s">
        <v>2110</v>
      </c>
      <c r="BM888" s="83">
        <v>-1.9931095147241067E-4</v>
      </c>
      <c r="BN888" s="73">
        <v>-39.862190294482126</v>
      </c>
      <c r="BO888" s="80" t="s">
        <v>88</v>
      </c>
      <c r="BR888" s="78">
        <v>46323.633946759262</v>
      </c>
      <c r="BS888" s="73" t="s">
        <v>4261</v>
      </c>
      <c r="BT888" s="73" t="s">
        <v>4263</v>
      </c>
      <c r="BU888" s="73">
        <v>732</v>
      </c>
      <c r="BV888" s="73" t="s">
        <v>2176</v>
      </c>
      <c r="BW888" s="73" t="s">
        <v>2177</v>
      </c>
      <c r="BX888" s="73">
        <v>0.09</v>
      </c>
      <c r="BY888" s="73">
        <v>0.27</v>
      </c>
      <c r="BZ888" s="73">
        <v>0.09</v>
      </c>
      <c r="CA888" s="73">
        <v>0.3</v>
      </c>
      <c r="CB888" s="73"/>
      <c r="CC888" s="73"/>
      <c r="CD888" s="73"/>
      <c r="CE888" s="73"/>
      <c r="CF888" s="73" t="s">
        <v>3504</v>
      </c>
      <c r="CG888" s="80"/>
      <c r="CH888" s="73" t="s">
        <v>66</v>
      </c>
      <c r="CI888" s="73" t="s">
        <v>3504</v>
      </c>
    </row>
    <row r="889" spans="59:87" ht="15" customHeight="1" x14ac:dyDescent="0.25">
      <c r="BG889" s="78">
        <v>46323.633946759262</v>
      </c>
      <c r="BH889" s="73">
        <v>1</v>
      </c>
      <c r="BI889" s="73" t="s">
        <v>84</v>
      </c>
      <c r="BJ889" s="73" t="s">
        <v>197</v>
      </c>
      <c r="BK889" s="73" t="s">
        <v>2157</v>
      </c>
      <c r="BL889" s="73" t="s">
        <v>2110</v>
      </c>
      <c r="BM889" s="83">
        <v>-5.3153398468848979E-5</v>
      </c>
      <c r="BN889" s="73">
        <v>-10.630679693769789</v>
      </c>
      <c r="BO889" s="80" t="s">
        <v>88</v>
      </c>
      <c r="BR889" s="78">
        <v>46323.633946759262</v>
      </c>
      <c r="BS889" s="73" t="s">
        <v>4261</v>
      </c>
      <c r="BT889" s="73" t="s">
        <v>4264</v>
      </c>
      <c r="BU889" s="73">
        <v>733</v>
      </c>
      <c r="BV889" s="73" t="s">
        <v>2176</v>
      </c>
      <c r="BW889" s="73" t="s">
        <v>2177</v>
      </c>
      <c r="BX889" s="73">
        <v>0.09</v>
      </c>
      <c r="BY889" s="73">
        <v>0.3</v>
      </c>
      <c r="BZ889" s="73">
        <v>0.06</v>
      </c>
      <c r="CA889" s="73">
        <v>0.3</v>
      </c>
      <c r="CB889" s="73"/>
      <c r="CC889" s="73"/>
      <c r="CD889" s="73"/>
      <c r="CE889" s="73"/>
      <c r="CF889" s="73" t="s">
        <v>3504</v>
      </c>
      <c r="CG889" s="80"/>
      <c r="CH889" s="73" t="s">
        <v>66</v>
      </c>
      <c r="CI889" s="73" t="s">
        <v>3504</v>
      </c>
    </row>
    <row r="890" spans="59:87" ht="15" customHeight="1" x14ac:dyDescent="0.25">
      <c r="BG890" s="78">
        <v>46323.633946759262</v>
      </c>
      <c r="BH890" s="73">
        <v>1</v>
      </c>
      <c r="BI890" s="73" t="s">
        <v>84</v>
      </c>
      <c r="BJ890" s="73" t="s">
        <v>197</v>
      </c>
      <c r="BK890" s="73" t="s">
        <v>2159</v>
      </c>
      <c r="BL890" s="73" t="s">
        <v>2110</v>
      </c>
      <c r="BM890" s="83">
        <v>-2.723897279741915E-4</v>
      </c>
      <c r="BN890" s="73">
        <v>-54.477945594838296</v>
      </c>
      <c r="BO890" s="80" t="s">
        <v>88</v>
      </c>
      <c r="BR890" s="78">
        <v>46323.633946759262</v>
      </c>
      <c r="BS890" s="73" t="s">
        <v>4261</v>
      </c>
      <c r="BT890" s="73" t="s">
        <v>4265</v>
      </c>
      <c r="BU890" s="73">
        <v>734</v>
      </c>
      <c r="BV890" s="73" t="s">
        <v>2176</v>
      </c>
      <c r="BW890" s="73" t="s">
        <v>2177</v>
      </c>
      <c r="BX890" s="73">
        <v>0.06</v>
      </c>
      <c r="BY890" s="73">
        <v>0.3</v>
      </c>
      <c r="BZ890" s="73">
        <v>0.06</v>
      </c>
      <c r="CA890" s="73">
        <v>0.27</v>
      </c>
      <c r="CB890" s="73"/>
      <c r="CC890" s="73"/>
      <c r="CD890" s="73"/>
      <c r="CE890" s="73"/>
      <c r="CF890" s="73" t="s">
        <v>3504</v>
      </c>
      <c r="CG890" s="80"/>
      <c r="CH890" s="73" t="s">
        <v>66</v>
      </c>
      <c r="CI890" s="73" t="s">
        <v>3504</v>
      </c>
    </row>
    <row r="891" spans="59:87" ht="15" customHeight="1" x14ac:dyDescent="0.25">
      <c r="BG891" s="78">
        <v>46323.633946759262</v>
      </c>
      <c r="BH891" s="73">
        <v>1</v>
      </c>
      <c r="BI891" s="73" t="s">
        <v>84</v>
      </c>
      <c r="BJ891" s="73" t="s">
        <v>197</v>
      </c>
      <c r="BK891" s="73" t="s">
        <v>2161</v>
      </c>
      <c r="BL891" s="73" t="s">
        <v>2110</v>
      </c>
      <c r="BM891" s="83">
        <v>1.9925378032931859E-5</v>
      </c>
      <c r="BN891" s="73">
        <v>3.9850756065863719</v>
      </c>
      <c r="BO891" s="80" t="s">
        <v>89</v>
      </c>
      <c r="BR891" s="78">
        <v>46323.633946759262</v>
      </c>
      <c r="BS891" s="73" t="s">
        <v>4266</v>
      </c>
      <c r="BT891" s="73" t="s">
        <v>4267</v>
      </c>
      <c r="BU891" s="73">
        <v>735</v>
      </c>
      <c r="BV891" s="73" t="s">
        <v>2176</v>
      </c>
      <c r="BW891" s="73" t="s">
        <v>2177</v>
      </c>
      <c r="BX891" s="73">
        <v>0.09</v>
      </c>
      <c r="BY891" s="73">
        <v>0.27</v>
      </c>
      <c r="BZ891" s="73">
        <v>0.12</v>
      </c>
      <c r="CA891" s="73">
        <v>0.27</v>
      </c>
      <c r="CB891" s="73"/>
      <c r="CC891" s="73"/>
      <c r="CD891" s="73"/>
      <c r="CE891" s="73"/>
      <c r="CF891" s="73" t="s">
        <v>3506</v>
      </c>
      <c r="CG891" s="80"/>
      <c r="CH891" s="73" t="s">
        <v>66</v>
      </c>
      <c r="CI891" s="73" t="s">
        <v>3506</v>
      </c>
    </row>
    <row r="892" spans="59:87" ht="15" customHeight="1" x14ac:dyDescent="0.25">
      <c r="BG892" s="78">
        <v>46323.633946759262</v>
      </c>
      <c r="BH892" s="73">
        <v>1</v>
      </c>
      <c r="BI892" s="73" t="s">
        <v>84</v>
      </c>
      <c r="BJ892" s="73" t="s">
        <v>197</v>
      </c>
      <c r="BK892" s="73" t="s">
        <v>2163</v>
      </c>
      <c r="BL892" s="73" t="s">
        <v>2110</v>
      </c>
      <c r="BM892" s="83">
        <v>-4.2682022565656256E-4</v>
      </c>
      <c r="BN892" s="73">
        <v>-85.364045131312508</v>
      </c>
      <c r="BO892" s="80" t="s">
        <v>88</v>
      </c>
      <c r="BR892" s="78">
        <v>46323.633946759262</v>
      </c>
      <c r="BS892" s="73" t="s">
        <v>4266</v>
      </c>
      <c r="BT892" s="73" t="s">
        <v>4268</v>
      </c>
      <c r="BU892" s="73">
        <v>736</v>
      </c>
      <c r="BV892" s="73" t="s">
        <v>2176</v>
      </c>
      <c r="BW892" s="73" t="s">
        <v>2177</v>
      </c>
      <c r="BX892" s="73">
        <v>0.12</v>
      </c>
      <c r="BY892" s="73">
        <v>0.27</v>
      </c>
      <c r="BZ892" s="73">
        <v>0.12</v>
      </c>
      <c r="CA892" s="73">
        <v>0.3</v>
      </c>
      <c r="CB892" s="73"/>
      <c r="CC892" s="73"/>
      <c r="CD892" s="73"/>
      <c r="CE892" s="73"/>
      <c r="CF892" s="73" t="s">
        <v>3506</v>
      </c>
      <c r="CG892" s="80"/>
      <c r="CH892" s="73" t="s">
        <v>66</v>
      </c>
      <c r="CI892" s="73" t="s">
        <v>3506</v>
      </c>
    </row>
    <row r="893" spans="59:87" ht="15" customHeight="1" x14ac:dyDescent="0.25">
      <c r="BG893" s="78">
        <v>46323.633946759262</v>
      </c>
      <c r="BH893" s="73">
        <v>1</v>
      </c>
      <c r="BI893" s="73" t="s">
        <v>84</v>
      </c>
      <c r="BJ893" s="73" t="s">
        <v>197</v>
      </c>
      <c r="BK893" s="73" t="s">
        <v>2166</v>
      </c>
      <c r="BL893" s="73" t="s">
        <v>2110</v>
      </c>
      <c r="BM893" s="83">
        <v>-3.5374144915478175E-4</v>
      </c>
      <c r="BN893" s="73">
        <v>-70.748289830956338</v>
      </c>
      <c r="BO893" s="80" t="s">
        <v>88</v>
      </c>
      <c r="BR893" s="78">
        <v>46323.633946759262</v>
      </c>
      <c r="BS893" s="73" t="s">
        <v>4266</v>
      </c>
      <c r="BT893" s="73" t="s">
        <v>4269</v>
      </c>
      <c r="BU893" s="73">
        <v>737</v>
      </c>
      <c r="BV893" s="73" t="s">
        <v>2176</v>
      </c>
      <c r="BW893" s="73" t="s">
        <v>2177</v>
      </c>
      <c r="BX893" s="73">
        <v>0.12</v>
      </c>
      <c r="BY893" s="73">
        <v>0.3</v>
      </c>
      <c r="BZ893" s="73">
        <v>0.09</v>
      </c>
      <c r="CA893" s="73">
        <v>0.3</v>
      </c>
      <c r="CB893" s="73"/>
      <c r="CC893" s="73"/>
      <c r="CD893" s="73"/>
      <c r="CE893" s="73"/>
      <c r="CF893" s="73" t="s">
        <v>3506</v>
      </c>
      <c r="CG893" s="80"/>
      <c r="CH893" s="73" t="s">
        <v>66</v>
      </c>
      <c r="CI893" s="73" t="s">
        <v>3506</v>
      </c>
    </row>
    <row r="894" spans="59:87" ht="15" customHeight="1" x14ac:dyDescent="0.25">
      <c r="BG894" s="78">
        <v>46323.633946759262</v>
      </c>
      <c r="BH894" s="73">
        <v>1</v>
      </c>
      <c r="BI894" s="73" t="s">
        <v>84</v>
      </c>
      <c r="BJ894" s="73" t="s">
        <v>197</v>
      </c>
      <c r="BK894" s="73" t="s">
        <v>2168</v>
      </c>
      <c r="BL894" s="73" t="s">
        <v>2110</v>
      </c>
      <c r="BM894" s="83">
        <v>-4.9989900215834343E-4</v>
      </c>
      <c r="BN894" s="73">
        <v>-99.979800431668679</v>
      </c>
      <c r="BO894" s="80" t="s">
        <v>88</v>
      </c>
      <c r="BR894" s="78">
        <v>46323.633946759262</v>
      </c>
      <c r="BS894" s="73" t="s">
        <v>4266</v>
      </c>
      <c r="BT894" s="73" t="s">
        <v>4270</v>
      </c>
      <c r="BU894" s="73">
        <v>738</v>
      </c>
      <c r="BV894" s="73" t="s">
        <v>2176</v>
      </c>
      <c r="BW894" s="73" t="s">
        <v>2177</v>
      </c>
      <c r="BX894" s="73">
        <v>0.09</v>
      </c>
      <c r="BY894" s="73">
        <v>0.3</v>
      </c>
      <c r="BZ894" s="73">
        <v>0.09</v>
      </c>
      <c r="CA894" s="73">
        <v>0.27</v>
      </c>
      <c r="CB894" s="73"/>
      <c r="CC894" s="73"/>
      <c r="CD894" s="73"/>
      <c r="CE894" s="73"/>
      <c r="CF894" s="73" t="s">
        <v>3506</v>
      </c>
      <c r="CG894" s="80"/>
      <c r="CH894" s="73" t="s">
        <v>66</v>
      </c>
      <c r="CI894" s="73" t="s">
        <v>3506</v>
      </c>
    </row>
    <row r="895" spans="59:87" ht="15" customHeight="1" x14ac:dyDescent="0.25">
      <c r="BG895" s="78">
        <v>46323.633946759262</v>
      </c>
      <c r="BH895" s="73">
        <v>1</v>
      </c>
      <c r="BI895" s="73" t="s">
        <v>84</v>
      </c>
      <c r="BJ895" s="73" t="s">
        <v>197</v>
      </c>
      <c r="BK895" s="73" t="s">
        <v>2170</v>
      </c>
      <c r="BL895" s="73" t="s">
        <v>2110</v>
      </c>
      <c r="BM895" s="83">
        <v>-2.8066267265300089E-4</v>
      </c>
      <c r="BN895" s="73">
        <v>-56.132534530600168</v>
      </c>
      <c r="BO895" s="80" t="s">
        <v>88</v>
      </c>
      <c r="BR895" s="78">
        <v>46323.633946759262</v>
      </c>
      <c r="BS895" s="73" t="s">
        <v>4271</v>
      </c>
      <c r="BT895" s="73" t="s">
        <v>4272</v>
      </c>
      <c r="BU895" s="73">
        <v>739</v>
      </c>
      <c r="BV895" s="73" t="s">
        <v>2176</v>
      </c>
      <c r="BW895" s="73" t="s">
        <v>2177</v>
      </c>
      <c r="BX895" s="73">
        <v>0.12</v>
      </c>
      <c r="BY895" s="73">
        <v>0.27</v>
      </c>
      <c r="BZ895" s="73">
        <v>0.15</v>
      </c>
      <c r="CA895" s="73">
        <v>0.27</v>
      </c>
      <c r="CB895" s="73"/>
      <c r="CC895" s="73"/>
      <c r="CD895" s="73"/>
      <c r="CE895" s="73"/>
      <c r="CF895" s="73" t="s">
        <v>3508</v>
      </c>
      <c r="CG895" s="80"/>
      <c r="CH895" s="73" t="s">
        <v>66</v>
      </c>
      <c r="CI895" s="73" t="s">
        <v>3508</v>
      </c>
    </row>
    <row r="896" spans="59:87" ht="15" customHeight="1" x14ac:dyDescent="0.25">
      <c r="BG896" s="78">
        <v>46323.633946759262</v>
      </c>
      <c r="BH896" s="73">
        <v>1</v>
      </c>
      <c r="BI896" s="73" t="s">
        <v>84</v>
      </c>
      <c r="BJ896" s="73" t="s">
        <v>197</v>
      </c>
      <c r="BK896" s="73" t="s">
        <v>2172</v>
      </c>
      <c r="BL896" s="73" t="s">
        <v>2110</v>
      </c>
      <c r="BM896" s="83">
        <v>-5.7297777866012424E-4</v>
      </c>
      <c r="BN896" s="73">
        <v>-114.59555573202483</v>
      </c>
      <c r="BO896" s="80" t="s">
        <v>88</v>
      </c>
      <c r="BR896" s="78">
        <v>46323.633946759262</v>
      </c>
      <c r="BS896" s="73" t="s">
        <v>4271</v>
      </c>
      <c r="BT896" s="73" t="s">
        <v>4273</v>
      </c>
      <c r="BU896" s="73">
        <v>740</v>
      </c>
      <c r="BV896" s="73" t="s">
        <v>2176</v>
      </c>
      <c r="BW896" s="73" t="s">
        <v>2177</v>
      </c>
      <c r="BX896" s="73">
        <v>0.15</v>
      </c>
      <c r="BY896" s="73">
        <v>0.27</v>
      </c>
      <c r="BZ896" s="73">
        <v>0.15</v>
      </c>
      <c r="CA896" s="73">
        <v>0.3</v>
      </c>
      <c r="CB896" s="73"/>
      <c r="CC896" s="73"/>
      <c r="CD896" s="73"/>
      <c r="CE896" s="73"/>
      <c r="CF896" s="73" t="s">
        <v>3508</v>
      </c>
      <c r="CG896" s="80"/>
      <c r="CH896" s="73" t="s">
        <v>66</v>
      </c>
      <c r="CI896" s="73" t="s">
        <v>3508</v>
      </c>
    </row>
    <row r="897" spans="70:87" ht="15" customHeight="1" x14ac:dyDescent="0.25">
      <c r="BR897" s="78">
        <v>46323.633946759262</v>
      </c>
      <c r="BS897" s="73" t="s">
        <v>4271</v>
      </c>
      <c r="BT897" s="73" t="s">
        <v>4274</v>
      </c>
      <c r="BU897" s="73">
        <v>741</v>
      </c>
      <c r="BV897" s="73" t="s">
        <v>2176</v>
      </c>
      <c r="BW897" s="73" t="s">
        <v>2177</v>
      </c>
      <c r="BX897" s="73">
        <v>0.15</v>
      </c>
      <c r="BY897" s="73">
        <v>0.3</v>
      </c>
      <c r="BZ897" s="73">
        <v>0.12</v>
      </c>
      <c r="CA897" s="73">
        <v>0.3</v>
      </c>
      <c r="CB897" s="73"/>
      <c r="CC897" s="73"/>
      <c r="CD897" s="73"/>
      <c r="CE897" s="73"/>
      <c r="CF897" s="73" t="s">
        <v>3508</v>
      </c>
      <c r="CG897" s="80"/>
      <c r="CH897" s="73" t="s">
        <v>66</v>
      </c>
      <c r="CI897" s="73" t="s">
        <v>3508</v>
      </c>
    </row>
    <row r="898" spans="70:87" ht="15" customHeight="1" x14ac:dyDescent="0.25">
      <c r="BR898" s="78">
        <v>46323.633946759262</v>
      </c>
      <c r="BS898" s="73" t="s">
        <v>4271</v>
      </c>
      <c r="BT898" s="73" t="s">
        <v>4275</v>
      </c>
      <c r="BU898" s="73">
        <v>742</v>
      </c>
      <c r="BV898" s="73" t="s">
        <v>2176</v>
      </c>
      <c r="BW898" s="73" t="s">
        <v>2177</v>
      </c>
      <c r="BX898" s="73">
        <v>0.12</v>
      </c>
      <c r="BY898" s="73">
        <v>0.3</v>
      </c>
      <c r="BZ898" s="73">
        <v>0.12</v>
      </c>
      <c r="CA898" s="73">
        <v>0.27</v>
      </c>
      <c r="CB898" s="73"/>
      <c r="CC898" s="73"/>
      <c r="CD898" s="73"/>
      <c r="CE898" s="73"/>
      <c r="CF898" s="73" t="s">
        <v>3508</v>
      </c>
      <c r="CG898" s="80"/>
      <c r="CH898" s="73" t="s">
        <v>66</v>
      </c>
      <c r="CI898" s="73" t="s">
        <v>3508</v>
      </c>
    </row>
    <row r="899" spans="70:87" ht="15" customHeight="1" x14ac:dyDescent="0.25">
      <c r="BR899" s="78">
        <v>46323.633946759262</v>
      </c>
      <c r="BS899" s="73" t="s">
        <v>4276</v>
      </c>
      <c r="BT899" s="73" t="s">
        <v>4277</v>
      </c>
      <c r="BU899" s="73">
        <v>743</v>
      </c>
      <c r="BV899" s="73" t="s">
        <v>2176</v>
      </c>
      <c r="BW899" s="73" t="s">
        <v>2177</v>
      </c>
      <c r="BX899" s="73">
        <v>0.15</v>
      </c>
      <c r="BY899" s="73">
        <v>0.27</v>
      </c>
      <c r="BZ899" s="73">
        <v>0.18</v>
      </c>
      <c r="CA899" s="73">
        <v>0.27</v>
      </c>
      <c r="CB899" s="73"/>
      <c r="CC899" s="73"/>
      <c r="CD899" s="73"/>
      <c r="CE899" s="73"/>
      <c r="CF899" s="73" t="s">
        <v>3510</v>
      </c>
      <c r="CG899" s="80"/>
      <c r="CH899" s="73" t="s">
        <v>66</v>
      </c>
      <c r="CI899" s="73" t="s">
        <v>3510</v>
      </c>
    </row>
    <row r="900" spans="70:87" ht="15" customHeight="1" x14ac:dyDescent="0.25">
      <c r="BR900" s="78">
        <v>46323.633946759262</v>
      </c>
      <c r="BS900" s="73" t="s">
        <v>4276</v>
      </c>
      <c r="BT900" s="73" t="s">
        <v>4278</v>
      </c>
      <c r="BU900" s="73">
        <v>744</v>
      </c>
      <c r="BV900" s="73" t="s">
        <v>2176</v>
      </c>
      <c r="BW900" s="73" t="s">
        <v>2177</v>
      </c>
      <c r="BX900" s="73">
        <v>0.18</v>
      </c>
      <c r="BY900" s="73">
        <v>0.27</v>
      </c>
      <c r="BZ900" s="73">
        <v>0.18</v>
      </c>
      <c r="CA900" s="73">
        <v>0.3</v>
      </c>
      <c r="CB900" s="73"/>
      <c r="CC900" s="73"/>
      <c r="CD900" s="73"/>
      <c r="CE900" s="73"/>
      <c r="CF900" s="73" t="s">
        <v>3510</v>
      </c>
      <c r="CG900" s="80"/>
      <c r="CH900" s="73" t="s">
        <v>66</v>
      </c>
      <c r="CI900" s="73" t="s">
        <v>3510</v>
      </c>
    </row>
    <row r="901" spans="70:87" ht="15" customHeight="1" x14ac:dyDescent="0.25">
      <c r="BR901" s="78">
        <v>46323.633946759262</v>
      </c>
      <c r="BS901" s="73" t="s">
        <v>4276</v>
      </c>
      <c r="BT901" s="73" t="s">
        <v>4279</v>
      </c>
      <c r="BU901" s="73">
        <v>745</v>
      </c>
      <c r="BV901" s="73" t="s">
        <v>2176</v>
      </c>
      <c r="BW901" s="73" t="s">
        <v>2177</v>
      </c>
      <c r="BX901" s="73">
        <v>0.18</v>
      </c>
      <c r="BY901" s="73">
        <v>0.3</v>
      </c>
      <c r="BZ901" s="73">
        <v>0.15</v>
      </c>
      <c r="CA901" s="73">
        <v>0.3</v>
      </c>
      <c r="CB901" s="73"/>
      <c r="CC901" s="73"/>
      <c r="CD901" s="73"/>
      <c r="CE901" s="73"/>
      <c r="CF901" s="73" t="s">
        <v>3510</v>
      </c>
      <c r="CG901" s="80"/>
      <c r="CH901" s="73" t="s">
        <v>66</v>
      </c>
      <c r="CI901" s="73" t="s">
        <v>3510</v>
      </c>
    </row>
    <row r="902" spans="70:87" ht="15" customHeight="1" x14ac:dyDescent="0.25">
      <c r="BR902" s="78">
        <v>46323.633946759262</v>
      </c>
      <c r="BS902" s="73" t="s">
        <v>4276</v>
      </c>
      <c r="BT902" s="73" t="s">
        <v>4280</v>
      </c>
      <c r="BU902" s="73">
        <v>746</v>
      </c>
      <c r="BV902" s="73" t="s">
        <v>2176</v>
      </c>
      <c r="BW902" s="73" t="s">
        <v>2177</v>
      </c>
      <c r="BX902" s="73">
        <v>0.15</v>
      </c>
      <c r="BY902" s="73">
        <v>0.3</v>
      </c>
      <c r="BZ902" s="73">
        <v>0.15</v>
      </c>
      <c r="CA902" s="73">
        <v>0.27</v>
      </c>
      <c r="CB902" s="73"/>
      <c r="CC902" s="73"/>
      <c r="CD902" s="73"/>
      <c r="CE902" s="73"/>
      <c r="CF902" s="73" t="s">
        <v>3510</v>
      </c>
      <c r="CG902" s="80"/>
      <c r="CH902" s="73" t="s">
        <v>66</v>
      </c>
      <c r="CI902" s="73" t="s">
        <v>3510</v>
      </c>
    </row>
    <row r="903" spans="70:87" ht="15" customHeight="1" x14ac:dyDescent="0.25">
      <c r="BR903" s="78">
        <v>46323.633946759262</v>
      </c>
      <c r="BS903" s="73" t="s">
        <v>4281</v>
      </c>
      <c r="BT903" s="73" t="s">
        <v>4282</v>
      </c>
      <c r="BU903" s="73">
        <v>747</v>
      </c>
      <c r="BV903" s="73" t="s">
        <v>2176</v>
      </c>
      <c r="BW903" s="73" t="s">
        <v>2177</v>
      </c>
      <c r="BX903" s="73">
        <v>0.18</v>
      </c>
      <c r="BY903" s="73">
        <v>0.27</v>
      </c>
      <c r="BZ903" s="73">
        <v>0.21</v>
      </c>
      <c r="CA903" s="73">
        <v>0.27</v>
      </c>
      <c r="CB903" s="73"/>
      <c r="CC903" s="73"/>
      <c r="CD903" s="73"/>
      <c r="CE903" s="73"/>
      <c r="CF903" s="73" t="s">
        <v>3512</v>
      </c>
      <c r="CG903" s="80"/>
      <c r="CH903" s="73" t="s">
        <v>66</v>
      </c>
      <c r="CI903" s="73" t="s">
        <v>3512</v>
      </c>
    </row>
    <row r="904" spans="70:87" ht="15" customHeight="1" x14ac:dyDescent="0.25">
      <c r="BR904" s="78">
        <v>46323.633946759262</v>
      </c>
      <c r="BS904" s="73" t="s">
        <v>4281</v>
      </c>
      <c r="BT904" s="73" t="s">
        <v>4283</v>
      </c>
      <c r="BU904" s="73">
        <v>748</v>
      </c>
      <c r="BV904" s="73" t="s">
        <v>2176</v>
      </c>
      <c r="BW904" s="73" t="s">
        <v>2177</v>
      </c>
      <c r="BX904" s="73">
        <v>0.21</v>
      </c>
      <c r="BY904" s="73">
        <v>0.27</v>
      </c>
      <c r="BZ904" s="73">
        <v>0.21</v>
      </c>
      <c r="CA904" s="73">
        <v>0.3</v>
      </c>
      <c r="CB904" s="73"/>
      <c r="CC904" s="73"/>
      <c r="CD904" s="73"/>
      <c r="CE904" s="73"/>
      <c r="CF904" s="73" t="s">
        <v>3512</v>
      </c>
      <c r="CG904" s="80"/>
      <c r="CH904" s="73" t="s">
        <v>66</v>
      </c>
      <c r="CI904" s="73" t="s">
        <v>3512</v>
      </c>
    </row>
    <row r="905" spans="70:87" ht="15" customHeight="1" x14ac:dyDescent="0.25">
      <c r="BR905" s="78">
        <v>46323.633946759262</v>
      </c>
      <c r="BS905" s="73" t="s">
        <v>4281</v>
      </c>
      <c r="BT905" s="73" t="s">
        <v>4284</v>
      </c>
      <c r="BU905" s="73">
        <v>749</v>
      </c>
      <c r="BV905" s="73" t="s">
        <v>2176</v>
      </c>
      <c r="BW905" s="73" t="s">
        <v>2177</v>
      </c>
      <c r="BX905" s="73">
        <v>0.21</v>
      </c>
      <c r="BY905" s="73">
        <v>0.3</v>
      </c>
      <c r="BZ905" s="73">
        <v>0.18</v>
      </c>
      <c r="CA905" s="73">
        <v>0.3</v>
      </c>
      <c r="CB905" s="73"/>
      <c r="CC905" s="73"/>
      <c r="CD905" s="73"/>
      <c r="CE905" s="73"/>
      <c r="CF905" s="73" t="s">
        <v>3512</v>
      </c>
      <c r="CG905" s="80"/>
      <c r="CH905" s="73" t="s">
        <v>66</v>
      </c>
      <c r="CI905" s="73" t="s">
        <v>3512</v>
      </c>
    </row>
    <row r="906" spans="70:87" ht="15" customHeight="1" x14ac:dyDescent="0.25">
      <c r="BR906" s="78">
        <v>46323.633946759262</v>
      </c>
      <c r="BS906" s="73" t="s">
        <v>4281</v>
      </c>
      <c r="BT906" s="73" t="s">
        <v>4285</v>
      </c>
      <c r="BU906" s="73">
        <v>750</v>
      </c>
      <c r="BV906" s="73" t="s">
        <v>2176</v>
      </c>
      <c r="BW906" s="73" t="s">
        <v>2177</v>
      </c>
      <c r="BX906" s="73">
        <v>0.18</v>
      </c>
      <c r="BY906" s="73">
        <v>0.3</v>
      </c>
      <c r="BZ906" s="73">
        <v>0.18</v>
      </c>
      <c r="CA906" s="73">
        <v>0.27</v>
      </c>
      <c r="CB906" s="73"/>
      <c r="CC906" s="73"/>
      <c r="CD906" s="73"/>
      <c r="CE906" s="73"/>
      <c r="CF906" s="73" t="s">
        <v>3512</v>
      </c>
      <c r="CG906" s="80"/>
      <c r="CH906" s="73" t="s">
        <v>66</v>
      </c>
      <c r="CI906" s="73" t="s">
        <v>3512</v>
      </c>
    </row>
    <row r="907" spans="70:87" ht="15" customHeight="1" x14ac:dyDescent="0.25">
      <c r="BR907" s="78">
        <v>46323.633946759262</v>
      </c>
      <c r="BS907" s="73" t="s">
        <v>4286</v>
      </c>
      <c r="BT907" s="73" t="s">
        <v>4287</v>
      </c>
      <c r="BU907" s="73">
        <v>751</v>
      </c>
      <c r="BV907" s="73" t="s">
        <v>2176</v>
      </c>
      <c r="BW907" s="73" t="s">
        <v>2177</v>
      </c>
      <c r="BX907" s="73">
        <v>0.21</v>
      </c>
      <c r="BY907" s="73">
        <v>0.27</v>
      </c>
      <c r="BZ907" s="73">
        <v>0.24</v>
      </c>
      <c r="CA907" s="73">
        <v>0.27</v>
      </c>
      <c r="CB907" s="73"/>
      <c r="CC907" s="73"/>
      <c r="CD907" s="73"/>
      <c r="CE907" s="73"/>
      <c r="CF907" s="73" t="s">
        <v>3514</v>
      </c>
      <c r="CG907" s="80"/>
      <c r="CH907" s="73" t="s">
        <v>66</v>
      </c>
      <c r="CI907" s="73" t="s">
        <v>3514</v>
      </c>
    </row>
    <row r="908" spans="70:87" ht="15" customHeight="1" x14ac:dyDescent="0.25">
      <c r="BR908" s="78">
        <v>46323.633946759262</v>
      </c>
      <c r="BS908" s="73" t="s">
        <v>4286</v>
      </c>
      <c r="BT908" s="73" t="s">
        <v>4288</v>
      </c>
      <c r="BU908" s="73">
        <v>752</v>
      </c>
      <c r="BV908" s="73" t="s">
        <v>2176</v>
      </c>
      <c r="BW908" s="73" t="s">
        <v>2177</v>
      </c>
      <c r="BX908" s="73">
        <v>0.24</v>
      </c>
      <c r="BY908" s="73">
        <v>0.27</v>
      </c>
      <c r="BZ908" s="73">
        <v>0.24</v>
      </c>
      <c r="CA908" s="73">
        <v>0.3</v>
      </c>
      <c r="CB908" s="73"/>
      <c r="CC908" s="73"/>
      <c r="CD908" s="73"/>
      <c r="CE908" s="73"/>
      <c r="CF908" s="73" t="s">
        <v>3514</v>
      </c>
      <c r="CG908" s="80"/>
      <c r="CH908" s="73" t="s">
        <v>66</v>
      </c>
      <c r="CI908" s="73" t="s">
        <v>3514</v>
      </c>
    </row>
    <row r="909" spans="70:87" ht="15" customHeight="1" x14ac:dyDescent="0.25">
      <c r="BR909" s="78">
        <v>46323.633946759262</v>
      </c>
      <c r="BS909" s="73" t="s">
        <v>4286</v>
      </c>
      <c r="BT909" s="73" t="s">
        <v>4289</v>
      </c>
      <c r="BU909" s="73">
        <v>753</v>
      </c>
      <c r="BV909" s="73" t="s">
        <v>2176</v>
      </c>
      <c r="BW909" s="73" t="s">
        <v>2177</v>
      </c>
      <c r="BX909" s="73">
        <v>0.24</v>
      </c>
      <c r="BY909" s="73">
        <v>0.3</v>
      </c>
      <c r="BZ909" s="73">
        <v>0.21</v>
      </c>
      <c r="CA909" s="73">
        <v>0.3</v>
      </c>
      <c r="CB909" s="73"/>
      <c r="CC909" s="73"/>
      <c r="CD909" s="73"/>
      <c r="CE909" s="73"/>
      <c r="CF909" s="73" t="s">
        <v>3514</v>
      </c>
      <c r="CG909" s="80"/>
      <c r="CH909" s="73" t="s">
        <v>66</v>
      </c>
      <c r="CI909" s="73" t="s">
        <v>3514</v>
      </c>
    </row>
    <row r="910" spans="70:87" ht="15" customHeight="1" x14ac:dyDescent="0.25">
      <c r="BR910" s="78">
        <v>46323.633946759262</v>
      </c>
      <c r="BS910" s="73" t="s">
        <v>4286</v>
      </c>
      <c r="BT910" s="73" t="s">
        <v>4290</v>
      </c>
      <c r="BU910" s="73">
        <v>754</v>
      </c>
      <c r="BV910" s="73" t="s">
        <v>2176</v>
      </c>
      <c r="BW910" s="73" t="s">
        <v>2177</v>
      </c>
      <c r="BX910" s="73">
        <v>0.21</v>
      </c>
      <c r="BY910" s="73">
        <v>0.3</v>
      </c>
      <c r="BZ910" s="73">
        <v>0.21</v>
      </c>
      <c r="CA910" s="73">
        <v>0.27</v>
      </c>
      <c r="CB910" s="73"/>
      <c r="CC910" s="73"/>
      <c r="CD910" s="73"/>
      <c r="CE910" s="73"/>
      <c r="CF910" s="73" t="s">
        <v>3514</v>
      </c>
      <c r="CG910" s="80"/>
      <c r="CH910" s="73" t="s">
        <v>66</v>
      </c>
      <c r="CI910" s="73" t="s">
        <v>3514</v>
      </c>
    </row>
    <row r="911" spans="70:87" ht="15" customHeight="1" x14ac:dyDescent="0.25">
      <c r="BR911" s="78">
        <v>46323.633946759262</v>
      </c>
      <c r="BS911" s="73" t="s">
        <v>4291</v>
      </c>
      <c r="BT911" s="73" t="s">
        <v>4292</v>
      </c>
      <c r="BU911" s="73">
        <v>755</v>
      </c>
      <c r="BV911" s="73" t="s">
        <v>2176</v>
      </c>
      <c r="BW911" s="73" t="s">
        <v>2177</v>
      </c>
      <c r="BX911" s="73">
        <v>0.25</v>
      </c>
      <c r="BY911" s="73">
        <v>0.27</v>
      </c>
      <c r="BZ911" s="73">
        <v>0.25</v>
      </c>
      <c r="CA911" s="73">
        <v>0.3</v>
      </c>
      <c r="CB911" s="73"/>
      <c r="CC911" s="73"/>
      <c r="CD911" s="73"/>
      <c r="CE911" s="73"/>
      <c r="CF911" s="73" t="s">
        <v>3516</v>
      </c>
      <c r="CG911" s="80"/>
      <c r="CH911" s="73" t="s">
        <v>66</v>
      </c>
      <c r="CI911" s="73" t="s">
        <v>3516</v>
      </c>
    </row>
    <row r="912" spans="70:87" ht="15" customHeight="1" x14ac:dyDescent="0.25">
      <c r="BR912" s="78">
        <v>46323.633946759262</v>
      </c>
      <c r="BS912" s="73" t="s">
        <v>4291</v>
      </c>
      <c r="BT912" s="73" t="s">
        <v>4293</v>
      </c>
      <c r="BU912" s="73">
        <v>756</v>
      </c>
      <c r="BV912" s="73" t="s">
        <v>2176</v>
      </c>
      <c r="BW912" s="73" t="s">
        <v>2177</v>
      </c>
      <c r="BX912" s="73">
        <v>0.25</v>
      </c>
      <c r="BY912" s="73">
        <v>0.3</v>
      </c>
      <c r="BZ912" s="73">
        <v>0.24</v>
      </c>
      <c r="CA912" s="73">
        <v>0.3</v>
      </c>
      <c r="CB912" s="73"/>
      <c r="CC912" s="73"/>
      <c r="CD912" s="73"/>
      <c r="CE912" s="73"/>
      <c r="CF912" s="73" t="s">
        <v>3516</v>
      </c>
      <c r="CG912" s="80"/>
      <c r="CH912" s="73" t="s">
        <v>66</v>
      </c>
      <c r="CI912" s="73" t="s">
        <v>3516</v>
      </c>
    </row>
    <row r="913" spans="70:87" ht="15" customHeight="1" x14ac:dyDescent="0.25">
      <c r="BR913" s="78">
        <v>46323.633946759262</v>
      </c>
      <c r="BS913" s="73" t="s">
        <v>4291</v>
      </c>
      <c r="BT913" s="73" t="s">
        <v>4294</v>
      </c>
      <c r="BU913" s="73">
        <v>757</v>
      </c>
      <c r="BV913" s="73" t="s">
        <v>2176</v>
      </c>
      <c r="BW913" s="73" t="s">
        <v>2177</v>
      </c>
      <c r="BX913" s="73">
        <v>0.24</v>
      </c>
      <c r="BY913" s="73">
        <v>0.3</v>
      </c>
      <c r="BZ913" s="73">
        <v>0.24</v>
      </c>
      <c r="CA913" s="73">
        <v>0.27</v>
      </c>
      <c r="CB913" s="73"/>
      <c r="CC913" s="73"/>
      <c r="CD913" s="73"/>
      <c r="CE913" s="73"/>
      <c r="CF913" s="73" t="s">
        <v>3516</v>
      </c>
      <c r="CG913" s="80"/>
      <c r="CH913" s="73" t="s">
        <v>66</v>
      </c>
      <c r="CI913" s="73" t="s">
        <v>3516</v>
      </c>
    </row>
    <row r="914" spans="70:87" ht="15" customHeight="1" x14ac:dyDescent="0.25">
      <c r="BR914" s="78">
        <v>46323.633946759262</v>
      </c>
      <c r="BS914" s="73" t="s">
        <v>4291</v>
      </c>
      <c r="BT914" s="73" t="s">
        <v>4295</v>
      </c>
      <c r="BU914" s="73">
        <v>758</v>
      </c>
      <c r="BV914" s="73" t="s">
        <v>2176</v>
      </c>
      <c r="BW914" s="73" t="s">
        <v>2177</v>
      </c>
      <c r="BX914" s="73">
        <v>0.24</v>
      </c>
      <c r="BY914" s="73">
        <v>0.27</v>
      </c>
      <c r="BZ914" s="73">
        <v>0.25</v>
      </c>
      <c r="CA914" s="73">
        <v>0.27</v>
      </c>
      <c r="CB914" s="73"/>
      <c r="CC914" s="73"/>
      <c r="CD914" s="73"/>
      <c r="CE914" s="73"/>
      <c r="CF914" s="73" t="s">
        <v>3516</v>
      </c>
      <c r="CG914" s="80"/>
      <c r="CH914" s="73" t="s">
        <v>66</v>
      </c>
      <c r="CI914" s="73" t="s">
        <v>3516</v>
      </c>
    </row>
    <row r="915" spans="70:87" ht="15" customHeight="1" x14ac:dyDescent="0.25">
      <c r="BR915" s="78">
        <v>46323.633946759262</v>
      </c>
      <c r="BS915" s="73" t="s">
        <v>4296</v>
      </c>
      <c r="BT915" s="73" t="s">
        <v>4297</v>
      </c>
      <c r="BU915" s="73">
        <v>759</v>
      </c>
      <c r="BV915" s="73" t="s">
        <v>2176</v>
      </c>
      <c r="BW915" s="73" t="s">
        <v>2177</v>
      </c>
      <c r="BX915" s="73">
        <v>0</v>
      </c>
      <c r="BY915" s="73">
        <v>0.3</v>
      </c>
      <c r="BZ915" s="73">
        <v>0.03</v>
      </c>
      <c r="CA915" s="73">
        <v>0.3</v>
      </c>
      <c r="CB915" s="73"/>
      <c r="CC915" s="73"/>
      <c r="CD915" s="73"/>
      <c r="CE915" s="73"/>
      <c r="CF915" s="73" t="s">
        <v>3518</v>
      </c>
      <c r="CG915" s="80"/>
      <c r="CH915" s="73" t="s">
        <v>66</v>
      </c>
      <c r="CI915" s="73" t="s">
        <v>3518</v>
      </c>
    </row>
    <row r="916" spans="70:87" ht="15" customHeight="1" x14ac:dyDescent="0.25">
      <c r="BR916" s="78">
        <v>46323.633946759262</v>
      </c>
      <c r="BS916" s="73" t="s">
        <v>4296</v>
      </c>
      <c r="BT916" s="73" t="s">
        <v>4298</v>
      </c>
      <c r="BU916" s="73">
        <v>760</v>
      </c>
      <c r="BV916" s="73" t="s">
        <v>2176</v>
      </c>
      <c r="BW916" s="73" t="s">
        <v>2177</v>
      </c>
      <c r="BX916" s="73">
        <v>0.03</v>
      </c>
      <c r="BY916" s="73">
        <v>0.3</v>
      </c>
      <c r="BZ916" s="73">
        <v>0.03</v>
      </c>
      <c r="CA916" s="73">
        <v>0.33</v>
      </c>
      <c r="CB916" s="73"/>
      <c r="CC916" s="73"/>
      <c r="CD916" s="73"/>
      <c r="CE916" s="73"/>
      <c r="CF916" s="73" t="s">
        <v>3518</v>
      </c>
      <c r="CG916" s="80"/>
      <c r="CH916" s="73" t="s">
        <v>66</v>
      </c>
      <c r="CI916" s="73" t="s">
        <v>3518</v>
      </c>
    </row>
    <row r="917" spans="70:87" ht="15" customHeight="1" x14ac:dyDescent="0.25">
      <c r="BR917" s="78">
        <v>46323.633946759262</v>
      </c>
      <c r="BS917" s="73" t="s">
        <v>4296</v>
      </c>
      <c r="BT917" s="73" t="s">
        <v>4299</v>
      </c>
      <c r="BU917" s="73">
        <v>761</v>
      </c>
      <c r="BV917" s="73" t="s">
        <v>2176</v>
      </c>
      <c r="BW917" s="73" t="s">
        <v>2177</v>
      </c>
      <c r="BX917" s="73">
        <v>0.03</v>
      </c>
      <c r="BY917" s="73">
        <v>0.33</v>
      </c>
      <c r="BZ917" s="73">
        <v>0</v>
      </c>
      <c r="CA917" s="73">
        <v>0.33</v>
      </c>
      <c r="CB917" s="73"/>
      <c r="CC917" s="73"/>
      <c r="CD917" s="73"/>
      <c r="CE917" s="73"/>
      <c r="CF917" s="73" t="s">
        <v>3518</v>
      </c>
      <c r="CG917" s="80"/>
      <c r="CH917" s="73" t="s">
        <v>66</v>
      </c>
      <c r="CI917" s="73" t="s">
        <v>3518</v>
      </c>
    </row>
    <row r="918" spans="70:87" ht="15" customHeight="1" x14ac:dyDescent="0.25">
      <c r="BR918" s="78">
        <v>46323.633946759262</v>
      </c>
      <c r="BS918" s="73" t="s">
        <v>4296</v>
      </c>
      <c r="BT918" s="73" t="s">
        <v>4300</v>
      </c>
      <c r="BU918" s="73">
        <v>762</v>
      </c>
      <c r="BV918" s="73" t="s">
        <v>2176</v>
      </c>
      <c r="BW918" s="73" t="s">
        <v>2177</v>
      </c>
      <c r="BX918" s="73">
        <v>0</v>
      </c>
      <c r="BY918" s="73">
        <v>0.33</v>
      </c>
      <c r="BZ918" s="73">
        <v>0</v>
      </c>
      <c r="CA918" s="73">
        <v>0.3</v>
      </c>
      <c r="CB918" s="73"/>
      <c r="CC918" s="73"/>
      <c r="CD918" s="73"/>
      <c r="CE918" s="73"/>
      <c r="CF918" s="73" t="s">
        <v>3518</v>
      </c>
      <c r="CG918" s="80"/>
      <c r="CH918" s="73" t="s">
        <v>66</v>
      </c>
      <c r="CI918" s="73" t="s">
        <v>3518</v>
      </c>
    </row>
    <row r="919" spans="70:87" ht="15" customHeight="1" x14ac:dyDescent="0.25">
      <c r="BR919" s="78">
        <v>46323.633946759262</v>
      </c>
      <c r="BS919" s="73" t="s">
        <v>4301</v>
      </c>
      <c r="BT919" s="73" t="s">
        <v>4302</v>
      </c>
      <c r="BU919" s="73">
        <v>763</v>
      </c>
      <c r="BV919" s="73" t="s">
        <v>2176</v>
      </c>
      <c r="BW919" s="73" t="s">
        <v>2177</v>
      </c>
      <c r="BX919" s="73">
        <v>0.03</v>
      </c>
      <c r="BY919" s="73">
        <v>0.3</v>
      </c>
      <c r="BZ919" s="73">
        <v>0.06</v>
      </c>
      <c r="CA919" s="73">
        <v>0.3</v>
      </c>
      <c r="CB919" s="73"/>
      <c r="CC919" s="73"/>
      <c r="CD919" s="73"/>
      <c r="CE919" s="73"/>
      <c r="CF919" s="73" t="s">
        <v>3520</v>
      </c>
      <c r="CG919" s="80"/>
      <c r="CH919" s="73" t="s">
        <v>66</v>
      </c>
      <c r="CI919" s="73" t="s">
        <v>3520</v>
      </c>
    </row>
    <row r="920" spans="70:87" ht="15" customHeight="1" x14ac:dyDescent="0.25">
      <c r="BR920" s="78">
        <v>46323.633946759262</v>
      </c>
      <c r="BS920" s="73" t="s">
        <v>4301</v>
      </c>
      <c r="BT920" s="73" t="s">
        <v>4303</v>
      </c>
      <c r="BU920" s="73">
        <v>764</v>
      </c>
      <c r="BV920" s="73" t="s">
        <v>2176</v>
      </c>
      <c r="BW920" s="73" t="s">
        <v>2177</v>
      </c>
      <c r="BX920" s="73">
        <v>0.06</v>
      </c>
      <c r="BY920" s="73">
        <v>0.3</v>
      </c>
      <c r="BZ920" s="73">
        <v>0.06</v>
      </c>
      <c r="CA920" s="73">
        <v>0.33</v>
      </c>
      <c r="CB920" s="73"/>
      <c r="CC920" s="73"/>
      <c r="CD920" s="73"/>
      <c r="CE920" s="73"/>
      <c r="CF920" s="73" t="s">
        <v>3520</v>
      </c>
      <c r="CG920" s="80"/>
      <c r="CH920" s="73" t="s">
        <v>66</v>
      </c>
      <c r="CI920" s="73" t="s">
        <v>3520</v>
      </c>
    </row>
    <row r="921" spans="70:87" ht="15" customHeight="1" x14ac:dyDescent="0.25">
      <c r="BR921" s="78">
        <v>46323.633946759262</v>
      </c>
      <c r="BS921" s="73" t="s">
        <v>4301</v>
      </c>
      <c r="BT921" s="73" t="s">
        <v>4304</v>
      </c>
      <c r="BU921" s="73">
        <v>765</v>
      </c>
      <c r="BV921" s="73" t="s">
        <v>2176</v>
      </c>
      <c r="BW921" s="73" t="s">
        <v>2177</v>
      </c>
      <c r="BX921" s="73">
        <v>0.06</v>
      </c>
      <c r="BY921" s="73">
        <v>0.33</v>
      </c>
      <c r="BZ921" s="73">
        <v>0.03</v>
      </c>
      <c r="CA921" s="73">
        <v>0.33</v>
      </c>
      <c r="CB921" s="73"/>
      <c r="CC921" s="73"/>
      <c r="CD921" s="73"/>
      <c r="CE921" s="73"/>
      <c r="CF921" s="73" t="s">
        <v>3520</v>
      </c>
      <c r="CG921" s="80"/>
      <c r="CH921" s="73" t="s">
        <v>66</v>
      </c>
      <c r="CI921" s="73" t="s">
        <v>3520</v>
      </c>
    </row>
    <row r="922" spans="70:87" ht="15" customHeight="1" x14ac:dyDescent="0.25">
      <c r="BR922" s="78">
        <v>46323.633946759262</v>
      </c>
      <c r="BS922" s="73" t="s">
        <v>4301</v>
      </c>
      <c r="BT922" s="73" t="s">
        <v>4305</v>
      </c>
      <c r="BU922" s="73">
        <v>766</v>
      </c>
      <c r="BV922" s="73" t="s">
        <v>2176</v>
      </c>
      <c r="BW922" s="73" t="s">
        <v>2177</v>
      </c>
      <c r="BX922" s="73">
        <v>0.03</v>
      </c>
      <c r="BY922" s="73">
        <v>0.33</v>
      </c>
      <c r="BZ922" s="73">
        <v>0.03</v>
      </c>
      <c r="CA922" s="73">
        <v>0.3</v>
      </c>
      <c r="CB922" s="73"/>
      <c r="CC922" s="73"/>
      <c r="CD922" s="73"/>
      <c r="CE922" s="73"/>
      <c r="CF922" s="73" t="s">
        <v>3520</v>
      </c>
      <c r="CG922" s="80"/>
      <c r="CH922" s="73" t="s">
        <v>66</v>
      </c>
      <c r="CI922" s="73" t="s">
        <v>3520</v>
      </c>
    </row>
    <row r="923" spans="70:87" ht="15" customHeight="1" x14ac:dyDescent="0.25">
      <c r="BR923" s="78">
        <v>46323.633946759262</v>
      </c>
      <c r="BS923" s="73" t="s">
        <v>4306</v>
      </c>
      <c r="BT923" s="73" t="s">
        <v>4307</v>
      </c>
      <c r="BU923" s="73">
        <v>767</v>
      </c>
      <c r="BV923" s="73" t="s">
        <v>2176</v>
      </c>
      <c r="BW923" s="73" t="s">
        <v>2177</v>
      </c>
      <c r="BX923" s="73">
        <v>0.06</v>
      </c>
      <c r="BY923" s="73">
        <v>0.3</v>
      </c>
      <c r="BZ923" s="73">
        <v>0.09</v>
      </c>
      <c r="CA923" s="73">
        <v>0.3</v>
      </c>
      <c r="CB923" s="73"/>
      <c r="CC923" s="73"/>
      <c r="CD923" s="73"/>
      <c r="CE923" s="73"/>
      <c r="CF923" s="73" t="s">
        <v>3522</v>
      </c>
      <c r="CG923" s="80"/>
      <c r="CH923" s="73" t="s">
        <v>66</v>
      </c>
      <c r="CI923" s="73" t="s">
        <v>3522</v>
      </c>
    </row>
    <row r="924" spans="70:87" ht="15" customHeight="1" x14ac:dyDescent="0.25">
      <c r="BR924" s="78">
        <v>46323.633946759262</v>
      </c>
      <c r="BS924" s="73" t="s">
        <v>4306</v>
      </c>
      <c r="BT924" s="73" t="s">
        <v>4308</v>
      </c>
      <c r="BU924" s="73">
        <v>768</v>
      </c>
      <c r="BV924" s="73" t="s">
        <v>2176</v>
      </c>
      <c r="BW924" s="73" t="s">
        <v>2177</v>
      </c>
      <c r="BX924" s="73">
        <v>0.09</v>
      </c>
      <c r="BY924" s="73">
        <v>0.3</v>
      </c>
      <c r="BZ924" s="73">
        <v>0.09</v>
      </c>
      <c r="CA924" s="73">
        <v>0.33</v>
      </c>
      <c r="CB924" s="73"/>
      <c r="CC924" s="73"/>
      <c r="CD924" s="73"/>
      <c r="CE924" s="73"/>
      <c r="CF924" s="73" t="s">
        <v>3522</v>
      </c>
      <c r="CG924" s="80"/>
      <c r="CH924" s="73" t="s">
        <v>66</v>
      </c>
      <c r="CI924" s="73" t="s">
        <v>3522</v>
      </c>
    </row>
    <row r="925" spans="70:87" ht="15" customHeight="1" x14ac:dyDescent="0.25">
      <c r="BR925" s="78">
        <v>46323.633946759262</v>
      </c>
      <c r="BS925" s="73" t="s">
        <v>4306</v>
      </c>
      <c r="BT925" s="73" t="s">
        <v>4309</v>
      </c>
      <c r="BU925" s="73">
        <v>769</v>
      </c>
      <c r="BV925" s="73" t="s">
        <v>2176</v>
      </c>
      <c r="BW925" s="73" t="s">
        <v>2177</v>
      </c>
      <c r="BX925" s="73">
        <v>0.09</v>
      </c>
      <c r="BY925" s="73">
        <v>0.33</v>
      </c>
      <c r="BZ925" s="73">
        <v>0.06</v>
      </c>
      <c r="CA925" s="73">
        <v>0.33</v>
      </c>
      <c r="CB925" s="73"/>
      <c r="CC925" s="73"/>
      <c r="CD925" s="73"/>
      <c r="CE925" s="73"/>
      <c r="CF925" s="73" t="s">
        <v>3522</v>
      </c>
      <c r="CG925" s="80"/>
      <c r="CH925" s="73" t="s">
        <v>66</v>
      </c>
      <c r="CI925" s="73" t="s">
        <v>3522</v>
      </c>
    </row>
    <row r="926" spans="70:87" ht="15" customHeight="1" x14ac:dyDescent="0.25">
      <c r="BR926" s="78">
        <v>46323.633946759262</v>
      </c>
      <c r="BS926" s="73" t="s">
        <v>4306</v>
      </c>
      <c r="BT926" s="73" t="s">
        <v>4310</v>
      </c>
      <c r="BU926" s="73">
        <v>770</v>
      </c>
      <c r="BV926" s="73" t="s">
        <v>2176</v>
      </c>
      <c r="BW926" s="73" t="s">
        <v>2177</v>
      </c>
      <c r="BX926" s="73">
        <v>0.06</v>
      </c>
      <c r="BY926" s="73">
        <v>0.33</v>
      </c>
      <c r="BZ926" s="73">
        <v>0.06</v>
      </c>
      <c r="CA926" s="73">
        <v>0.3</v>
      </c>
      <c r="CB926" s="73"/>
      <c r="CC926" s="73"/>
      <c r="CD926" s="73"/>
      <c r="CE926" s="73"/>
      <c r="CF926" s="73" t="s">
        <v>3522</v>
      </c>
      <c r="CG926" s="80"/>
      <c r="CH926" s="73" t="s">
        <v>66</v>
      </c>
      <c r="CI926" s="73" t="s">
        <v>3522</v>
      </c>
    </row>
    <row r="927" spans="70:87" ht="15" customHeight="1" x14ac:dyDescent="0.25">
      <c r="BR927" s="78">
        <v>46323.633946759262</v>
      </c>
      <c r="BS927" s="73" t="s">
        <v>4311</v>
      </c>
      <c r="BT927" s="73" t="s">
        <v>4312</v>
      </c>
      <c r="BU927" s="73">
        <v>771</v>
      </c>
      <c r="BV927" s="73" t="s">
        <v>2176</v>
      </c>
      <c r="BW927" s="73" t="s">
        <v>2177</v>
      </c>
      <c r="BX927" s="73">
        <v>0.09</v>
      </c>
      <c r="BY927" s="73">
        <v>0.3</v>
      </c>
      <c r="BZ927" s="73">
        <v>0.12</v>
      </c>
      <c r="CA927" s="73">
        <v>0.3</v>
      </c>
      <c r="CB927" s="73"/>
      <c r="CC927" s="73"/>
      <c r="CD927" s="73"/>
      <c r="CE927" s="73"/>
      <c r="CF927" s="73" t="s">
        <v>3524</v>
      </c>
      <c r="CG927" s="80"/>
      <c r="CH927" s="73" t="s">
        <v>66</v>
      </c>
      <c r="CI927" s="73" t="s">
        <v>3524</v>
      </c>
    </row>
    <row r="928" spans="70:87" ht="15" customHeight="1" x14ac:dyDescent="0.25">
      <c r="BR928" s="78">
        <v>46323.633946759262</v>
      </c>
      <c r="BS928" s="73" t="s">
        <v>4311</v>
      </c>
      <c r="BT928" s="73" t="s">
        <v>4313</v>
      </c>
      <c r="BU928" s="73">
        <v>772</v>
      </c>
      <c r="BV928" s="73" t="s">
        <v>2176</v>
      </c>
      <c r="BW928" s="73" t="s">
        <v>2177</v>
      </c>
      <c r="BX928" s="73">
        <v>0.12</v>
      </c>
      <c r="BY928" s="73">
        <v>0.3</v>
      </c>
      <c r="BZ928" s="73">
        <v>0.12</v>
      </c>
      <c r="CA928" s="73">
        <v>0.33</v>
      </c>
      <c r="CB928" s="73"/>
      <c r="CC928" s="73"/>
      <c r="CD928" s="73"/>
      <c r="CE928" s="73"/>
      <c r="CF928" s="73" t="s">
        <v>3524</v>
      </c>
      <c r="CG928" s="80"/>
      <c r="CH928" s="73" t="s">
        <v>66</v>
      </c>
      <c r="CI928" s="73" t="s">
        <v>3524</v>
      </c>
    </row>
    <row r="929" spans="70:87" ht="15" customHeight="1" x14ac:dyDescent="0.25">
      <c r="BR929" s="78">
        <v>46323.633946759262</v>
      </c>
      <c r="BS929" s="73" t="s">
        <v>4311</v>
      </c>
      <c r="BT929" s="73" t="s">
        <v>4314</v>
      </c>
      <c r="BU929" s="73">
        <v>773</v>
      </c>
      <c r="BV929" s="73" t="s">
        <v>2176</v>
      </c>
      <c r="BW929" s="73" t="s">
        <v>2177</v>
      </c>
      <c r="BX929" s="73">
        <v>0.12</v>
      </c>
      <c r="BY929" s="73">
        <v>0.33</v>
      </c>
      <c r="BZ929" s="73">
        <v>0.09</v>
      </c>
      <c r="CA929" s="73">
        <v>0.33</v>
      </c>
      <c r="CB929" s="73"/>
      <c r="CC929" s="73"/>
      <c r="CD929" s="73"/>
      <c r="CE929" s="73"/>
      <c r="CF929" s="73" t="s">
        <v>3524</v>
      </c>
      <c r="CG929" s="80"/>
      <c r="CH929" s="73" t="s">
        <v>66</v>
      </c>
      <c r="CI929" s="73" t="s">
        <v>3524</v>
      </c>
    </row>
    <row r="930" spans="70:87" ht="15" customHeight="1" x14ac:dyDescent="0.25">
      <c r="BR930" s="78">
        <v>46323.633946759262</v>
      </c>
      <c r="BS930" s="73" t="s">
        <v>4311</v>
      </c>
      <c r="BT930" s="73" t="s">
        <v>4315</v>
      </c>
      <c r="BU930" s="73">
        <v>774</v>
      </c>
      <c r="BV930" s="73" t="s">
        <v>2176</v>
      </c>
      <c r="BW930" s="73" t="s">
        <v>2177</v>
      </c>
      <c r="BX930" s="73">
        <v>0.09</v>
      </c>
      <c r="BY930" s="73">
        <v>0.33</v>
      </c>
      <c r="BZ930" s="73">
        <v>0.09</v>
      </c>
      <c r="CA930" s="73">
        <v>0.3</v>
      </c>
      <c r="CB930" s="73"/>
      <c r="CC930" s="73"/>
      <c r="CD930" s="73"/>
      <c r="CE930" s="73"/>
      <c r="CF930" s="73" t="s">
        <v>3524</v>
      </c>
      <c r="CG930" s="80"/>
      <c r="CH930" s="73" t="s">
        <v>66</v>
      </c>
      <c r="CI930" s="73" t="s">
        <v>3524</v>
      </c>
    </row>
    <row r="931" spans="70:87" ht="15" customHeight="1" x14ac:dyDescent="0.25">
      <c r="BR931" s="78">
        <v>46323.633946759262</v>
      </c>
      <c r="BS931" s="73" t="s">
        <v>4316</v>
      </c>
      <c r="BT931" s="73" t="s">
        <v>4317</v>
      </c>
      <c r="BU931" s="73">
        <v>775</v>
      </c>
      <c r="BV931" s="73" t="s">
        <v>2176</v>
      </c>
      <c r="BW931" s="73" t="s">
        <v>2177</v>
      </c>
      <c r="BX931" s="73">
        <v>0.12</v>
      </c>
      <c r="BY931" s="73">
        <v>0.3</v>
      </c>
      <c r="BZ931" s="73">
        <v>0.15</v>
      </c>
      <c r="CA931" s="73">
        <v>0.3</v>
      </c>
      <c r="CB931" s="73"/>
      <c r="CC931" s="73"/>
      <c r="CD931" s="73"/>
      <c r="CE931" s="73"/>
      <c r="CF931" s="73" t="s">
        <v>3526</v>
      </c>
      <c r="CG931" s="80"/>
      <c r="CH931" s="73" t="s">
        <v>66</v>
      </c>
      <c r="CI931" s="73" t="s">
        <v>3526</v>
      </c>
    </row>
    <row r="932" spans="70:87" ht="15" customHeight="1" x14ac:dyDescent="0.25">
      <c r="BR932" s="78">
        <v>46323.633946759262</v>
      </c>
      <c r="BS932" s="73" t="s">
        <v>4316</v>
      </c>
      <c r="BT932" s="73" t="s">
        <v>4318</v>
      </c>
      <c r="BU932" s="73">
        <v>776</v>
      </c>
      <c r="BV932" s="73" t="s">
        <v>2176</v>
      </c>
      <c r="BW932" s="73" t="s">
        <v>2177</v>
      </c>
      <c r="BX932" s="73">
        <v>0.15</v>
      </c>
      <c r="BY932" s="73">
        <v>0.3</v>
      </c>
      <c r="BZ932" s="73">
        <v>0.15</v>
      </c>
      <c r="CA932" s="73">
        <v>0.33</v>
      </c>
      <c r="CB932" s="73"/>
      <c r="CC932" s="73"/>
      <c r="CD932" s="73"/>
      <c r="CE932" s="73"/>
      <c r="CF932" s="73" t="s">
        <v>3526</v>
      </c>
      <c r="CG932" s="80"/>
      <c r="CH932" s="73" t="s">
        <v>66</v>
      </c>
      <c r="CI932" s="73" t="s">
        <v>3526</v>
      </c>
    </row>
    <row r="933" spans="70:87" ht="15" customHeight="1" x14ac:dyDescent="0.25">
      <c r="BR933" s="78">
        <v>46323.633946759262</v>
      </c>
      <c r="BS933" s="73" t="s">
        <v>4316</v>
      </c>
      <c r="BT933" s="73" t="s">
        <v>4319</v>
      </c>
      <c r="BU933" s="73">
        <v>777</v>
      </c>
      <c r="BV933" s="73" t="s">
        <v>2176</v>
      </c>
      <c r="BW933" s="73" t="s">
        <v>2177</v>
      </c>
      <c r="BX933" s="73">
        <v>0.15</v>
      </c>
      <c r="BY933" s="73">
        <v>0.33</v>
      </c>
      <c r="BZ933" s="73">
        <v>0.12</v>
      </c>
      <c r="CA933" s="73">
        <v>0.33</v>
      </c>
      <c r="CB933" s="73"/>
      <c r="CC933" s="73"/>
      <c r="CD933" s="73"/>
      <c r="CE933" s="73"/>
      <c r="CF933" s="73" t="s">
        <v>3526</v>
      </c>
      <c r="CG933" s="80"/>
      <c r="CH933" s="73" t="s">
        <v>66</v>
      </c>
      <c r="CI933" s="73" t="s">
        <v>3526</v>
      </c>
    </row>
    <row r="934" spans="70:87" ht="15" customHeight="1" x14ac:dyDescent="0.25">
      <c r="BR934" s="78">
        <v>46323.633946759262</v>
      </c>
      <c r="BS934" s="73" t="s">
        <v>4316</v>
      </c>
      <c r="BT934" s="73" t="s">
        <v>4320</v>
      </c>
      <c r="BU934" s="73">
        <v>778</v>
      </c>
      <c r="BV934" s="73" t="s">
        <v>2176</v>
      </c>
      <c r="BW934" s="73" t="s">
        <v>2177</v>
      </c>
      <c r="BX934" s="73">
        <v>0.12</v>
      </c>
      <c r="BY934" s="73">
        <v>0.33</v>
      </c>
      <c r="BZ934" s="73">
        <v>0.12</v>
      </c>
      <c r="CA934" s="73">
        <v>0.3</v>
      </c>
      <c r="CB934" s="73"/>
      <c r="CC934" s="73"/>
      <c r="CD934" s="73"/>
      <c r="CE934" s="73"/>
      <c r="CF934" s="73" t="s">
        <v>3526</v>
      </c>
      <c r="CG934" s="80"/>
      <c r="CH934" s="73" t="s">
        <v>66</v>
      </c>
      <c r="CI934" s="73" t="s">
        <v>3526</v>
      </c>
    </row>
    <row r="935" spans="70:87" ht="15" customHeight="1" x14ac:dyDescent="0.25">
      <c r="BR935" s="78">
        <v>46323.633946759262</v>
      </c>
      <c r="BS935" s="73" t="s">
        <v>4321</v>
      </c>
      <c r="BT935" s="73" t="s">
        <v>4322</v>
      </c>
      <c r="BU935" s="73">
        <v>779</v>
      </c>
      <c r="BV935" s="73" t="s">
        <v>2176</v>
      </c>
      <c r="BW935" s="73" t="s">
        <v>2177</v>
      </c>
      <c r="BX935" s="73">
        <v>0.15</v>
      </c>
      <c r="BY935" s="73">
        <v>0.3</v>
      </c>
      <c r="BZ935" s="73">
        <v>0.18</v>
      </c>
      <c r="CA935" s="73">
        <v>0.3</v>
      </c>
      <c r="CB935" s="73"/>
      <c r="CC935" s="73"/>
      <c r="CD935" s="73"/>
      <c r="CE935" s="73"/>
      <c r="CF935" s="73" t="s">
        <v>3528</v>
      </c>
      <c r="CG935" s="80"/>
      <c r="CH935" s="73" t="s">
        <v>66</v>
      </c>
      <c r="CI935" s="73" t="s">
        <v>3528</v>
      </c>
    </row>
    <row r="936" spans="70:87" ht="15" customHeight="1" x14ac:dyDescent="0.25">
      <c r="BR936" s="78">
        <v>46323.633946759262</v>
      </c>
      <c r="BS936" s="73" t="s">
        <v>4321</v>
      </c>
      <c r="BT936" s="73" t="s">
        <v>4323</v>
      </c>
      <c r="BU936" s="73">
        <v>780</v>
      </c>
      <c r="BV936" s="73" t="s">
        <v>2176</v>
      </c>
      <c r="BW936" s="73" t="s">
        <v>2177</v>
      </c>
      <c r="BX936" s="73">
        <v>0.18</v>
      </c>
      <c r="BY936" s="73">
        <v>0.3</v>
      </c>
      <c r="BZ936" s="73">
        <v>0.18</v>
      </c>
      <c r="CA936" s="73">
        <v>0.33</v>
      </c>
      <c r="CB936" s="73"/>
      <c r="CC936" s="73"/>
      <c r="CD936" s="73"/>
      <c r="CE936" s="73"/>
      <c r="CF936" s="73" t="s">
        <v>3528</v>
      </c>
      <c r="CG936" s="80"/>
      <c r="CH936" s="73" t="s">
        <v>66</v>
      </c>
      <c r="CI936" s="73" t="s">
        <v>3528</v>
      </c>
    </row>
    <row r="937" spans="70:87" ht="15" customHeight="1" x14ac:dyDescent="0.25">
      <c r="BR937" s="78">
        <v>46323.633946759262</v>
      </c>
      <c r="BS937" s="73" t="s">
        <v>4321</v>
      </c>
      <c r="BT937" s="73" t="s">
        <v>4324</v>
      </c>
      <c r="BU937" s="73">
        <v>781</v>
      </c>
      <c r="BV937" s="73" t="s">
        <v>2176</v>
      </c>
      <c r="BW937" s="73" t="s">
        <v>2177</v>
      </c>
      <c r="BX937" s="73">
        <v>0.18</v>
      </c>
      <c r="BY937" s="73">
        <v>0.33</v>
      </c>
      <c r="BZ937" s="73">
        <v>0.15</v>
      </c>
      <c r="CA937" s="73">
        <v>0.33</v>
      </c>
      <c r="CB937" s="73"/>
      <c r="CC937" s="73"/>
      <c r="CD937" s="73"/>
      <c r="CE937" s="73"/>
      <c r="CF937" s="73" t="s">
        <v>3528</v>
      </c>
      <c r="CG937" s="80"/>
      <c r="CH937" s="73" t="s">
        <v>66</v>
      </c>
      <c r="CI937" s="73" t="s">
        <v>3528</v>
      </c>
    </row>
    <row r="938" spans="70:87" ht="15" customHeight="1" x14ac:dyDescent="0.25">
      <c r="BR938" s="78">
        <v>46323.633946759262</v>
      </c>
      <c r="BS938" s="73" t="s">
        <v>4321</v>
      </c>
      <c r="BT938" s="73" t="s">
        <v>4325</v>
      </c>
      <c r="BU938" s="73">
        <v>782</v>
      </c>
      <c r="BV938" s="73" t="s">
        <v>2176</v>
      </c>
      <c r="BW938" s="73" t="s">
        <v>2177</v>
      </c>
      <c r="BX938" s="73">
        <v>0.15</v>
      </c>
      <c r="BY938" s="73">
        <v>0.33</v>
      </c>
      <c r="BZ938" s="73">
        <v>0.15</v>
      </c>
      <c r="CA938" s="73">
        <v>0.3</v>
      </c>
      <c r="CB938" s="73"/>
      <c r="CC938" s="73"/>
      <c r="CD938" s="73"/>
      <c r="CE938" s="73"/>
      <c r="CF938" s="73" t="s">
        <v>3528</v>
      </c>
      <c r="CG938" s="80"/>
      <c r="CH938" s="73" t="s">
        <v>66</v>
      </c>
      <c r="CI938" s="73" t="s">
        <v>3528</v>
      </c>
    </row>
    <row r="939" spans="70:87" ht="15" customHeight="1" x14ac:dyDescent="0.25">
      <c r="BR939" s="78">
        <v>46323.633946759262</v>
      </c>
      <c r="BS939" s="73" t="s">
        <v>4326</v>
      </c>
      <c r="BT939" s="73" t="s">
        <v>4327</v>
      </c>
      <c r="BU939" s="73">
        <v>783</v>
      </c>
      <c r="BV939" s="73" t="s">
        <v>2176</v>
      </c>
      <c r="BW939" s="73" t="s">
        <v>2177</v>
      </c>
      <c r="BX939" s="73">
        <v>0.18</v>
      </c>
      <c r="BY939" s="73">
        <v>0.3</v>
      </c>
      <c r="BZ939" s="73">
        <v>0.21</v>
      </c>
      <c r="CA939" s="73">
        <v>0.3</v>
      </c>
      <c r="CB939" s="73"/>
      <c r="CC939" s="73"/>
      <c r="CD939" s="73"/>
      <c r="CE939" s="73"/>
      <c r="CF939" s="73" t="s">
        <v>3530</v>
      </c>
      <c r="CG939" s="80"/>
      <c r="CH939" s="73" t="s">
        <v>66</v>
      </c>
      <c r="CI939" s="73" t="s">
        <v>3530</v>
      </c>
    </row>
    <row r="940" spans="70:87" ht="15" customHeight="1" x14ac:dyDescent="0.25">
      <c r="BR940" s="78">
        <v>46323.633946759262</v>
      </c>
      <c r="BS940" s="73" t="s">
        <v>4326</v>
      </c>
      <c r="BT940" s="73" t="s">
        <v>4328</v>
      </c>
      <c r="BU940" s="73">
        <v>784</v>
      </c>
      <c r="BV940" s="73" t="s">
        <v>2176</v>
      </c>
      <c r="BW940" s="73" t="s">
        <v>2177</v>
      </c>
      <c r="BX940" s="73">
        <v>0.21</v>
      </c>
      <c r="BY940" s="73">
        <v>0.3</v>
      </c>
      <c r="BZ940" s="73">
        <v>0.21</v>
      </c>
      <c r="CA940" s="73">
        <v>0.33</v>
      </c>
      <c r="CB940" s="73"/>
      <c r="CC940" s="73"/>
      <c r="CD940" s="73"/>
      <c r="CE940" s="73"/>
      <c r="CF940" s="73" t="s">
        <v>3530</v>
      </c>
      <c r="CG940" s="80"/>
      <c r="CH940" s="73" t="s">
        <v>66</v>
      </c>
      <c r="CI940" s="73" t="s">
        <v>3530</v>
      </c>
    </row>
    <row r="941" spans="70:87" ht="15" customHeight="1" x14ac:dyDescent="0.25">
      <c r="BR941" s="78">
        <v>46323.633946759262</v>
      </c>
      <c r="BS941" s="73" t="s">
        <v>4326</v>
      </c>
      <c r="BT941" s="73" t="s">
        <v>4329</v>
      </c>
      <c r="BU941" s="73">
        <v>785</v>
      </c>
      <c r="BV941" s="73" t="s">
        <v>2176</v>
      </c>
      <c r="BW941" s="73" t="s">
        <v>2177</v>
      </c>
      <c r="BX941" s="73">
        <v>0.21</v>
      </c>
      <c r="BY941" s="73">
        <v>0.33</v>
      </c>
      <c r="BZ941" s="73">
        <v>0.18</v>
      </c>
      <c r="CA941" s="73">
        <v>0.33</v>
      </c>
      <c r="CB941" s="73"/>
      <c r="CC941" s="73"/>
      <c r="CD941" s="73"/>
      <c r="CE941" s="73"/>
      <c r="CF941" s="73" t="s">
        <v>3530</v>
      </c>
      <c r="CG941" s="80"/>
      <c r="CH941" s="73" t="s">
        <v>66</v>
      </c>
      <c r="CI941" s="73" t="s">
        <v>3530</v>
      </c>
    </row>
    <row r="942" spans="70:87" ht="15" customHeight="1" x14ac:dyDescent="0.25">
      <c r="BR942" s="78">
        <v>46323.633946759262</v>
      </c>
      <c r="BS942" s="73" t="s">
        <v>4326</v>
      </c>
      <c r="BT942" s="73" t="s">
        <v>4330</v>
      </c>
      <c r="BU942" s="73">
        <v>786</v>
      </c>
      <c r="BV942" s="73" t="s">
        <v>2176</v>
      </c>
      <c r="BW942" s="73" t="s">
        <v>2177</v>
      </c>
      <c r="BX942" s="73">
        <v>0.18</v>
      </c>
      <c r="BY942" s="73">
        <v>0.33</v>
      </c>
      <c r="BZ942" s="73">
        <v>0.18</v>
      </c>
      <c r="CA942" s="73">
        <v>0.3</v>
      </c>
      <c r="CB942" s="73"/>
      <c r="CC942" s="73"/>
      <c r="CD942" s="73"/>
      <c r="CE942" s="73"/>
      <c r="CF942" s="73" t="s">
        <v>3530</v>
      </c>
      <c r="CG942" s="80"/>
      <c r="CH942" s="73" t="s">
        <v>66</v>
      </c>
      <c r="CI942" s="73" t="s">
        <v>3530</v>
      </c>
    </row>
    <row r="943" spans="70:87" ht="15" customHeight="1" x14ac:dyDescent="0.25">
      <c r="BR943" s="78">
        <v>46323.633946759262</v>
      </c>
      <c r="BS943" s="73" t="s">
        <v>4331</v>
      </c>
      <c r="BT943" s="73" t="s">
        <v>4332</v>
      </c>
      <c r="BU943" s="73">
        <v>787</v>
      </c>
      <c r="BV943" s="73" t="s">
        <v>2176</v>
      </c>
      <c r="BW943" s="73" t="s">
        <v>2177</v>
      </c>
      <c r="BX943" s="73">
        <v>0.21</v>
      </c>
      <c r="BY943" s="73">
        <v>0.3</v>
      </c>
      <c r="BZ943" s="73">
        <v>0.24</v>
      </c>
      <c r="CA943" s="73">
        <v>0.3</v>
      </c>
      <c r="CB943" s="73"/>
      <c r="CC943" s="73"/>
      <c r="CD943" s="73"/>
      <c r="CE943" s="73"/>
      <c r="CF943" s="73" t="s">
        <v>3532</v>
      </c>
      <c r="CG943" s="80"/>
      <c r="CH943" s="73" t="s">
        <v>66</v>
      </c>
      <c r="CI943" s="73" t="s">
        <v>3532</v>
      </c>
    </row>
    <row r="944" spans="70:87" ht="15" customHeight="1" x14ac:dyDescent="0.25">
      <c r="BR944" s="78">
        <v>46323.633946759262</v>
      </c>
      <c r="BS944" s="73" t="s">
        <v>4331</v>
      </c>
      <c r="BT944" s="73" t="s">
        <v>4333</v>
      </c>
      <c r="BU944" s="73">
        <v>788</v>
      </c>
      <c r="BV944" s="73" t="s">
        <v>2176</v>
      </c>
      <c r="BW944" s="73" t="s">
        <v>2177</v>
      </c>
      <c r="BX944" s="73">
        <v>0.24</v>
      </c>
      <c r="BY944" s="73">
        <v>0.3</v>
      </c>
      <c r="BZ944" s="73">
        <v>0.24</v>
      </c>
      <c r="CA944" s="73">
        <v>0.33</v>
      </c>
      <c r="CB944" s="73"/>
      <c r="CC944" s="73"/>
      <c r="CD944" s="73"/>
      <c r="CE944" s="73"/>
      <c r="CF944" s="73" t="s">
        <v>3532</v>
      </c>
      <c r="CG944" s="80"/>
      <c r="CH944" s="73" t="s">
        <v>66</v>
      </c>
      <c r="CI944" s="73" t="s">
        <v>3532</v>
      </c>
    </row>
    <row r="945" spans="70:87" ht="15" customHeight="1" x14ac:dyDescent="0.25">
      <c r="BR945" s="78">
        <v>46323.633946759262</v>
      </c>
      <c r="BS945" s="73" t="s">
        <v>4331</v>
      </c>
      <c r="BT945" s="73" t="s">
        <v>4334</v>
      </c>
      <c r="BU945" s="73">
        <v>789</v>
      </c>
      <c r="BV945" s="73" t="s">
        <v>2176</v>
      </c>
      <c r="BW945" s="73" t="s">
        <v>2177</v>
      </c>
      <c r="BX945" s="73">
        <v>0.24</v>
      </c>
      <c r="BY945" s="73">
        <v>0.33</v>
      </c>
      <c r="BZ945" s="73">
        <v>0.21</v>
      </c>
      <c r="CA945" s="73">
        <v>0.33</v>
      </c>
      <c r="CB945" s="73"/>
      <c r="CC945" s="73"/>
      <c r="CD945" s="73"/>
      <c r="CE945" s="73"/>
      <c r="CF945" s="73" t="s">
        <v>3532</v>
      </c>
      <c r="CG945" s="80"/>
      <c r="CH945" s="73" t="s">
        <v>66</v>
      </c>
      <c r="CI945" s="73" t="s">
        <v>3532</v>
      </c>
    </row>
    <row r="946" spans="70:87" ht="15" customHeight="1" x14ac:dyDescent="0.25">
      <c r="BR946" s="78">
        <v>46323.633946759262</v>
      </c>
      <c r="BS946" s="73" t="s">
        <v>4331</v>
      </c>
      <c r="BT946" s="73" t="s">
        <v>4335</v>
      </c>
      <c r="BU946" s="73">
        <v>790</v>
      </c>
      <c r="BV946" s="73" t="s">
        <v>2176</v>
      </c>
      <c r="BW946" s="73" t="s">
        <v>2177</v>
      </c>
      <c r="BX946" s="73">
        <v>0.21</v>
      </c>
      <c r="BY946" s="73">
        <v>0.33</v>
      </c>
      <c r="BZ946" s="73">
        <v>0.21</v>
      </c>
      <c r="CA946" s="73">
        <v>0.3</v>
      </c>
      <c r="CB946" s="73"/>
      <c r="CC946" s="73"/>
      <c r="CD946" s="73"/>
      <c r="CE946" s="73"/>
      <c r="CF946" s="73" t="s">
        <v>3532</v>
      </c>
      <c r="CG946" s="80"/>
      <c r="CH946" s="73" t="s">
        <v>66</v>
      </c>
      <c r="CI946" s="73" t="s">
        <v>3532</v>
      </c>
    </row>
    <row r="947" spans="70:87" ht="15" customHeight="1" x14ac:dyDescent="0.25">
      <c r="BR947" s="78">
        <v>46323.633946759262</v>
      </c>
      <c r="BS947" s="73" t="s">
        <v>4336</v>
      </c>
      <c r="BT947" s="73" t="s">
        <v>4337</v>
      </c>
      <c r="BU947" s="73">
        <v>791</v>
      </c>
      <c r="BV947" s="73" t="s">
        <v>2176</v>
      </c>
      <c r="BW947" s="73" t="s">
        <v>2177</v>
      </c>
      <c r="BX947" s="73">
        <v>0.25</v>
      </c>
      <c r="BY947" s="73">
        <v>0.3</v>
      </c>
      <c r="BZ947" s="73">
        <v>0.25</v>
      </c>
      <c r="CA947" s="73">
        <v>0.33</v>
      </c>
      <c r="CB947" s="73"/>
      <c r="CC947" s="73"/>
      <c r="CD947" s="73"/>
      <c r="CE947" s="73"/>
      <c r="CF947" s="73" t="s">
        <v>3534</v>
      </c>
      <c r="CG947" s="80"/>
      <c r="CH947" s="73" t="s">
        <v>66</v>
      </c>
      <c r="CI947" s="73" t="s">
        <v>3534</v>
      </c>
    </row>
    <row r="948" spans="70:87" ht="15" customHeight="1" x14ac:dyDescent="0.25">
      <c r="BR948" s="78">
        <v>46323.633946759262</v>
      </c>
      <c r="BS948" s="73" t="s">
        <v>4336</v>
      </c>
      <c r="BT948" s="73" t="s">
        <v>4338</v>
      </c>
      <c r="BU948" s="73">
        <v>792</v>
      </c>
      <c r="BV948" s="73" t="s">
        <v>2176</v>
      </c>
      <c r="BW948" s="73" t="s">
        <v>2177</v>
      </c>
      <c r="BX948" s="73">
        <v>0.25</v>
      </c>
      <c r="BY948" s="73">
        <v>0.33</v>
      </c>
      <c r="BZ948" s="73">
        <v>0.24</v>
      </c>
      <c r="CA948" s="73">
        <v>0.33</v>
      </c>
      <c r="CB948" s="73"/>
      <c r="CC948" s="73"/>
      <c r="CD948" s="73"/>
      <c r="CE948" s="73"/>
      <c r="CF948" s="73" t="s">
        <v>3534</v>
      </c>
      <c r="CG948" s="80"/>
      <c r="CH948" s="73" t="s">
        <v>66</v>
      </c>
      <c r="CI948" s="73" t="s">
        <v>3534</v>
      </c>
    </row>
    <row r="949" spans="70:87" ht="15" customHeight="1" x14ac:dyDescent="0.25">
      <c r="BR949" s="78">
        <v>46323.633946759262</v>
      </c>
      <c r="BS949" s="73" t="s">
        <v>4336</v>
      </c>
      <c r="BT949" s="73" t="s">
        <v>4339</v>
      </c>
      <c r="BU949" s="73">
        <v>793</v>
      </c>
      <c r="BV949" s="73" t="s">
        <v>2176</v>
      </c>
      <c r="BW949" s="73" t="s">
        <v>2177</v>
      </c>
      <c r="BX949" s="73">
        <v>0.24</v>
      </c>
      <c r="BY949" s="73">
        <v>0.33</v>
      </c>
      <c r="BZ949" s="73">
        <v>0.24</v>
      </c>
      <c r="CA949" s="73">
        <v>0.3</v>
      </c>
      <c r="CB949" s="73"/>
      <c r="CC949" s="73"/>
      <c r="CD949" s="73"/>
      <c r="CE949" s="73"/>
      <c r="CF949" s="73" t="s">
        <v>3534</v>
      </c>
      <c r="CG949" s="80"/>
      <c r="CH949" s="73" t="s">
        <v>66</v>
      </c>
      <c r="CI949" s="73" t="s">
        <v>3534</v>
      </c>
    </row>
    <row r="950" spans="70:87" ht="15" customHeight="1" x14ac:dyDescent="0.25">
      <c r="BR950" s="78">
        <v>46323.633946759262</v>
      </c>
      <c r="BS950" s="73" t="s">
        <v>4336</v>
      </c>
      <c r="BT950" s="73" t="s">
        <v>4340</v>
      </c>
      <c r="BU950" s="73">
        <v>794</v>
      </c>
      <c r="BV950" s="73" t="s">
        <v>2176</v>
      </c>
      <c r="BW950" s="73" t="s">
        <v>2177</v>
      </c>
      <c r="BX950" s="73">
        <v>0.24</v>
      </c>
      <c r="BY950" s="73">
        <v>0.3</v>
      </c>
      <c r="BZ950" s="73">
        <v>0.25</v>
      </c>
      <c r="CA950" s="73">
        <v>0.3</v>
      </c>
      <c r="CB950" s="73"/>
      <c r="CC950" s="73"/>
      <c r="CD950" s="73"/>
      <c r="CE950" s="73"/>
      <c r="CF950" s="73" t="s">
        <v>3534</v>
      </c>
      <c r="CG950" s="80"/>
      <c r="CH950" s="73" t="s">
        <v>66</v>
      </c>
      <c r="CI950" s="73" t="s">
        <v>3534</v>
      </c>
    </row>
    <row r="951" spans="70:87" ht="15" customHeight="1" x14ac:dyDescent="0.25">
      <c r="BR951" s="78">
        <v>46323.633946759262</v>
      </c>
      <c r="BS951" s="73" t="s">
        <v>4341</v>
      </c>
      <c r="BT951" s="73" t="s">
        <v>4342</v>
      </c>
      <c r="BU951" s="73">
        <v>795</v>
      </c>
      <c r="BV951" s="73" t="s">
        <v>2176</v>
      </c>
      <c r="BW951" s="73" t="s">
        <v>2177</v>
      </c>
      <c r="BX951" s="73">
        <v>0</v>
      </c>
      <c r="BY951" s="73">
        <v>0.33</v>
      </c>
      <c r="BZ951" s="73">
        <v>0.03</v>
      </c>
      <c r="CA951" s="73">
        <v>0.33</v>
      </c>
      <c r="CB951" s="73"/>
      <c r="CC951" s="73"/>
      <c r="CD951" s="73"/>
      <c r="CE951" s="73"/>
      <c r="CF951" s="73" t="s">
        <v>3536</v>
      </c>
      <c r="CG951" s="80"/>
      <c r="CH951" s="73" t="s">
        <v>66</v>
      </c>
      <c r="CI951" s="73" t="s">
        <v>3536</v>
      </c>
    </row>
    <row r="952" spans="70:87" ht="15" customHeight="1" x14ac:dyDescent="0.25">
      <c r="BR952" s="78">
        <v>46323.633946759262</v>
      </c>
      <c r="BS952" s="73" t="s">
        <v>4341</v>
      </c>
      <c r="BT952" s="73" t="s">
        <v>4343</v>
      </c>
      <c r="BU952" s="73">
        <v>796</v>
      </c>
      <c r="BV952" s="73" t="s">
        <v>2176</v>
      </c>
      <c r="BW952" s="73" t="s">
        <v>2177</v>
      </c>
      <c r="BX952" s="73">
        <v>0.03</v>
      </c>
      <c r="BY952" s="73">
        <v>0.33</v>
      </c>
      <c r="BZ952" s="73">
        <v>0.03</v>
      </c>
      <c r="CA952" s="73">
        <v>0.36</v>
      </c>
      <c r="CB952" s="73"/>
      <c r="CC952" s="73"/>
      <c r="CD952" s="73"/>
      <c r="CE952" s="73"/>
      <c r="CF952" s="73" t="s">
        <v>3536</v>
      </c>
      <c r="CG952" s="80"/>
      <c r="CH952" s="73" t="s">
        <v>66</v>
      </c>
      <c r="CI952" s="73" t="s">
        <v>3536</v>
      </c>
    </row>
    <row r="953" spans="70:87" ht="15" customHeight="1" x14ac:dyDescent="0.25">
      <c r="BR953" s="78">
        <v>46323.633946759262</v>
      </c>
      <c r="BS953" s="73" t="s">
        <v>4341</v>
      </c>
      <c r="BT953" s="73" t="s">
        <v>4344</v>
      </c>
      <c r="BU953" s="73">
        <v>797</v>
      </c>
      <c r="BV953" s="73" t="s">
        <v>2176</v>
      </c>
      <c r="BW953" s="73" t="s">
        <v>2177</v>
      </c>
      <c r="BX953" s="73">
        <v>0.03</v>
      </c>
      <c r="BY953" s="73">
        <v>0.36</v>
      </c>
      <c r="BZ953" s="73">
        <v>0</v>
      </c>
      <c r="CA953" s="73">
        <v>0.36</v>
      </c>
      <c r="CB953" s="73"/>
      <c r="CC953" s="73"/>
      <c r="CD953" s="73"/>
      <c r="CE953" s="73"/>
      <c r="CF953" s="73" t="s">
        <v>3536</v>
      </c>
      <c r="CG953" s="80"/>
      <c r="CH953" s="73" t="s">
        <v>66</v>
      </c>
      <c r="CI953" s="73" t="s">
        <v>3536</v>
      </c>
    </row>
    <row r="954" spans="70:87" ht="15" customHeight="1" x14ac:dyDescent="0.25">
      <c r="BR954" s="78">
        <v>46323.633946759262</v>
      </c>
      <c r="BS954" s="73" t="s">
        <v>4341</v>
      </c>
      <c r="BT954" s="73" t="s">
        <v>4345</v>
      </c>
      <c r="BU954" s="73">
        <v>798</v>
      </c>
      <c r="BV954" s="73" t="s">
        <v>2176</v>
      </c>
      <c r="BW954" s="73" t="s">
        <v>2177</v>
      </c>
      <c r="BX954" s="73">
        <v>0</v>
      </c>
      <c r="BY954" s="73">
        <v>0.36</v>
      </c>
      <c r="BZ954" s="73">
        <v>0</v>
      </c>
      <c r="CA954" s="73">
        <v>0.33</v>
      </c>
      <c r="CB954" s="73"/>
      <c r="CC954" s="73"/>
      <c r="CD954" s="73"/>
      <c r="CE954" s="73"/>
      <c r="CF954" s="73" t="s">
        <v>3536</v>
      </c>
      <c r="CG954" s="80"/>
      <c r="CH954" s="73" t="s">
        <v>66</v>
      </c>
      <c r="CI954" s="73" t="s">
        <v>3536</v>
      </c>
    </row>
    <row r="955" spans="70:87" ht="15" customHeight="1" x14ac:dyDescent="0.25">
      <c r="BR955" s="78">
        <v>46323.633946759262</v>
      </c>
      <c r="BS955" s="73" t="s">
        <v>4346</v>
      </c>
      <c r="BT955" s="73" t="s">
        <v>4347</v>
      </c>
      <c r="BU955" s="73">
        <v>799</v>
      </c>
      <c r="BV955" s="73" t="s">
        <v>2176</v>
      </c>
      <c r="BW955" s="73" t="s">
        <v>2177</v>
      </c>
      <c r="BX955" s="73">
        <v>0.03</v>
      </c>
      <c r="BY955" s="73">
        <v>0.33</v>
      </c>
      <c r="BZ955" s="73">
        <v>0.06</v>
      </c>
      <c r="CA955" s="73">
        <v>0.33</v>
      </c>
      <c r="CB955" s="73"/>
      <c r="CC955" s="73"/>
      <c r="CD955" s="73"/>
      <c r="CE955" s="73"/>
      <c r="CF955" s="73" t="s">
        <v>3538</v>
      </c>
      <c r="CG955" s="80"/>
      <c r="CH955" s="73" t="s">
        <v>66</v>
      </c>
      <c r="CI955" s="73" t="s">
        <v>3538</v>
      </c>
    </row>
    <row r="956" spans="70:87" ht="15" customHeight="1" x14ac:dyDescent="0.25">
      <c r="BR956" s="78">
        <v>46323.633946759262</v>
      </c>
      <c r="BS956" s="73" t="s">
        <v>4346</v>
      </c>
      <c r="BT956" s="73" t="s">
        <v>4348</v>
      </c>
      <c r="BU956" s="73">
        <v>800</v>
      </c>
      <c r="BV956" s="73" t="s">
        <v>2176</v>
      </c>
      <c r="BW956" s="73" t="s">
        <v>2177</v>
      </c>
      <c r="BX956" s="73">
        <v>0.06</v>
      </c>
      <c r="BY956" s="73">
        <v>0.33</v>
      </c>
      <c r="BZ956" s="73">
        <v>0.06</v>
      </c>
      <c r="CA956" s="73">
        <v>0.36</v>
      </c>
      <c r="CB956" s="73"/>
      <c r="CC956" s="73"/>
      <c r="CD956" s="73"/>
      <c r="CE956" s="73"/>
      <c r="CF956" s="73" t="s">
        <v>3538</v>
      </c>
      <c r="CG956" s="80"/>
      <c r="CH956" s="73" t="s">
        <v>66</v>
      </c>
      <c r="CI956" s="73" t="s">
        <v>3538</v>
      </c>
    </row>
    <row r="957" spans="70:87" ht="15" customHeight="1" x14ac:dyDescent="0.25">
      <c r="BR957" s="78">
        <v>46323.633946759262</v>
      </c>
      <c r="BS957" s="73" t="s">
        <v>4346</v>
      </c>
      <c r="BT957" s="73" t="s">
        <v>4349</v>
      </c>
      <c r="BU957" s="73">
        <v>801</v>
      </c>
      <c r="BV957" s="73" t="s">
        <v>2176</v>
      </c>
      <c r="BW957" s="73" t="s">
        <v>2177</v>
      </c>
      <c r="BX957" s="73">
        <v>0.06</v>
      </c>
      <c r="BY957" s="73">
        <v>0.36</v>
      </c>
      <c r="BZ957" s="73">
        <v>0.03</v>
      </c>
      <c r="CA957" s="73">
        <v>0.36</v>
      </c>
      <c r="CB957" s="73"/>
      <c r="CC957" s="73"/>
      <c r="CD957" s="73"/>
      <c r="CE957" s="73"/>
      <c r="CF957" s="73" t="s">
        <v>3538</v>
      </c>
      <c r="CG957" s="80"/>
      <c r="CH957" s="73" t="s">
        <v>66</v>
      </c>
      <c r="CI957" s="73" t="s">
        <v>3538</v>
      </c>
    </row>
    <row r="958" spans="70:87" ht="15" customHeight="1" x14ac:dyDescent="0.25">
      <c r="BR958" s="78">
        <v>46323.633946759262</v>
      </c>
      <c r="BS958" s="73" t="s">
        <v>4346</v>
      </c>
      <c r="BT958" s="73" t="s">
        <v>4350</v>
      </c>
      <c r="BU958" s="73">
        <v>802</v>
      </c>
      <c r="BV958" s="73" t="s">
        <v>2176</v>
      </c>
      <c r="BW958" s="73" t="s">
        <v>2177</v>
      </c>
      <c r="BX958" s="73">
        <v>0.03</v>
      </c>
      <c r="BY958" s="73">
        <v>0.36</v>
      </c>
      <c r="BZ958" s="73">
        <v>0.03</v>
      </c>
      <c r="CA958" s="73">
        <v>0.33</v>
      </c>
      <c r="CB958" s="73"/>
      <c r="CC958" s="73"/>
      <c r="CD958" s="73"/>
      <c r="CE958" s="73"/>
      <c r="CF958" s="73" t="s">
        <v>3538</v>
      </c>
      <c r="CG958" s="80"/>
      <c r="CH958" s="73" t="s">
        <v>66</v>
      </c>
      <c r="CI958" s="73" t="s">
        <v>3538</v>
      </c>
    </row>
    <row r="959" spans="70:87" ht="15" customHeight="1" x14ac:dyDescent="0.25">
      <c r="BR959" s="78">
        <v>46323.633946759262</v>
      </c>
      <c r="BS959" s="73" t="s">
        <v>4351</v>
      </c>
      <c r="BT959" s="73" t="s">
        <v>4352</v>
      </c>
      <c r="BU959" s="73">
        <v>803</v>
      </c>
      <c r="BV959" s="73" t="s">
        <v>2176</v>
      </c>
      <c r="BW959" s="73" t="s">
        <v>2177</v>
      </c>
      <c r="BX959" s="73">
        <v>0.06</v>
      </c>
      <c r="BY959" s="73">
        <v>0.33</v>
      </c>
      <c r="BZ959" s="73">
        <v>0.09</v>
      </c>
      <c r="CA959" s="73">
        <v>0.33</v>
      </c>
      <c r="CB959" s="73"/>
      <c r="CC959" s="73"/>
      <c r="CD959" s="73"/>
      <c r="CE959" s="73"/>
      <c r="CF959" s="73" t="s">
        <v>3540</v>
      </c>
      <c r="CG959" s="80"/>
      <c r="CH959" s="73" t="s">
        <v>66</v>
      </c>
      <c r="CI959" s="73" t="s">
        <v>3540</v>
      </c>
    </row>
    <row r="960" spans="70:87" ht="15" customHeight="1" x14ac:dyDescent="0.25">
      <c r="BR960" s="78">
        <v>46323.633946759262</v>
      </c>
      <c r="BS960" s="73" t="s">
        <v>4351</v>
      </c>
      <c r="BT960" s="73" t="s">
        <v>4353</v>
      </c>
      <c r="BU960" s="73">
        <v>804</v>
      </c>
      <c r="BV960" s="73" t="s">
        <v>2176</v>
      </c>
      <c r="BW960" s="73" t="s">
        <v>2177</v>
      </c>
      <c r="BX960" s="73">
        <v>0.09</v>
      </c>
      <c r="BY960" s="73">
        <v>0.33</v>
      </c>
      <c r="BZ960" s="73">
        <v>0.09</v>
      </c>
      <c r="CA960" s="73">
        <v>0.36</v>
      </c>
      <c r="CB960" s="73"/>
      <c r="CC960" s="73"/>
      <c r="CD960" s="73"/>
      <c r="CE960" s="73"/>
      <c r="CF960" s="73" t="s">
        <v>3540</v>
      </c>
      <c r="CG960" s="80"/>
      <c r="CH960" s="73" t="s">
        <v>66</v>
      </c>
      <c r="CI960" s="73" t="s">
        <v>3540</v>
      </c>
    </row>
    <row r="961" spans="70:87" ht="15" customHeight="1" x14ac:dyDescent="0.25">
      <c r="BR961" s="78">
        <v>46323.633946759262</v>
      </c>
      <c r="BS961" s="73" t="s">
        <v>4351</v>
      </c>
      <c r="BT961" s="73" t="s">
        <v>4354</v>
      </c>
      <c r="BU961" s="73">
        <v>805</v>
      </c>
      <c r="BV961" s="73" t="s">
        <v>2176</v>
      </c>
      <c r="BW961" s="73" t="s">
        <v>2177</v>
      </c>
      <c r="BX961" s="73">
        <v>0.09</v>
      </c>
      <c r="BY961" s="73">
        <v>0.36</v>
      </c>
      <c r="BZ961" s="73">
        <v>0.06</v>
      </c>
      <c r="CA961" s="73">
        <v>0.36</v>
      </c>
      <c r="CB961" s="73"/>
      <c r="CC961" s="73"/>
      <c r="CD961" s="73"/>
      <c r="CE961" s="73"/>
      <c r="CF961" s="73" t="s">
        <v>3540</v>
      </c>
      <c r="CG961" s="80"/>
      <c r="CH961" s="73" t="s">
        <v>66</v>
      </c>
      <c r="CI961" s="73" t="s">
        <v>3540</v>
      </c>
    </row>
    <row r="962" spans="70:87" ht="15" customHeight="1" x14ac:dyDescent="0.25">
      <c r="BR962" s="78">
        <v>46323.633946759262</v>
      </c>
      <c r="BS962" s="73" t="s">
        <v>4351</v>
      </c>
      <c r="BT962" s="73" t="s">
        <v>4355</v>
      </c>
      <c r="BU962" s="73">
        <v>806</v>
      </c>
      <c r="BV962" s="73" t="s">
        <v>2176</v>
      </c>
      <c r="BW962" s="73" t="s">
        <v>2177</v>
      </c>
      <c r="BX962" s="73">
        <v>0.06</v>
      </c>
      <c r="BY962" s="73">
        <v>0.36</v>
      </c>
      <c r="BZ962" s="73">
        <v>0.06</v>
      </c>
      <c r="CA962" s="73">
        <v>0.33</v>
      </c>
      <c r="CB962" s="73"/>
      <c r="CC962" s="73"/>
      <c r="CD962" s="73"/>
      <c r="CE962" s="73"/>
      <c r="CF962" s="73" t="s">
        <v>3540</v>
      </c>
      <c r="CG962" s="80"/>
      <c r="CH962" s="73" t="s">
        <v>66</v>
      </c>
      <c r="CI962" s="73" t="s">
        <v>3540</v>
      </c>
    </row>
    <row r="963" spans="70:87" ht="15" customHeight="1" x14ac:dyDescent="0.25">
      <c r="BR963" s="78">
        <v>46323.633946759262</v>
      </c>
      <c r="BS963" s="73" t="s">
        <v>4356</v>
      </c>
      <c r="BT963" s="73" t="s">
        <v>4357</v>
      </c>
      <c r="BU963" s="73">
        <v>807</v>
      </c>
      <c r="BV963" s="73" t="s">
        <v>2176</v>
      </c>
      <c r="BW963" s="73" t="s">
        <v>2177</v>
      </c>
      <c r="BX963" s="73">
        <v>0.09</v>
      </c>
      <c r="BY963" s="73">
        <v>0.33</v>
      </c>
      <c r="BZ963" s="73">
        <v>0.12</v>
      </c>
      <c r="CA963" s="73">
        <v>0.33</v>
      </c>
      <c r="CB963" s="73"/>
      <c r="CC963" s="73"/>
      <c r="CD963" s="73"/>
      <c r="CE963" s="73"/>
      <c r="CF963" s="73" t="s">
        <v>3542</v>
      </c>
      <c r="CG963" s="80"/>
      <c r="CH963" s="73" t="s">
        <v>66</v>
      </c>
      <c r="CI963" s="73" t="s">
        <v>3542</v>
      </c>
    </row>
    <row r="964" spans="70:87" ht="15" customHeight="1" x14ac:dyDescent="0.25">
      <c r="BR964" s="78">
        <v>46323.633946759262</v>
      </c>
      <c r="BS964" s="73" t="s">
        <v>4356</v>
      </c>
      <c r="BT964" s="73" t="s">
        <v>4358</v>
      </c>
      <c r="BU964" s="73">
        <v>808</v>
      </c>
      <c r="BV964" s="73" t="s">
        <v>2176</v>
      </c>
      <c r="BW964" s="73" t="s">
        <v>2177</v>
      </c>
      <c r="BX964" s="73">
        <v>0.12</v>
      </c>
      <c r="BY964" s="73">
        <v>0.33</v>
      </c>
      <c r="BZ964" s="73">
        <v>0.12</v>
      </c>
      <c r="CA964" s="73">
        <v>0.36</v>
      </c>
      <c r="CB964" s="73"/>
      <c r="CC964" s="73"/>
      <c r="CD964" s="73"/>
      <c r="CE964" s="73"/>
      <c r="CF964" s="73" t="s">
        <v>3542</v>
      </c>
      <c r="CG964" s="80"/>
      <c r="CH964" s="73" t="s">
        <v>66</v>
      </c>
      <c r="CI964" s="73" t="s">
        <v>3542</v>
      </c>
    </row>
    <row r="965" spans="70:87" ht="15" customHeight="1" x14ac:dyDescent="0.25">
      <c r="BR965" s="78">
        <v>46323.633946759262</v>
      </c>
      <c r="BS965" s="73" t="s">
        <v>4356</v>
      </c>
      <c r="BT965" s="73" t="s">
        <v>4359</v>
      </c>
      <c r="BU965" s="73">
        <v>809</v>
      </c>
      <c r="BV965" s="73" t="s">
        <v>2176</v>
      </c>
      <c r="BW965" s="73" t="s">
        <v>2177</v>
      </c>
      <c r="BX965" s="73">
        <v>0.12</v>
      </c>
      <c r="BY965" s="73">
        <v>0.36</v>
      </c>
      <c r="BZ965" s="73">
        <v>0.09</v>
      </c>
      <c r="CA965" s="73">
        <v>0.36</v>
      </c>
      <c r="CB965" s="73"/>
      <c r="CC965" s="73"/>
      <c r="CD965" s="73"/>
      <c r="CE965" s="73"/>
      <c r="CF965" s="73" t="s">
        <v>3542</v>
      </c>
      <c r="CG965" s="80"/>
      <c r="CH965" s="73" t="s">
        <v>66</v>
      </c>
      <c r="CI965" s="73" t="s">
        <v>3542</v>
      </c>
    </row>
    <row r="966" spans="70:87" ht="15" customHeight="1" x14ac:dyDescent="0.25">
      <c r="BR966" s="78">
        <v>46323.633946759262</v>
      </c>
      <c r="BS966" s="73" t="s">
        <v>4356</v>
      </c>
      <c r="BT966" s="73" t="s">
        <v>4360</v>
      </c>
      <c r="BU966" s="73">
        <v>810</v>
      </c>
      <c r="BV966" s="73" t="s">
        <v>2176</v>
      </c>
      <c r="BW966" s="73" t="s">
        <v>2177</v>
      </c>
      <c r="BX966" s="73">
        <v>0.09</v>
      </c>
      <c r="BY966" s="73">
        <v>0.36</v>
      </c>
      <c r="BZ966" s="73">
        <v>0.09</v>
      </c>
      <c r="CA966" s="73">
        <v>0.33</v>
      </c>
      <c r="CB966" s="73"/>
      <c r="CC966" s="73"/>
      <c r="CD966" s="73"/>
      <c r="CE966" s="73"/>
      <c r="CF966" s="73" t="s">
        <v>3542</v>
      </c>
      <c r="CG966" s="80"/>
      <c r="CH966" s="73" t="s">
        <v>66</v>
      </c>
      <c r="CI966" s="73" t="s">
        <v>3542</v>
      </c>
    </row>
    <row r="967" spans="70:87" ht="15" customHeight="1" x14ac:dyDescent="0.25">
      <c r="BR967" s="78">
        <v>46323.633946759262</v>
      </c>
      <c r="BS967" s="73" t="s">
        <v>4361</v>
      </c>
      <c r="BT967" s="73" t="s">
        <v>4362</v>
      </c>
      <c r="BU967" s="73">
        <v>811</v>
      </c>
      <c r="BV967" s="73" t="s">
        <v>2176</v>
      </c>
      <c r="BW967" s="73" t="s">
        <v>2177</v>
      </c>
      <c r="BX967" s="73">
        <v>0.12</v>
      </c>
      <c r="BY967" s="73">
        <v>0.33</v>
      </c>
      <c r="BZ967" s="73">
        <v>0.15</v>
      </c>
      <c r="CA967" s="73">
        <v>0.33</v>
      </c>
      <c r="CB967" s="73"/>
      <c r="CC967" s="73"/>
      <c r="CD967" s="73"/>
      <c r="CE967" s="73"/>
      <c r="CF967" s="73" t="s">
        <v>3544</v>
      </c>
      <c r="CG967" s="80"/>
      <c r="CH967" s="73" t="s">
        <v>66</v>
      </c>
      <c r="CI967" s="73" t="s">
        <v>3544</v>
      </c>
    </row>
    <row r="968" spans="70:87" ht="15" customHeight="1" x14ac:dyDescent="0.25">
      <c r="BR968" s="78">
        <v>46323.633946759262</v>
      </c>
      <c r="BS968" s="73" t="s">
        <v>4361</v>
      </c>
      <c r="BT968" s="73" t="s">
        <v>4363</v>
      </c>
      <c r="BU968" s="73">
        <v>812</v>
      </c>
      <c r="BV968" s="73" t="s">
        <v>2176</v>
      </c>
      <c r="BW968" s="73" t="s">
        <v>2177</v>
      </c>
      <c r="BX968" s="73">
        <v>0.15</v>
      </c>
      <c r="BY968" s="73">
        <v>0.33</v>
      </c>
      <c r="BZ968" s="73">
        <v>0.15</v>
      </c>
      <c r="CA968" s="73">
        <v>0.36</v>
      </c>
      <c r="CB968" s="73"/>
      <c r="CC968" s="73"/>
      <c r="CD968" s="73"/>
      <c r="CE968" s="73"/>
      <c r="CF968" s="73" t="s">
        <v>3544</v>
      </c>
      <c r="CG968" s="80"/>
      <c r="CH968" s="73" t="s">
        <v>66</v>
      </c>
      <c r="CI968" s="73" t="s">
        <v>3544</v>
      </c>
    </row>
    <row r="969" spans="70:87" ht="15" customHeight="1" x14ac:dyDescent="0.25">
      <c r="BR969" s="78">
        <v>46323.633946759262</v>
      </c>
      <c r="BS969" s="73" t="s">
        <v>4361</v>
      </c>
      <c r="BT969" s="73" t="s">
        <v>4364</v>
      </c>
      <c r="BU969" s="73">
        <v>813</v>
      </c>
      <c r="BV969" s="73" t="s">
        <v>2176</v>
      </c>
      <c r="BW969" s="73" t="s">
        <v>2177</v>
      </c>
      <c r="BX969" s="73">
        <v>0.15</v>
      </c>
      <c r="BY969" s="73">
        <v>0.36</v>
      </c>
      <c r="BZ969" s="73">
        <v>0.12</v>
      </c>
      <c r="CA969" s="73">
        <v>0.36</v>
      </c>
      <c r="CB969" s="73"/>
      <c r="CC969" s="73"/>
      <c r="CD969" s="73"/>
      <c r="CE969" s="73"/>
      <c r="CF969" s="73" t="s">
        <v>3544</v>
      </c>
      <c r="CG969" s="80"/>
      <c r="CH969" s="73" t="s">
        <v>66</v>
      </c>
      <c r="CI969" s="73" t="s">
        <v>3544</v>
      </c>
    </row>
    <row r="970" spans="70:87" ht="15" customHeight="1" x14ac:dyDescent="0.25">
      <c r="BR970" s="78">
        <v>46323.633946759262</v>
      </c>
      <c r="BS970" s="73" t="s">
        <v>4361</v>
      </c>
      <c r="BT970" s="73" t="s">
        <v>4365</v>
      </c>
      <c r="BU970" s="73">
        <v>814</v>
      </c>
      <c r="BV970" s="73" t="s">
        <v>2176</v>
      </c>
      <c r="BW970" s="73" t="s">
        <v>2177</v>
      </c>
      <c r="BX970" s="73">
        <v>0.12</v>
      </c>
      <c r="BY970" s="73">
        <v>0.36</v>
      </c>
      <c r="BZ970" s="73">
        <v>0.12</v>
      </c>
      <c r="CA970" s="73">
        <v>0.33</v>
      </c>
      <c r="CB970" s="73"/>
      <c r="CC970" s="73"/>
      <c r="CD970" s="73"/>
      <c r="CE970" s="73"/>
      <c r="CF970" s="73" t="s">
        <v>3544</v>
      </c>
      <c r="CG970" s="80"/>
      <c r="CH970" s="73" t="s">
        <v>66</v>
      </c>
      <c r="CI970" s="73" t="s">
        <v>3544</v>
      </c>
    </row>
    <row r="971" spans="70:87" ht="15" customHeight="1" x14ac:dyDescent="0.25">
      <c r="BR971" s="78">
        <v>46323.633946759262</v>
      </c>
      <c r="BS971" s="73" t="s">
        <v>4366</v>
      </c>
      <c r="BT971" s="73" t="s">
        <v>4367</v>
      </c>
      <c r="BU971" s="73">
        <v>815</v>
      </c>
      <c r="BV971" s="73" t="s">
        <v>2176</v>
      </c>
      <c r="BW971" s="73" t="s">
        <v>2177</v>
      </c>
      <c r="BX971" s="73">
        <v>0.15</v>
      </c>
      <c r="BY971" s="73">
        <v>0.33</v>
      </c>
      <c r="BZ971" s="73">
        <v>0.18</v>
      </c>
      <c r="CA971" s="73">
        <v>0.33</v>
      </c>
      <c r="CB971" s="73"/>
      <c r="CC971" s="73"/>
      <c r="CD971" s="73"/>
      <c r="CE971" s="73"/>
      <c r="CF971" s="73" t="s">
        <v>3546</v>
      </c>
      <c r="CG971" s="80"/>
      <c r="CH971" s="73" t="s">
        <v>66</v>
      </c>
      <c r="CI971" s="73" t="s">
        <v>3546</v>
      </c>
    </row>
    <row r="972" spans="70:87" ht="15" customHeight="1" x14ac:dyDescent="0.25">
      <c r="BR972" s="78">
        <v>46323.633946759262</v>
      </c>
      <c r="BS972" s="73" t="s">
        <v>4366</v>
      </c>
      <c r="BT972" s="73" t="s">
        <v>4368</v>
      </c>
      <c r="BU972" s="73">
        <v>816</v>
      </c>
      <c r="BV972" s="73" t="s">
        <v>2176</v>
      </c>
      <c r="BW972" s="73" t="s">
        <v>2177</v>
      </c>
      <c r="BX972" s="73">
        <v>0.18</v>
      </c>
      <c r="BY972" s="73">
        <v>0.33</v>
      </c>
      <c r="BZ972" s="73">
        <v>0.18</v>
      </c>
      <c r="CA972" s="73">
        <v>0.36</v>
      </c>
      <c r="CB972" s="73"/>
      <c r="CC972" s="73"/>
      <c r="CD972" s="73"/>
      <c r="CE972" s="73"/>
      <c r="CF972" s="73" t="s">
        <v>3546</v>
      </c>
      <c r="CG972" s="80"/>
      <c r="CH972" s="73" t="s">
        <v>66</v>
      </c>
      <c r="CI972" s="73" t="s">
        <v>3546</v>
      </c>
    </row>
    <row r="973" spans="70:87" ht="15" customHeight="1" x14ac:dyDescent="0.25">
      <c r="BR973" s="78">
        <v>46323.633946759262</v>
      </c>
      <c r="BS973" s="73" t="s">
        <v>4366</v>
      </c>
      <c r="BT973" s="73" t="s">
        <v>4369</v>
      </c>
      <c r="BU973" s="73">
        <v>817</v>
      </c>
      <c r="BV973" s="73" t="s">
        <v>2176</v>
      </c>
      <c r="BW973" s="73" t="s">
        <v>2177</v>
      </c>
      <c r="BX973" s="73">
        <v>0.18</v>
      </c>
      <c r="BY973" s="73">
        <v>0.36</v>
      </c>
      <c r="BZ973" s="73">
        <v>0.15</v>
      </c>
      <c r="CA973" s="73">
        <v>0.36</v>
      </c>
      <c r="CB973" s="73"/>
      <c r="CC973" s="73"/>
      <c r="CD973" s="73"/>
      <c r="CE973" s="73"/>
      <c r="CF973" s="73" t="s">
        <v>3546</v>
      </c>
      <c r="CG973" s="80"/>
      <c r="CH973" s="73" t="s">
        <v>66</v>
      </c>
      <c r="CI973" s="73" t="s">
        <v>3546</v>
      </c>
    </row>
    <row r="974" spans="70:87" ht="15" customHeight="1" x14ac:dyDescent="0.25">
      <c r="BR974" s="78">
        <v>46323.633946759262</v>
      </c>
      <c r="BS974" s="73" t="s">
        <v>4366</v>
      </c>
      <c r="BT974" s="73" t="s">
        <v>4370</v>
      </c>
      <c r="BU974" s="73">
        <v>818</v>
      </c>
      <c r="BV974" s="73" t="s">
        <v>2176</v>
      </c>
      <c r="BW974" s="73" t="s">
        <v>2177</v>
      </c>
      <c r="BX974" s="73">
        <v>0.15</v>
      </c>
      <c r="BY974" s="73">
        <v>0.36</v>
      </c>
      <c r="BZ974" s="73">
        <v>0.15</v>
      </c>
      <c r="CA974" s="73">
        <v>0.33</v>
      </c>
      <c r="CB974" s="73"/>
      <c r="CC974" s="73"/>
      <c r="CD974" s="73"/>
      <c r="CE974" s="73"/>
      <c r="CF974" s="73" t="s">
        <v>3546</v>
      </c>
      <c r="CG974" s="80"/>
      <c r="CH974" s="73" t="s">
        <v>66</v>
      </c>
      <c r="CI974" s="73" t="s">
        <v>3546</v>
      </c>
    </row>
    <row r="975" spans="70:87" ht="15" customHeight="1" x14ac:dyDescent="0.25">
      <c r="BR975" s="78">
        <v>46323.633946759262</v>
      </c>
      <c r="BS975" s="73" t="s">
        <v>4371</v>
      </c>
      <c r="BT975" s="73" t="s">
        <v>4372</v>
      </c>
      <c r="BU975" s="73">
        <v>819</v>
      </c>
      <c r="BV975" s="73" t="s">
        <v>2176</v>
      </c>
      <c r="BW975" s="73" t="s">
        <v>2177</v>
      </c>
      <c r="BX975" s="73">
        <v>0.18</v>
      </c>
      <c r="BY975" s="73">
        <v>0.33</v>
      </c>
      <c r="BZ975" s="73">
        <v>0.21</v>
      </c>
      <c r="CA975" s="73">
        <v>0.33</v>
      </c>
      <c r="CB975" s="73"/>
      <c r="CC975" s="73"/>
      <c r="CD975" s="73"/>
      <c r="CE975" s="73"/>
      <c r="CF975" s="73" t="s">
        <v>3548</v>
      </c>
      <c r="CG975" s="80"/>
      <c r="CH975" s="73" t="s">
        <v>66</v>
      </c>
      <c r="CI975" s="73" t="s">
        <v>3548</v>
      </c>
    </row>
    <row r="976" spans="70:87" ht="15" customHeight="1" x14ac:dyDescent="0.25">
      <c r="BR976" s="78">
        <v>46323.633946759262</v>
      </c>
      <c r="BS976" s="73" t="s">
        <v>4371</v>
      </c>
      <c r="BT976" s="73" t="s">
        <v>4373</v>
      </c>
      <c r="BU976" s="73">
        <v>820</v>
      </c>
      <c r="BV976" s="73" t="s">
        <v>2176</v>
      </c>
      <c r="BW976" s="73" t="s">
        <v>2177</v>
      </c>
      <c r="BX976" s="73">
        <v>0.21</v>
      </c>
      <c r="BY976" s="73">
        <v>0.33</v>
      </c>
      <c r="BZ976" s="73">
        <v>0.21</v>
      </c>
      <c r="CA976" s="73">
        <v>0.36</v>
      </c>
      <c r="CB976" s="73"/>
      <c r="CC976" s="73"/>
      <c r="CD976" s="73"/>
      <c r="CE976" s="73"/>
      <c r="CF976" s="73" t="s">
        <v>3548</v>
      </c>
      <c r="CG976" s="80"/>
      <c r="CH976" s="73" t="s">
        <v>66</v>
      </c>
      <c r="CI976" s="73" t="s">
        <v>3548</v>
      </c>
    </row>
    <row r="977" spans="70:87" ht="15" customHeight="1" x14ac:dyDescent="0.25">
      <c r="BR977" s="78">
        <v>46323.633946759262</v>
      </c>
      <c r="BS977" s="73" t="s">
        <v>4371</v>
      </c>
      <c r="BT977" s="73" t="s">
        <v>4374</v>
      </c>
      <c r="BU977" s="73">
        <v>821</v>
      </c>
      <c r="BV977" s="73" t="s">
        <v>2176</v>
      </c>
      <c r="BW977" s="73" t="s">
        <v>2177</v>
      </c>
      <c r="BX977" s="73">
        <v>0.21</v>
      </c>
      <c r="BY977" s="73">
        <v>0.36</v>
      </c>
      <c r="BZ977" s="73">
        <v>0.18</v>
      </c>
      <c r="CA977" s="73">
        <v>0.36</v>
      </c>
      <c r="CB977" s="73"/>
      <c r="CC977" s="73"/>
      <c r="CD977" s="73"/>
      <c r="CE977" s="73"/>
      <c r="CF977" s="73" t="s">
        <v>3548</v>
      </c>
      <c r="CG977" s="80"/>
      <c r="CH977" s="73" t="s">
        <v>66</v>
      </c>
      <c r="CI977" s="73" t="s">
        <v>3548</v>
      </c>
    </row>
    <row r="978" spans="70:87" ht="15" customHeight="1" x14ac:dyDescent="0.25">
      <c r="BR978" s="78">
        <v>46323.633946759262</v>
      </c>
      <c r="BS978" s="73" t="s">
        <v>4371</v>
      </c>
      <c r="BT978" s="73" t="s">
        <v>4375</v>
      </c>
      <c r="BU978" s="73">
        <v>822</v>
      </c>
      <c r="BV978" s="73" t="s">
        <v>2176</v>
      </c>
      <c r="BW978" s="73" t="s">
        <v>2177</v>
      </c>
      <c r="BX978" s="73">
        <v>0.18</v>
      </c>
      <c r="BY978" s="73">
        <v>0.36</v>
      </c>
      <c r="BZ978" s="73">
        <v>0.18</v>
      </c>
      <c r="CA978" s="73">
        <v>0.33</v>
      </c>
      <c r="CB978" s="73"/>
      <c r="CC978" s="73"/>
      <c r="CD978" s="73"/>
      <c r="CE978" s="73"/>
      <c r="CF978" s="73" t="s">
        <v>3548</v>
      </c>
      <c r="CG978" s="80"/>
      <c r="CH978" s="73" t="s">
        <v>66</v>
      </c>
      <c r="CI978" s="73" t="s">
        <v>3548</v>
      </c>
    </row>
    <row r="979" spans="70:87" ht="15" customHeight="1" x14ac:dyDescent="0.25">
      <c r="BR979" s="78">
        <v>46323.633946759262</v>
      </c>
      <c r="BS979" s="73" t="s">
        <v>4376</v>
      </c>
      <c r="BT979" s="73" t="s">
        <v>4377</v>
      </c>
      <c r="BU979" s="73">
        <v>823</v>
      </c>
      <c r="BV979" s="73" t="s">
        <v>2176</v>
      </c>
      <c r="BW979" s="73" t="s">
        <v>2177</v>
      </c>
      <c r="BX979" s="73">
        <v>0.21</v>
      </c>
      <c r="BY979" s="73">
        <v>0.33</v>
      </c>
      <c r="BZ979" s="73">
        <v>0.24</v>
      </c>
      <c r="CA979" s="73">
        <v>0.33</v>
      </c>
      <c r="CB979" s="73"/>
      <c r="CC979" s="73"/>
      <c r="CD979" s="73"/>
      <c r="CE979" s="73"/>
      <c r="CF979" s="73" t="s">
        <v>3550</v>
      </c>
      <c r="CG979" s="80"/>
      <c r="CH979" s="73" t="s">
        <v>66</v>
      </c>
      <c r="CI979" s="73" t="s">
        <v>3550</v>
      </c>
    </row>
    <row r="980" spans="70:87" ht="15" customHeight="1" x14ac:dyDescent="0.25">
      <c r="BR980" s="78">
        <v>46323.633946759262</v>
      </c>
      <c r="BS980" s="73" t="s">
        <v>4376</v>
      </c>
      <c r="BT980" s="73" t="s">
        <v>4378</v>
      </c>
      <c r="BU980" s="73">
        <v>824</v>
      </c>
      <c r="BV980" s="73" t="s">
        <v>2176</v>
      </c>
      <c r="BW980" s="73" t="s">
        <v>2177</v>
      </c>
      <c r="BX980" s="73">
        <v>0.24</v>
      </c>
      <c r="BY980" s="73">
        <v>0.33</v>
      </c>
      <c r="BZ980" s="73">
        <v>0.24</v>
      </c>
      <c r="CA980" s="73">
        <v>0.36</v>
      </c>
      <c r="CB980" s="73"/>
      <c r="CC980" s="73"/>
      <c r="CD980" s="73"/>
      <c r="CE980" s="73"/>
      <c r="CF980" s="73" t="s">
        <v>3550</v>
      </c>
      <c r="CG980" s="80"/>
      <c r="CH980" s="73" t="s">
        <v>66</v>
      </c>
      <c r="CI980" s="73" t="s">
        <v>3550</v>
      </c>
    </row>
    <row r="981" spans="70:87" ht="15" customHeight="1" x14ac:dyDescent="0.25">
      <c r="BR981" s="78">
        <v>46323.633946759262</v>
      </c>
      <c r="BS981" s="73" t="s">
        <v>4376</v>
      </c>
      <c r="BT981" s="73" t="s">
        <v>4379</v>
      </c>
      <c r="BU981" s="73">
        <v>825</v>
      </c>
      <c r="BV981" s="73" t="s">
        <v>2176</v>
      </c>
      <c r="BW981" s="73" t="s">
        <v>2177</v>
      </c>
      <c r="BX981" s="73">
        <v>0.24</v>
      </c>
      <c r="BY981" s="73">
        <v>0.36</v>
      </c>
      <c r="BZ981" s="73">
        <v>0.21</v>
      </c>
      <c r="CA981" s="73">
        <v>0.36</v>
      </c>
      <c r="CB981" s="73"/>
      <c r="CC981" s="73"/>
      <c r="CD981" s="73"/>
      <c r="CE981" s="73"/>
      <c r="CF981" s="73" t="s">
        <v>3550</v>
      </c>
      <c r="CG981" s="80"/>
      <c r="CH981" s="73" t="s">
        <v>66</v>
      </c>
      <c r="CI981" s="73" t="s">
        <v>3550</v>
      </c>
    </row>
    <row r="982" spans="70:87" ht="15" customHeight="1" x14ac:dyDescent="0.25">
      <c r="BR982" s="78">
        <v>46323.633946759262</v>
      </c>
      <c r="BS982" s="73" t="s">
        <v>4376</v>
      </c>
      <c r="BT982" s="73" t="s">
        <v>4380</v>
      </c>
      <c r="BU982" s="73">
        <v>826</v>
      </c>
      <c r="BV982" s="73" t="s">
        <v>2176</v>
      </c>
      <c r="BW982" s="73" t="s">
        <v>2177</v>
      </c>
      <c r="BX982" s="73">
        <v>0.21</v>
      </c>
      <c r="BY982" s="73">
        <v>0.36</v>
      </c>
      <c r="BZ982" s="73">
        <v>0.21</v>
      </c>
      <c r="CA982" s="73">
        <v>0.33</v>
      </c>
      <c r="CB982" s="73"/>
      <c r="CC982" s="73"/>
      <c r="CD982" s="73"/>
      <c r="CE982" s="73"/>
      <c r="CF982" s="73" t="s">
        <v>3550</v>
      </c>
      <c r="CG982" s="80"/>
      <c r="CH982" s="73" t="s">
        <v>66</v>
      </c>
      <c r="CI982" s="73" t="s">
        <v>3550</v>
      </c>
    </row>
    <row r="983" spans="70:87" ht="15" customHeight="1" x14ac:dyDescent="0.25">
      <c r="BR983" s="78">
        <v>46323.633946759262</v>
      </c>
      <c r="BS983" s="73" t="s">
        <v>4381</v>
      </c>
      <c r="BT983" s="73" t="s">
        <v>4382</v>
      </c>
      <c r="BU983" s="73">
        <v>827</v>
      </c>
      <c r="BV983" s="73" t="s">
        <v>2176</v>
      </c>
      <c r="BW983" s="73" t="s">
        <v>2177</v>
      </c>
      <c r="BX983" s="73">
        <v>0.25</v>
      </c>
      <c r="BY983" s="73">
        <v>0.33</v>
      </c>
      <c r="BZ983" s="73">
        <v>0.25</v>
      </c>
      <c r="CA983" s="73">
        <v>0.36</v>
      </c>
      <c r="CB983" s="73"/>
      <c r="CC983" s="73"/>
      <c r="CD983" s="73"/>
      <c r="CE983" s="73"/>
      <c r="CF983" s="73" t="s">
        <v>3552</v>
      </c>
      <c r="CG983" s="80"/>
      <c r="CH983" s="73" t="s">
        <v>66</v>
      </c>
      <c r="CI983" s="73" t="s">
        <v>3552</v>
      </c>
    </row>
    <row r="984" spans="70:87" ht="15" customHeight="1" x14ac:dyDescent="0.25">
      <c r="BR984" s="78">
        <v>46323.633946759262</v>
      </c>
      <c r="BS984" s="73" t="s">
        <v>4381</v>
      </c>
      <c r="BT984" s="73" t="s">
        <v>4383</v>
      </c>
      <c r="BU984" s="73">
        <v>828</v>
      </c>
      <c r="BV984" s="73" t="s">
        <v>2176</v>
      </c>
      <c r="BW984" s="73" t="s">
        <v>2177</v>
      </c>
      <c r="BX984" s="73">
        <v>0.25</v>
      </c>
      <c r="BY984" s="73">
        <v>0.36</v>
      </c>
      <c r="BZ984" s="73">
        <v>0.24</v>
      </c>
      <c r="CA984" s="73">
        <v>0.36</v>
      </c>
      <c r="CB984" s="73"/>
      <c r="CC984" s="73"/>
      <c r="CD984" s="73"/>
      <c r="CE984" s="73"/>
      <c r="CF984" s="73" t="s">
        <v>3552</v>
      </c>
      <c r="CG984" s="80"/>
      <c r="CH984" s="73" t="s">
        <v>66</v>
      </c>
      <c r="CI984" s="73" t="s">
        <v>3552</v>
      </c>
    </row>
    <row r="985" spans="70:87" ht="15" customHeight="1" x14ac:dyDescent="0.25">
      <c r="BR985" s="78">
        <v>46323.633946759262</v>
      </c>
      <c r="BS985" s="73" t="s">
        <v>4381</v>
      </c>
      <c r="BT985" s="73" t="s">
        <v>4384</v>
      </c>
      <c r="BU985" s="73">
        <v>829</v>
      </c>
      <c r="BV985" s="73" t="s">
        <v>2176</v>
      </c>
      <c r="BW985" s="73" t="s">
        <v>2177</v>
      </c>
      <c r="BX985" s="73">
        <v>0.24</v>
      </c>
      <c r="BY985" s="73">
        <v>0.36</v>
      </c>
      <c r="BZ985" s="73">
        <v>0.24</v>
      </c>
      <c r="CA985" s="73">
        <v>0.33</v>
      </c>
      <c r="CB985" s="73"/>
      <c r="CC985" s="73"/>
      <c r="CD985" s="73"/>
      <c r="CE985" s="73"/>
      <c r="CF985" s="73" t="s">
        <v>3552</v>
      </c>
      <c r="CG985" s="80"/>
      <c r="CH985" s="73" t="s">
        <v>66</v>
      </c>
      <c r="CI985" s="73" t="s">
        <v>3552</v>
      </c>
    </row>
    <row r="986" spans="70:87" ht="15" customHeight="1" x14ac:dyDescent="0.25">
      <c r="BR986" s="78">
        <v>46323.633946759262</v>
      </c>
      <c r="BS986" s="73" t="s">
        <v>4381</v>
      </c>
      <c r="BT986" s="73" t="s">
        <v>4385</v>
      </c>
      <c r="BU986" s="73">
        <v>830</v>
      </c>
      <c r="BV986" s="73" t="s">
        <v>2176</v>
      </c>
      <c r="BW986" s="73" t="s">
        <v>2177</v>
      </c>
      <c r="BX986" s="73">
        <v>0.24</v>
      </c>
      <c r="BY986" s="73">
        <v>0.33</v>
      </c>
      <c r="BZ986" s="73">
        <v>0.25</v>
      </c>
      <c r="CA986" s="73">
        <v>0.33</v>
      </c>
      <c r="CB986" s="73"/>
      <c r="CC986" s="73"/>
      <c r="CD986" s="73"/>
      <c r="CE986" s="73"/>
      <c r="CF986" s="73" t="s">
        <v>3552</v>
      </c>
      <c r="CG986" s="80"/>
      <c r="CH986" s="73" t="s">
        <v>66</v>
      </c>
      <c r="CI986" s="73" t="s">
        <v>3552</v>
      </c>
    </row>
    <row r="987" spans="70:87" ht="15" customHeight="1" x14ac:dyDescent="0.25">
      <c r="BR987" s="78">
        <v>46323.633946759262</v>
      </c>
      <c r="BS987" s="73" t="s">
        <v>4386</v>
      </c>
      <c r="BT987" s="73" t="s">
        <v>4387</v>
      </c>
      <c r="BU987" s="73">
        <v>831</v>
      </c>
      <c r="BV987" s="73" t="s">
        <v>2176</v>
      </c>
      <c r="BW987" s="73" t="s">
        <v>2177</v>
      </c>
      <c r="BX987" s="73">
        <v>0</v>
      </c>
      <c r="BY987" s="73">
        <v>0.36</v>
      </c>
      <c r="BZ987" s="73">
        <v>0.03</v>
      </c>
      <c r="CA987" s="73">
        <v>0.36</v>
      </c>
      <c r="CB987" s="73"/>
      <c r="CC987" s="73"/>
      <c r="CD987" s="73"/>
      <c r="CE987" s="73"/>
      <c r="CF987" s="73" t="s">
        <v>3554</v>
      </c>
      <c r="CG987" s="80"/>
      <c r="CH987" s="73" t="s">
        <v>66</v>
      </c>
      <c r="CI987" s="73" t="s">
        <v>3554</v>
      </c>
    </row>
    <row r="988" spans="70:87" ht="15" customHeight="1" x14ac:dyDescent="0.25">
      <c r="BR988" s="78">
        <v>46323.633946759262</v>
      </c>
      <c r="BS988" s="73" t="s">
        <v>4386</v>
      </c>
      <c r="BT988" s="73" t="s">
        <v>4388</v>
      </c>
      <c r="BU988" s="73">
        <v>832</v>
      </c>
      <c r="BV988" s="73" t="s">
        <v>2176</v>
      </c>
      <c r="BW988" s="73" t="s">
        <v>2177</v>
      </c>
      <c r="BX988" s="73">
        <v>0.03</v>
      </c>
      <c r="BY988" s="73">
        <v>0.36</v>
      </c>
      <c r="BZ988" s="73">
        <v>0.03</v>
      </c>
      <c r="CA988" s="73">
        <v>0.39</v>
      </c>
      <c r="CB988" s="73"/>
      <c r="CC988" s="73"/>
      <c r="CD988" s="73"/>
      <c r="CE988" s="73"/>
      <c r="CF988" s="73" t="s">
        <v>3554</v>
      </c>
      <c r="CG988" s="80"/>
      <c r="CH988" s="73" t="s">
        <v>66</v>
      </c>
      <c r="CI988" s="73" t="s">
        <v>3554</v>
      </c>
    </row>
    <row r="989" spans="70:87" ht="15" customHeight="1" x14ac:dyDescent="0.25">
      <c r="BR989" s="78">
        <v>46323.633946759262</v>
      </c>
      <c r="BS989" s="73" t="s">
        <v>4386</v>
      </c>
      <c r="BT989" s="73" t="s">
        <v>4389</v>
      </c>
      <c r="BU989" s="73">
        <v>833</v>
      </c>
      <c r="BV989" s="73" t="s">
        <v>2176</v>
      </c>
      <c r="BW989" s="73" t="s">
        <v>2177</v>
      </c>
      <c r="BX989" s="73">
        <v>0.03</v>
      </c>
      <c r="BY989" s="73">
        <v>0.39</v>
      </c>
      <c r="BZ989" s="73">
        <v>0</v>
      </c>
      <c r="CA989" s="73">
        <v>0.39</v>
      </c>
      <c r="CB989" s="73"/>
      <c r="CC989" s="73"/>
      <c r="CD989" s="73"/>
      <c r="CE989" s="73"/>
      <c r="CF989" s="73" t="s">
        <v>3554</v>
      </c>
      <c r="CG989" s="80"/>
      <c r="CH989" s="73" t="s">
        <v>66</v>
      </c>
      <c r="CI989" s="73" t="s">
        <v>3554</v>
      </c>
    </row>
    <row r="990" spans="70:87" ht="15" customHeight="1" x14ac:dyDescent="0.25">
      <c r="BR990" s="78">
        <v>46323.633946759262</v>
      </c>
      <c r="BS990" s="73" t="s">
        <v>4386</v>
      </c>
      <c r="BT990" s="73" t="s">
        <v>4390</v>
      </c>
      <c r="BU990" s="73">
        <v>834</v>
      </c>
      <c r="BV990" s="73" t="s">
        <v>2176</v>
      </c>
      <c r="BW990" s="73" t="s">
        <v>2177</v>
      </c>
      <c r="BX990" s="73">
        <v>0</v>
      </c>
      <c r="BY990" s="73">
        <v>0.39</v>
      </c>
      <c r="BZ990" s="73">
        <v>0</v>
      </c>
      <c r="CA990" s="73">
        <v>0.36</v>
      </c>
      <c r="CB990" s="73"/>
      <c r="CC990" s="73"/>
      <c r="CD990" s="73"/>
      <c r="CE990" s="73"/>
      <c r="CF990" s="73" t="s">
        <v>3554</v>
      </c>
      <c r="CG990" s="80"/>
      <c r="CH990" s="73" t="s">
        <v>66</v>
      </c>
      <c r="CI990" s="73" t="s">
        <v>3554</v>
      </c>
    </row>
    <row r="991" spans="70:87" ht="15" customHeight="1" x14ac:dyDescent="0.25">
      <c r="BR991" s="78">
        <v>46323.633946759262</v>
      </c>
      <c r="BS991" s="73" t="s">
        <v>4391</v>
      </c>
      <c r="BT991" s="73" t="s">
        <v>4392</v>
      </c>
      <c r="BU991" s="73">
        <v>835</v>
      </c>
      <c r="BV991" s="73" t="s">
        <v>2176</v>
      </c>
      <c r="BW991" s="73" t="s">
        <v>2177</v>
      </c>
      <c r="BX991" s="73">
        <v>0.03</v>
      </c>
      <c r="BY991" s="73">
        <v>0.36</v>
      </c>
      <c r="BZ991" s="73">
        <v>0.06</v>
      </c>
      <c r="CA991" s="73">
        <v>0.36</v>
      </c>
      <c r="CB991" s="73"/>
      <c r="CC991" s="73"/>
      <c r="CD991" s="73"/>
      <c r="CE991" s="73"/>
      <c r="CF991" s="73" t="s">
        <v>3556</v>
      </c>
      <c r="CG991" s="80"/>
      <c r="CH991" s="73" t="s">
        <v>66</v>
      </c>
      <c r="CI991" s="73" t="s">
        <v>3556</v>
      </c>
    </row>
    <row r="992" spans="70:87" ht="15" customHeight="1" x14ac:dyDescent="0.25">
      <c r="BR992" s="78">
        <v>46323.633946759262</v>
      </c>
      <c r="BS992" s="73" t="s">
        <v>4391</v>
      </c>
      <c r="BT992" s="73" t="s">
        <v>4393</v>
      </c>
      <c r="BU992" s="73">
        <v>836</v>
      </c>
      <c r="BV992" s="73" t="s">
        <v>2176</v>
      </c>
      <c r="BW992" s="73" t="s">
        <v>2177</v>
      </c>
      <c r="BX992" s="73">
        <v>0.06</v>
      </c>
      <c r="BY992" s="73">
        <v>0.36</v>
      </c>
      <c r="BZ992" s="73">
        <v>0.06</v>
      </c>
      <c r="CA992" s="73">
        <v>0.39</v>
      </c>
      <c r="CB992" s="73"/>
      <c r="CC992" s="73"/>
      <c r="CD992" s="73"/>
      <c r="CE992" s="73"/>
      <c r="CF992" s="73" t="s">
        <v>3556</v>
      </c>
      <c r="CG992" s="80"/>
      <c r="CH992" s="73" t="s">
        <v>66</v>
      </c>
      <c r="CI992" s="73" t="s">
        <v>3556</v>
      </c>
    </row>
    <row r="993" spans="70:87" ht="15" customHeight="1" x14ac:dyDescent="0.25">
      <c r="BR993" s="78">
        <v>46323.633946759262</v>
      </c>
      <c r="BS993" s="73" t="s">
        <v>4391</v>
      </c>
      <c r="BT993" s="73" t="s">
        <v>4394</v>
      </c>
      <c r="BU993" s="73">
        <v>837</v>
      </c>
      <c r="BV993" s="73" t="s">
        <v>2176</v>
      </c>
      <c r="BW993" s="73" t="s">
        <v>2177</v>
      </c>
      <c r="BX993" s="73">
        <v>0.06</v>
      </c>
      <c r="BY993" s="73">
        <v>0.39</v>
      </c>
      <c r="BZ993" s="73">
        <v>0.03</v>
      </c>
      <c r="CA993" s="73">
        <v>0.39</v>
      </c>
      <c r="CB993" s="73"/>
      <c r="CC993" s="73"/>
      <c r="CD993" s="73"/>
      <c r="CE993" s="73"/>
      <c r="CF993" s="73" t="s">
        <v>3556</v>
      </c>
      <c r="CG993" s="80"/>
      <c r="CH993" s="73" t="s">
        <v>66</v>
      </c>
      <c r="CI993" s="73" t="s">
        <v>3556</v>
      </c>
    </row>
    <row r="994" spans="70:87" ht="15" customHeight="1" x14ac:dyDescent="0.25">
      <c r="BR994" s="78">
        <v>46323.633946759262</v>
      </c>
      <c r="BS994" s="73" t="s">
        <v>4391</v>
      </c>
      <c r="BT994" s="73" t="s">
        <v>4395</v>
      </c>
      <c r="BU994" s="73">
        <v>838</v>
      </c>
      <c r="BV994" s="73" t="s">
        <v>2176</v>
      </c>
      <c r="BW994" s="73" t="s">
        <v>2177</v>
      </c>
      <c r="BX994" s="73">
        <v>0.03</v>
      </c>
      <c r="BY994" s="73">
        <v>0.39</v>
      </c>
      <c r="BZ994" s="73">
        <v>0.03</v>
      </c>
      <c r="CA994" s="73">
        <v>0.36</v>
      </c>
      <c r="CB994" s="73"/>
      <c r="CC994" s="73"/>
      <c r="CD994" s="73"/>
      <c r="CE994" s="73"/>
      <c r="CF994" s="73" t="s">
        <v>3556</v>
      </c>
      <c r="CG994" s="80"/>
      <c r="CH994" s="73" t="s">
        <v>66</v>
      </c>
      <c r="CI994" s="73" t="s">
        <v>3556</v>
      </c>
    </row>
    <row r="995" spans="70:87" ht="15" customHeight="1" x14ac:dyDescent="0.25">
      <c r="BR995" s="78">
        <v>46323.633946759262</v>
      </c>
      <c r="BS995" s="73" t="s">
        <v>4396</v>
      </c>
      <c r="BT995" s="73" t="s">
        <v>4397</v>
      </c>
      <c r="BU995" s="73">
        <v>839</v>
      </c>
      <c r="BV995" s="73" t="s">
        <v>2176</v>
      </c>
      <c r="BW995" s="73" t="s">
        <v>2177</v>
      </c>
      <c r="BX995" s="73">
        <v>0.06</v>
      </c>
      <c r="BY995" s="73">
        <v>0.36</v>
      </c>
      <c r="BZ995" s="73">
        <v>0.09</v>
      </c>
      <c r="CA995" s="73">
        <v>0.36</v>
      </c>
      <c r="CB995" s="73"/>
      <c r="CC995" s="73"/>
      <c r="CD995" s="73"/>
      <c r="CE995" s="73"/>
      <c r="CF995" s="73" t="s">
        <v>3558</v>
      </c>
      <c r="CG995" s="80"/>
      <c r="CH995" s="73" t="s">
        <v>66</v>
      </c>
      <c r="CI995" s="73" t="s">
        <v>3558</v>
      </c>
    </row>
    <row r="996" spans="70:87" ht="15" customHeight="1" x14ac:dyDescent="0.25">
      <c r="BR996" s="78">
        <v>46323.633946759262</v>
      </c>
      <c r="BS996" s="73" t="s">
        <v>4396</v>
      </c>
      <c r="BT996" s="73" t="s">
        <v>4398</v>
      </c>
      <c r="BU996" s="73">
        <v>840</v>
      </c>
      <c r="BV996" s="73" t="s">
        <v>2176</v>
      </c>
      <c r="BW996" s="73" t="s">
        <v>2177</v>
      </c>
      <c r="BX996" s="73">
        <v>0.09</v>
      </c>
      <c r="BY996" s="73">
        <v>0.36</v>
      </c>
      <c r="BZ996" s="73">
        <v>0.09</v>
      </c>
      <c r="CA996" s="73">
        <v>0.39</v>
      </c>
      <c r="CB996" s="73"/>
      <c r="CC996" s="73"/>
      <c r="CD996" s="73"/>
      <c r="CE996" s="73"/>
      <c r="CF996" s="73" t="s">
        <v>3558</v>
      </c>
      <c r="CG996" s="80"/>
      <c r="CH996" s="73" t="s">
        <v>66</v>
      </c>
      <c r="CI996" s="73" t="s">
        <v>3558</v>
      </c>
    </row>
    <row r="997" spans="70:87" ht="15" customHeight="1" x14ac:dyDescent="0.25">
      <c r="BR997" s="78">
        <v>46323.633946759262</v>
      </c>
      <c r="BS997" s="73" t="s">
        <v>4396</v>
      </c>
      <c r="BT997" s="73" t="s">
        <v>4399</v>
      </c>
      <c r="BU997" s="73">
        <v>841</v>
      </c>
      <c r="BV997" s="73" t="s">
        <v>2176</v>
      </c>
      <c r="BW997" s="73" t="s">
        <v>2177</v>
      </c>
      <c r="BX997" s="73">
        <v>0.09</v>
      </c>
      <c r="BY997" s="73">
        <v>0.39</v>
      </c>
      <c r="BZ997" s="73">
        <v>0.06</v>
      </c>
      <c r="CA997" s="73">
        <v>0.39</v>
      </c>
      <c r="CB997" s="73"/>
      <c r="CC997" s="73"/>
      <c r="CD997" s="73"/>
      <c r="CE997" s="73"/>
      <c r="CF997" s="73" t="s">
        <v>3558</v>
      </c>
      <c r="CG997" s="80"/>
      <c r="CH997" s="73" t="s">
        <v>66</v>
      </c>
      <c r="CI997" s="73" t="s">
        <v>3558</v>
      </c>
    </row>
    <row r="998" spans="70:87" ht="15" customHeight="1" x14ac:dyDescent="0.25">
      <c r="BR998" s="78">
        <v>46323.633946759262</v>
      </c>
      <c r="BS998" s="73" t="s">
        <v>4396</v>
      </c>
      <c r="BT998" s="73" t="s">
        <v>4400</v>
      </c>
      <c r="BU998" s="73">
        <v>842</v>
      </c>
      <c r="BV998" s="73" t="s">
        <v>2176</v>
      </c>
      <c r="BW998" s="73" t="s">
        <v>2177</v>
      </c>
      <c r="BX998" s="73">
        <v>0.06</v>
      </c>
      <c r="BY998" s="73">
        <v>0.39</v>
      </c>
      <c r="BZ998" s="73">
        <v>0.06</v>
      </c>
      <c r="CA998" s="73">
        <v>0.36</v>
      </c>
      <c r="CB998" s="73"/>
      <c r="CC998" s="73"/>
      <c r="CD998" s="73"/>
      <c r="CE998" s="73"/>
      <c r="CF998" s="73" t="s">
        <v>3558</v>
      </c>
      <c r="CG998" s="80"/>
      <c r="CH998" s="73" t="s">
        <v>66</v>
      </c>
      <c r="CI998" s="73" t="s">
        <v>3558</v>
      </c>
    </row>
    <row r="999" spans="70:87" ht="15" customHeight="1" x14ac:dyDescent="0.25">
      <c r="BR999" s="78">
        <v>46323.633946759262</v>
      </c>
      <c r="BS999" s="73" t="s">
        <v>4401</v>
      </c>
      <c r="BT999" s="73" t="s">
        <v>4402</v>
      </c>
      <c r="BU999" s="73">
        <v>843</v>
      </c>
      <c r="BV999" s="73" t="s">
        <v>2176</v>
      </c>
      <c r="BW999" s="73" t="s">
        <v>2177</v>
      </c>
      <c r="BX999" s="73">
        <v>0.09</v>
      </c>
      <c r="BY999" s="73">
        <v>0.36</v>
      </c>
      <c r="BZ999" s="73">
        <v>0.12</v>
      </c>
      <c r="CA999" s="73">
        <v>0.36</v>
      </c>
      <c r="CB999" s="73"/>
      <c r="CC999" s="73"/>
      <c r="CD999" s="73"/>
      <c r="CE999" s="73"/>
      <c r="CF999" s="73" t="s">
        <v>3560</v>
      </c>
      <c r="CG999" s="80"/>
      <c r="CH999" s="73" t="s">
        <v>66</v>
      </c>
      <c r="CI999" s="73" t="s">
        <v>3560</v>
      </c>
    </row>
    <row r="1000" spans="70:87" ht="15" customHeight="1" x14ac:dyDescent="0.25">
      <c r="BR1000" s="78">
        <v>46323.633946759262</v>
      </c>
      <c r="BS1000" s="73" t="s">
        <v>4401</v>
      </c>
      <c r="BT1000" s="73" t="s">
        <v>4403</v>
      </c>
      <c r="BU1000" s="73">
        <v>844</v>
      </c>
      <c r="BV1000" s="73" t="s">
        <v>2176</v>
      </c>
      <c r="BW1000" s="73" t="s">
        <v>2177</v>
      </c>
      <c r="BX1000" s="73">
        <v>0.12</v>
      </c>
      <c r="BY1000" s="73">
        <v>0.36</v>
      </c>
      <c r="BZ1000" s="73">
        <v>0.12</v>
      </c>
      <c r="CA1000" s="73">
        <v>0.39</v>
      </c>
      <c r="CB1000" s="73"/>
      <c r="CC1000" s="73"/>
      <c r="CD1000" s="73"/>
      <c r="CE1000" s="73"/>
      <c r="CF1000" s="73" t="s">
        <v>3560</v>
      </c>
      <c r="CG1000" s="80"/>
      <c r="CH1000" s="73" t="s">
        <v>66</v>
      </c>
      <c r="CI1000" s="73" t="s">
        <v>3560</v>
      </c>
    </row>
    <row r="1001" spans="70:87" ht="15" customHeight="1" x14ac:dyDescent="0.25">
      <c r="BR1001" s="78">
        <v>46323.633946759262</v>
      </c>
      <c r="BS1001" s="73" t="s">
        <v>4401</v>
      </c>
      <c r="BT1001" s="73" t="s">
        <v>4404</v>
      </c>
      <c r="BU1001" s="73">
        <v>845</v>
      </c>
      <c r="BV1001" s="73" t="s">
        <v>2176</v>
      </c>
      <c r="BW1001" s="73" t="s">
        <v>2177</v>
      </c>
      <c r="BX1001" s="73">
        <v>0.12</v>
      </c>
      <c r="BY1001" s="73">
        <v>0.39</v>
      </c>
      <c r="BZ1001" s="73">
        <v>0.09</v>
      </c>
      <c r="CA1001" s="73">
        <v>0.39</v>
      </c>
      <c r="CB1001" s="73"/>
      <c r="CC1001" s="73"/>
      <c r="CD1001" s="73"/>
      <c r="CE1001" s="73"/>
      <c r="CF1001" s="73" t="s">
        <v>3560</v>
      </c>
      <c r="CG1001" s="80"/>
      <c r="CH1001" s="73" t="s">
        <v>66</v>
      </c>
      <c r="CI1001" s="73" t="s">
        <v>3560</v>
      </c>
    </row>
    <row r="1002" spans="70:87" ht="15" customHeight="1" x14ac:dyDescent="0.25">
      <c r="BR1002" s="78">
        <v>46323.633946759262</v>
      </c>
      <c r="BS1002" s="73" t="s">
        <v>4401</v>
      </c>
      <c r="BT1002" s="73" t="s">
        <v>4405</v>
      </c>
      <c r="BU1002" s="73">
        <v>846</v>
      </c>
      <c r="BV1002" s="73" t="s">
        <v>2176</v>
      </c>
      <c r="BW1002" s="73" t="s">
        <v>2177</v>
      </c>
      <c r="BX1002" s="73">
        <v>0.09</v>
      </c>
      <c r="BY1002" s="73">
        <v>0.39</v>
      </c>
      <c r="BZ1002" s="73">
        <v>0.09</v>
      </c>
      <c r="CA1002" s="73">
        <v>0.36</v>
      </c>
      <c r="CB1002" s="73"/>
      <c r="CC1002" s="73"/>
      <c r="CD1002" s="73"/>
      <c r="CE1002" s="73"/>
      <c r="CF1002" s="73" t="s">
        <v>3560</v>
      </c>
      <c r="CG1002" s="80"/>
      <c r="CH1002" s="73" t="s">
        <v>66</v>
      </c>
      <c r="CI1002" s="73" t="s">
        <v>3560</v>
      </c>
    </row>
    <row r="1003" spans="70:87" ht="15" customHeight="1" x14ac:dyDescent="0.25">
      <c r="BR1003" s="78">
        <v>46323.633946759262</v>
      </c>
      <c r="BS1003" s="73" t="s">
        <v>4406</v>
      </c>
      <c r="BT1003" s="73" t="s">
        <v>4407</v>
      </c>
      <c r="BU1003" s="73">
        <v>847</v>
      </c>
      <c r="BV1003" s="73" t="s">
        <v>2176</v>
      </c>
      <c r="BW1003" s="73" t="s">
        <v>2177</v>
      </c>
      <c r="BX1003" s="73">
        <v>0.12</v>
      </c>
      <c r="BY1003" s="73">
        <v>0.36</v>
      </c>
      <c r="BZ1003" s="73">
        <v>0.15</v>
      </c>
      <c r="CA1003" s="73">
        <v>0.36</v>
      </c>
      <c r="CB1003" s="73"/>
      <c r="CC1003" s="73"/>
      <c r="CD1003" s="73"/>
      <c r="CE1003" s="73"/>
      <c r="CF1003" s="73" t="s">
        <v>3562</v>
      </c>
      <c r="CG1003" s="80"/>
      <c r="CH1003" s="73" t="s">
        <v>66</v>
      </c>
      <c r="CI1003" s="73" t="s">
        <v>3562</v>
      </c>
    </row>
    <row r="1004" spans="70:87" ht="15" customHeight="1" x14ac:dyDescent="0.25">
      <c r="BR1004" s="78">
        <v>46323.633946759262</v>
      </c>
      <c r="BS1004" s="73" t="s">
        <v>4406</v>
      </c>
      <c r="BT1004" s="73" t="s">
        <v>4408</v>
      </c>
      <c r="BU1004" s="73">
        <v>848</v>
      </c>
      <c r="BV1004" s="73" t="s">
        <v>2176</v>
      </c>
      <c r="BW1004" s="73" t="s">
        <v>2177</v>
      </c>
      <c r="BX1004" s="73">
        <v>0.15</v>
      </c>
      <c r="BY1004" s="73">
        <v>0.36</v>
      </c>
      <c r="BZ1004" s="73">
        <v>0.15</v>
      </c>
      <c r="CA1004" s="73">
        <v>0.39</v>
      </c>
      <c r="CB1004" s="73"/>
      <c r="CC1004" s="73"/>
      <c r="CD1004" s="73"/>
      <c r="CE1004" s="73"/>
      <c r="CF1004" s="73" t="s">
        <v>3562</v>
      </c>
      <c r="CG1004" s="80"/>
      <c r="CH1004" s="73" t="s">
        <v>66</v>
      </c>
      <c r="CI1004" s="73" t="s">
        <v>3562</v>
      </c>
    </row>
    <row r="1005" spans="70:87" ht="15" customHeight="1" x14ac:dyDescent="0.25">
      <c r="BR1005" s="78">
        <v>46323.633946759262</v>
      </c>
      <c r="BS1005" s="73" t="s">
        <v>4406</v>
      </c>
      <c r="BT1005" s="73" t="s">
        <v>4409</v>
      </c>
      <c r="BU1005" s="73">
        <v>849</v>
      </c>
      <c r="BV1005" s="73" t="s">
        <v>2176</v>
      </c>
      <c r="BW1005" s="73" t="s">
        <v>2177</v>
      </c>
      <c r="BX1005" s="73">
        <v>0.15</v>
      </c>
      <c r="BY1005" s="73">
        <v>0.39</v>
      </c>
      <c r="BZ1005" s="73">
        <v>0.12</v>
      </c>
      <c r="CA1005" s="73">
        <v>0.39</v>
      </c>
      <c r="CB1005" s="73"/>
      <c r="CC1005" s="73"/>
      <c r="CD1005" s="73"/>
      <c r="CE1005" s="73"/>
      <c r="CF1005" s="73" t="s">
        <v>3562</v>
      </c>
      <c r="CG1005" s="80"/>
      <c r="CH1005" s="73" t="s">
        <v>66</v>
      </c>
      <c r="CI1005" s="73" t="s">
        <v>3562</v>
      </c>
    </row>
    <row r="1006" spans="70:87" ht="15" customHeight="1" x14ac:dyDescent="0.25">
      <c r="BR1006" s="78">
        <v>46323.633946759262</v>
      </c>
      <c r="BS1006" s="73" t="s">
        <v>4406</v>
      </c>
      <c r="BT1006" s="73" t="s">
        <v>4410</v>
      </c>
      <c r="BU1006" s="73">
        <v>850</v>
      </c>
      <c r="BV1006" s="73" t="s">
        <v>2176</v>
      </c>
      <c r="BW1006" s="73" t="s">
        <v>2177</v>
      </c>
      <c r="BX1006" s="73">
        <v>0.12</v>
      </c>
      <c r="BY1006" s="73">
        <v>0.39</v>
      </c>
      <c r="BZ1006" s="73">
        <v>0.12</v>
      </c>
      <c r="CA1006" s="73">
        <v>0.36</v>
      </c>
      <c r="CB1006" s="73"/>
      <c r="CC1006" s="73"/>
      <c r="CD1006" s="73"/>
      <c r="CE1006" s="73"/>
      <c r="CF1006" s="73" t="s">
        <v>3562</v>
      </c>
      <c r="CG1006" s="80"/>
      <c r="CH1006" s="73" t="s">
        <v>66</v>
      </c>
      <c r="CI1006" s="73" t="s">
        <v>3562</v>
      </c>
    </row>
    <row r="1007" spans="70:87" ht="15" customHeight="1" x14ac:dyDescent="0.25">
      <c r="BR1007" s="78">
        <v>46323.633946759262</v>
      </c>
      <c r="BS1007" s="73" t="s">
        <v>4411</v>
      </c>
      <c r="BT1007" s="73" t="s">
        <v>4412</v>
      </c>
      <c r="BU1007" s="73">
        <v>851</v>
      </c>
      <c r="BV1007" s="73" t="s">
        <v>2176</v>
      </c>
      <c r="BW1007" s="73" t="s">
        <v>2177</v>
      </c>
      <c r="BX1007" s="73">
        <v>0.15</v>
      </c>
      <c r="BY1007" s="73">
        <v>0.36</v>
      </c>
      <c r="BZ1007" s="73">
        <v>0.18</v>
      </c>
      <c r="CA1007" s="73">
        <v>0.36</v>
      </c>
      <c r="CB1007" s="73"/>
      <c r="CC1007" s="73"/>
      <c r="CD1007" s="73"/>
      <c r="CE1007" s="73"/>
      <c r="CF1007" s="73" t="s">
        <v>3564</v>
      </c>
      <c r="CG1007" s="80"/>
      <c r="CH1007" s="73" t="s">
        <v>66</v>
      </c>
      <c r="CI1007" s="73" t="s">
        <v>3564</v>
      </c>
    </row>
    <row r="1008" spans="70:87" ht="15" customHeight="1" x14ac:dyDescent="0.25">
      <c r="BR1008" s="78">
        <v>46323.633946759262</v>
      </c>
      <c r="BS1008" s="73" t="s">
        <v>4411</v>
      </c>
      <c r="BT1008" s="73" t="s">
        <v>4413</v>
      </c>
      <c r="BU1008" s="73">
        <v>852</v>
      </c>
      <c r="BV1008" s="73" t="s">
        <v>2176</v>
      </c>
      <c r="BW1008" s="73" t="s">
        <v>2177</v>
      </c>
      <c r="BX1008" s="73">
        <v>0.18</v>
      </c>
      <c r="BY1008" s="73">
        <v>0.36</v>
      </c>
      <c r="BZ1008" s="73">
        <v>0.18</v>
      </c>
      <c r="CA1008" s="73">
        <v>0.39</v>
      </c>
      <c r="CB1008" s="73"/>
      <c r="CC1008" s="73"/>
      <c r="CD1008" s="73"/>
      <c r="CE1008" s="73"/>
      <c r="CF1008" s="73" t="s">
        <v>3564</v>
      </c>
      <c r="CG1008" s="80"/>
      <c r="CH1008" s="73" t="s">
        <v>66</v>
      </c>
      <c r="CI1008" s="73" t="s">
        <v>3564</v>
      </c>
    </row>
    <row r="1009" spans="70:87" ht="15" customHeight="1" x14ac:dyDescent="0.25">
      <c r="BR1009" s="78">
        <v>46323.633946759262</v>
      </c>
      <c r="BS1009" s="73" t="s">
        <v>4411</v>
      </c>
      <c r="BT1009" s="73" t="s">
        <v>4414</v>
      </c>
      <c r="BU1009" s="73">
        <v>853</v>
      </c>
      <c r="BV1009" s="73" t="s">
        <v>2176</v>
      </c>
      <c r="BW1009" s="73" t="s">
        <v>2177</v>
      </c>
      <c r="BX1009" s="73">
        <v>0.18</v>
      </c>
      <c r="BY1009" s="73">
        <v>0.39</v>
      </c>
      <c r="BZ1009" s="73">
        <v>0.15</v>
      </c>
      <c r="CA1009" s="73">
        <v>0.39</v>
      </c>
      <c r="CB1009" s="73"/>
      <c r="CC1009" s="73"/>
      <c r="CD1009" s="73"/>
      <c r="CE1009" s="73"/>
      <c r="CF1009" s="73" t="s">
        <v>3564</v>
      </c>
      <c r="CG1009" s="80"/>
      <c r="CH1009" s="73" t="s">
        <v>66</v>
      </c>
      <c r="CI1009" s="73" t="s">
        <v>3564</v>
      </c>
    </row>
    <row r="1010" spans="70:87" ht="15" customHeight="1" x14ac:dyDescent="0.25">
      <c r="BR1010" s="78">
        <v>46323.633946759262</v>
      </c>
      <c r="BS1010" s="73" t="s">
        <v>4411</v>
      </c>
      <c r="BT1010" s="73" t="s">
        <v>4415</v>
      </c>
      <c r="BU1010" s="73">
        <v>854</v>
      </c>
      <c r="BV1010" s="73" t="s">
        <v>2176</v>
      </c>
      <c r="BW1010" s="73" t="s">
        <v>2177</v>
      </c>
      <c r="BX1010" s="73">
        <v>0.15</v>
      </c>
      <c r="BY1010" s="73">
        <v>0.39</v>
      </c>
      <c r="BZ1010" s="73">
        <v>0.15</v>
      </c>
      <c r="CA1010" s="73">
        <v>0.36</v>
      </c>
      <c r="CB1010" s="73"/>
      <c r="CC1010" s="73"/>
      <c r="CD1010" s="73"/>
      <c r="CE1010" s="73"/>
      <c r="CF1010" s="73" t="s">
        <v>3564</v>
      </c>
      <c r="CG1010" s="80"/>
      <c r="CH1010" s="73" t="s">
        <v>66</v>
      </c>
      <c r="CI1010" s="73" t="s">
        <v>3564</v>
      </c>
    </row>
    <row r="1011" spans="70:87" ht="15" customHeight="1" x14ac:dyDescent="0.25">
      <c r="BR1011" s="78">
        <v>46323.633946759262</v>
      </c>
      <c r="BS1011" s="73" t="s">
        <v>4416</v>
      </c>
      <c r="BT1011" s="73" t="s">
        <v>4417</v>
      </c>
      <c r="BU1011" s="73">
        <v>855</v>
      </c>
      <c r="BV1011" s="73" t="s">
        <v>2176</v>
      </c>
      <c r="BW1011" s="73" t="s">
        <v>2177</v>
      </c>
      <c r="BX1011" s="73">
        <v>0.18</v>
      </c>
      <c r="BY1011" s="73">
        <v>0.36</v>
      </c>
      <c r="BZ1011" s="73">
        <v>0.21</v>
      </c>
      <c r="CA1011" s="73">
        <v>0.36</v>
      </c>
      <c r="CB1011" s="73"/>
      <c r="CC1011" s="73"/>
      <c r="CD1011" s="73"/>
      <c r="CE1011" s="73"/>
      <c r="CF1011" s="73" t="s">
        <v>3566</v>
      </c>
      <c r="CG1011" s="80"/>
      <c r="CH1011" s="73" t="s">
        <v>66</v>
      </c>
      <c r="CI1011" s="73" t="s">
        <v>3566</v>
      </c>
    </row>
    <row r="1012" spans="70:87" ht="15" customHeight="1" x14ac:dyDescent="0.25">
      <c r="BR1012" s="78">
        <v>46323.633946759262</v>
      </c>
      <c r="BS1012" s="73" t="s">
        <v>4416</v>
      </c>
      <c r="BT1012" s="73" t="s">
        <v>4418</v>
      </c>
      <c r="BU1012" s="73">
        <v>856</v>
      </c>
      <c r="BV1012" s="73" t="s">
        <v>2176</v>
      </c>
      <c r="BW1012" s="73" t="s">
        <v>2177</v>
      </c>
      <c r="BX1012" s="73">
        <v>0.21</v>
      </c>
      <c r="BY1012" s="73">
        <v>0.36</v>
      </c>
      <c r="BZ1012" s="73">
        <v>0.21</v>
      </c>
      <c r="CA1012" s="73">
        <v>0.39</v>
      </c>
      <c r="CB1012" s="73"/>
      <c r="CC1012" s="73"/>
      <c r="CD1012" s="73"/>
      <c r="CE1012" s="73"/>
      <c r="CF1012" s="73" t="s">
        <v>3566</v>
      </c>
      <c r="CG1012" s="80"/>
      <c r="CH1012" s="73" t="s">
        <v>66</v>
      </c>
      <c r="CI1012" s="73" t="s">
        <v>3566</v>
      </c>
    </row>
    <row r="1013" spans="70:87" ht="15" customHeight="1" x14ac:dyDescent="0.25">
      <c r="BR1013" s="78">
        <v>46323.633946759262</v>
      </c>
      <c r="BS1013" s="73" t="s">
        <v>4416</v>
      </c>
      <c r="BT1013" s="73" t="s">
        <v>4419</v>
      </c>
      <c r="BU1013" s="73">
        <v>857</v>
      </c>
      <c r="BV1013" s="73" t="s">
        <v>2176</v>
      </c>
      <c r="BW1013" s="73" t="s">
        <v>2177</v>
      </c>
      <c r="BX1013" s="73">
        <v>0.21</v>
      </c>
      <c r="BY1013" s="73">
        <v>0.39</v>
      </c>
      <c r="BZ1013" s="73">
        <v>0.18</v>
      </c>
      <c r="CA1013" s="73">
        <v>0.39</v>
      </c>
      <c r="CB1013" s="73"/>
      <c r="CC1013" s="73"/>
      <c r="CD1013" s="73"/>
      <c r="CE1013" s="73"/>
      <c r="CF1013" s="73" t="s">
        <v>3566</v>
      </c>
      <c r="CG1013" s="80"/>
      <c r="CH1013" s="73" t="s">
        <v>66</v>
      </c>
      <c r="CI1013" s="73" t="s">
        <v>3566</v>
      </c>
    </row>
    <row r="1014" spans="70:87" ht="15" customHeight="1" x14ac:dyDescent="0.25">
      <c r="BR1014" s="78">
        <v>46323.633946759262</v>
      </c>
      <c r="BS1014" s="73" t="s">
        <v>4416</v>
      </c>
      <c r="BT1014" s="73" t="s">
        <v>4420</v>
      </c>
      <c r="BU1014" s="73">
        <v>858</v>
      </c>
      <c r="BV1014" s="73" t="s">
        <v>2176</v>
      </c>
      <c r="BW1014" s="73" t="s">
        <v>2177</v>
      </c>
      <c r="BX1014" s="73">
        <v>0.18</v>
      </c>
      <c r="BY1014" s="73">
        <v>0.39</v>
      </c>
      <c r="BZ1014" s="73">
        <v>0.18</v>
      </c>
      <c r="CA1014" s="73">
        <v>0.36</v>
      </c>
      <c r="CB1014" s="73"/>
      <c r="CC1014" s="73"/>
      <c r="CD1014" s="73"/>
      <c r="CE1014" s="73"/>
      <c r="CF1014" s="73" t="s">
        <v>3566</v>
      </c>
      <c r="CG1014" s="80"/>
      <c r="CH1014" s="73" t="s">
        <v>66</v>
      </c>
      <c r="CI1014" s="73" t="s">
        <v>3566</v>
      </c>
    </row>
    <row r="1015" spans="70:87" ht="15" customHeight="1" x14ac:dyDescent="0.25">
      <c r="BR1015" s="78">
        <v>46323.633946759262</v>
      </c>
      <c r="BS1015" s="73" t="s">
        <v>4421</v>
      </c>
      <c r="BT1015" s="73" t="s">
        <v>4422</v>
      </c>
      <c r="BU1015" s="73">
        <v>859</v>
      </c>
      <c r="BV1015" s="73" t="s">
        <v>2176</v>
      </c>
      <c r="BW1015" s="73" t="s">
        <v>2177</v>
      </c>
      <c r="BX1015" s="73">
        <v>0.21</v>
      </c>
      <c r="BY1015" s="73">
        <v>0.36</v>
      </c>
      <c r="BZ1015" s="73">
        <v>0.24</v>
      </c>
      <c r="CA1015" s="73">
        <v>0.36</v>
      </c>
      <c r="CB1015" s="73"/>
      <c r="CC1015" s="73"/>
      <c r="CD1015" s="73"/>
      <c r="CE1015" s="73"/>
      <c r="CF1015" s="73" t="s">
        <v>3568</v>
      </c>
      <c r="CG1015" s="80"/>
      <c r="CH1015" s="73" t="s">
        <v>66</v>
      </c>
      <c r="CI1015" s="73" t="s">
        <v>3568</v>
      </c>
    </row>
    <row r="1016" spans="70:87" ht="15" customHeight="1" x14ac:dyDescent="0.25">
      <c r="BR1016" s="78">
        <v>46323.633946759262</v>
      </c>
      <c r="BS1016" s="73" t="s">
        <v>4421</v>
      </c>
      <c r="BT1016" s="73" t="s">
        <v>4423</v>
      </c>
      <c r="BU1016" s="73">
        <v>860</v>
      </c>
      <c r="BV1016" s="73" t="s">
        <v>2176</v>
      </c>
      <c r="BW1016" s="73" t="s">
        <v>2177</v>
      </c>
      <c r="BX1016" s="73">
        <v>0.24</v>
      </c>
      <c r="BY1016" s="73">
        <v>0.36</v>
      </c>
      <c r="BZ1016" s="73">
        <v>0.24</v>
      </c>
      <c r="CA1016" s="73">
        <v>0.39</v>
      </c>
      <c r="CB1016" s="73"/>
      <c r="CC1016" s="73"/>
      <c r="CD1016" s="73"/>
      <c r="CE1016" s="73"/>
      <c r="CF1016" s="73" t="s">
        <v>3568</v>
      </c>
      <c r="CG1016" s="80"/>
      <c r="CH1016" s="73" t="s">
        <v>66</v>
      </c>
      <c r="CI1016" s="73" t="s">
        <v>3568</v>
      </c>
    </row>
    <row r="1017" spans="70:87" ht="15" customHeight="1" x14ac:dyDescent="0.25">
      <c r="BR1017" s="78">
        <v>46323.633946759262</v>
      </c>
      <c r="BS1017" s="73" t="s">
        <v>4421</v>
      </c>
      <c r="BT1017" s="73" t="s">
        <v>4424</v>
      </c>
      <c r="BU1017" s="73">
        <v>861</v>
      </c>
      <c r="BV1017" s="73" t="s">
        <v>2176</v>
      </c>
      <c r="BW1017" s="73" t="s">
        <v>2177</v>
      </c>
      <c r="BX1017" s="73">
        <v>0.24</v>
      </c>
      <c r="BY1017" s="73">
        <v>0.39</v>
      </c>
      <c r="BZ1017" s="73">
        <v>0.21</v>
      </c>
      <c r="CA1017" s="73">
        <v>0.39</v>
      </c>
      <c r="CB1017" s="73"/>
      <c r="CC1017" s="73"/>
      <c r="CD1017" s="73"/>
      <c r="CE1017" s="73"/>
      <c r="CF1017" s="73" t="s">
        <v>3568</v>
      </c>
      <c r="CG1017" s="80"/>
      <c r="CH1017" s="73" t="s">
        <v>66</v>
      </c>
      <c r="CI1017" s="73" t="s">
        <v>3568</v>
      </c>
    </row>
    <row r="1018" spans="70:87" ht="15" customHeight="1" x14ac:dyDescent="0.25">
      <c r="BR1018" s="78">
        <v>46323.633946759262</v>
      </c>
      <c r="BS1018" s="73" t="s">
        <v>4421</v>
      </c>
      <c r="BT1018" s="73" t="s">
        <v>4425</v>
      </c>
      <c r="BU1018" s="73">
        <v>862</v>
      </c>
      <c r="BV1018" s="73" t="s">
        <v>2176</v>
      </c>
      <c r="BW1018" s="73" t="s">
        <v>2177</v>
      </c>
      <c r="BX1018" s="73">
        <v>0.21</v>
      </c>
      <c r="BY1018" s="73">
        <v>0.39</v>
      </c>
      <c r="BZ1018" s="73">
        <v>0.21</v>
      </c>
      <c r="CA1018" s="73">
        <v>0.36</v>
      </c>
      <c r="CB1018" s="73"/>
      <c r="CC1018" s="73"/>
      <c r="CD1018" s="73"/>
      <c r="CE1018" s="73"/>
      <c r="CF1018" s="73" t="s">
        <v>3568</v>
      </c>
      <c r="CG1018" s="80"/>
      <c r="CH1018" s="73" t="s">
        <v>66</v>
      </c>
      <c r="CI1018" s="73" t="s">
        <v>3568</v>
      </c>
    </row>
    <row r="1019" spans="70:87" ht="15" customHeight="1" x14ac:dyDescent="0.25">
      <c r="BR1019" s="78">
        <v>46323.633946759262</v>
      </c>
      <c r="BS1019" s="73" t="s">
        <v>4426</v>
      </c>
      <c r="BT1019" s="73" t="s">
        <v>4427</v>
      </c>
      <c r="BU1019" s="73">
        <v>863</v>
      </c>
      <c r="BV1019" s="73" t="s">
        <v>2176</v>
      </c>
      <c r="BW1019" s="73" t="s">
        <v>2177</v>
      </c>
      <c r="BX1019" s="73">
        <v>0.25</v>
      </c>
      <c r="BY1019" s="73">
        <v>0.36</v>
      </c>
      <c r="BZ1019" s="73">
        <v>0.25</v>
      </c>
      <c r="CA1019" s="73">
        <v>0.39</v>
      </c>
      <c r="CB1019" s="73"/>
      <c r="CC1019" s="73"/>
      <c r="CD1019" s="73"/>
      <c r="CE1019" s="73"/>
      <c r="CF1019" s="73" t="s">
        <v>3570</v>
      </c>
      <c r="CG1019" s="80"/>
      <c r="CH1019" s="73" t="s">
        <v>66</v>
      </c>
      <c r="CI1019" s="73" t="s">
        <v>3570</v>
      </c>
    </row>
    <row r="1020" spans="70:87" ht="15" customHeight="1" x14ac:dyDescent="0.25">
      <c r="BR1020" s="78">
        <v>46323.633946759262</v>
      </c>
      <c r="BS1020" s="73" t="s">
        <v>4426</v>
      </c>
      <c r="BT1020" s="73" t="s">
        <v>4428</v>
      </c>
      <c r="BU1020" s="73">
        <v>864</v>
      </c>
      <c r="BV1020" s="73" t="s">
        <v>2176</v>
      </c>
      <c r="BW1020" s="73" t="s">
        <v>2177</v>
      </c>
      <c r="BX1020" s="73">
        <v>0.25</v>
      </c>
      <c r="BY1020" s="73">
        <v>0.39</v>
      </c>
      <c r="BZ1020" s="73">
        <v>0.24</v>
      </c>
      <c r="CA1020" s="73">
        <v>0.39</v>
      </c>
      <c r="CB1020" s="73"/>
      <c r="CC1020" s="73"/>
      <c r="CD1020" s="73"/>
      <c r="CE1020" s="73"/>
      <c r="CF1020" s="73" t="s">
        <v>3570</v>
      </c>
      <c r="CG1020" s="80"/>
      <c r="CH1020" s="73" t="s">
        <v>66</v>
      </c>
      <c r="CI1020" s="73" t="s">
        <v>3570</v>
      </c>
    </row>
    <row r="1021" spans="70:87" ht="15" customHeight="1" x14ac:dyDescent="0.25">
      <c r="BR1021" s="78">
        <v>46323.633946759262</v>
      </c>
      <c r="BS1021" s="73" t="s">
        <v>4426</v>
      </c>
      <c r="BT1021" s="73" t="s">
        <v>4429</v>
      </c>
      <c r="BU1021" s="73">
        <v>865</v>
      </c>
      <c r="BV1021" s="73" t="s">
        <v>2176</v>
      </c>
      <c r="BW1021" s="73" t="s">
        <v>2177</v>
      </c>
      <c r="BX1021" s="73">
        <v>0.24</v>
      </c>
      <c r="BY1021" s="73">
        <v>0.39</v>
      </c>
      <c r="BZ1021" s="73">
        <v>0.24</v>
      </c>
      <c r="CA1021" s="73">
        <v>0.35999999999999993</v>
      </c>
      <c r="CB1021" s="73"/>
      <c r="CC1021" s="73"/>
      <c r="CD1021" s="73"/>
      <c r="CE1021" s="73"/>
      <c r="CF1021" s="73" t="s">
        <v>3570</v>
      </c>
      <c r="CG1021" s="80"/>
      <c r="CH1021" s="73" t="s">
        <v>66</v>
      </c>
      <c r="CI1021" s="73" t="s">
        <v>3570</v>
      </c>
    </row>
    <row r="1022" spans="70:87" ht="15" customHeight="1" x14ac:dyDescent="0.25">
      <c r="BR1022" s="78">
        <v>46323.633946759262</v>
      </c>
      <c r="BS1022" s="73" t="s">
        <v>4426</v>
      </c>
      <c r="BT1022" s="73" t="s">
        <v>4430</v>
      </c>
      <c r="BU1022" s="73">
        <v>866</v>
      </c>
      <c r="BV1022" s="73" t="s">
        <v>2176</v>
      </c>
      <c r="BW1022" s="73" t="s">
        <v>2177</v>
      </c>
      <c r="BX1022" s="73">
        <v>0.24</v>
      </c>
      <c r="BY1022" s="73">
        <v>0.36</v>
      </c>
      <c r="BZ1022" s="73">
        <v>0.25</v>
      </c>
      <c r="CA1022" s="73">
        <v>0.36</v>
      </c>
      <c r="CB1022" s="73"/>
      <c r="CC1022" s="73"/>
      <c r="CD1022" s="73"/>
      <c r="CE1022" s="73"/>
      <c r="CF1022" s="73" t="s">
        <v>3570</v>
      </c>
      <c r="CG1022" s="80"/>
      <c r="CH1022" s="73" t="s">
        <v>66</v>
      </c>
      <c r="CI1022" s="73" t="s">
        <v>3570</v>
      </c>
    </row>
    <row r="1023" spans="70:87" ht="15" customHeight="1" x14ac:dyDescent="0.25">
      <c r="BR1023" s="78">
        <v>46323.633946759262</v>
      </c>
      <c r="BS1023" s="73" t="s">
        <v>4431</v>
      </c>
      <c r="BT1023" s="73" t="s">
        <v>4432</v>
      </c>
      <c r="BU1023" s="73">
        <v>867</v>
      </c>
      <c r="BV1023" s="73" t="s">
        <v>2176</v>
      </c>
      <c r="BW1023" s="73" t="s">
        <v>2177</v>
      </c>
      <c r="BX1023" s="73">
        <v>0</v>
      </c>
      <c r="BY1023" s="73">
        <v>0.39</v>
      </c>
      <c r="BZ1023" s="73">
        <v>0.03</v>
      </c>
      <c r="CA1023" s="73">
        <v>0.39</v>
      </c>
      <c r="CB1023" s="73"/>
      <c r="CC1023" s="73"/>
      <c r="CD1023" s="73"/>
      <c r="CE1023" s="73"/>
      <c r="CF1023" s="73" t="s">
        <v>3572</v>
      </c>
      <c r="CG1023" s="80"/>
      <c r="CH1023" s="73" t="s">
        <v>66</v>
      </c>
      <c r="CI1023" s="73" t="s">
        <v>3572</v>
      </c>
    </row>
    <row r="1024" spans="70:87" ht="15" customHeight="1" x14ac:dyDescent="0.25">
      <c r="BR1024" s="78">
        <v>46323.633946759262</v>
      </c>
      <c r="BS1024" s="73" t="s">
        <v>4431</v>
      </c>
      <c r="BT1024" s="73" t="s">
        <v>4433</v>
      </c>
      <c r="BU1024" s="73">
        <v>868</v>
      </c>
      <c r="BV1024" s="73" t="s">
        <v>2176</v>
      </c>
      <c r="BW1024" s="73" t="s">
        <v>2177</v>
      </c>
      <c r="BX1024" s="73">
        <v>0.03</v>
      </c>
      <c r="BY1024" s="73">
        <v>0.39</v>
      </c>
      <c r="BZ1024" s="73">
        <v>0.03</v>
      </c>
      <c r="CA1024" s="73">
        <v>0.42</v>
      </c>
      <c r="CB1024" s="73"/>
      <c r="CC1024" s="73"/>
      <c r="CD1024" s="73"/>
      <c r="CE1024" s="73"/>
      <c r="CF1024" s="73" t="s">
        <v>3572</v>
      </c>
      <c r="CG1024" s="80"/>
      <c r="CH1024" s="73" t="s">
        <v>66</v>
      </c>
      <c r="CI1024" s="73" t="s">
        <v>3572</v>
      </c>
    </row>
    <row r="1025" spans="70:87" ht="15" customHeight="1" x14ac:dyDescent="0.25">
      <c r="BR1025" s="78">
        <v>46323.633946759262</v>
      </c>
      <c r="BS1025" s="73" t="s">
        <v>4431</v>
      </c>
      <c r="BT1025" s="73" t="s">
        <v>4434</v>
      </c>
      <c r="BU1025" s="73">
        <v>869</v>
      </c>
      <c r="BV1025" s="73" t="s">
        <v>2176</v>
      </c>
      <c r="BW1025" s="73" t="s">
        <v>2177</v>
      </c>
      <c r="BX1025" s="73">
        <v>0.03</v>
      </c>
      <c r="BY1025" s="73">
        <v>0.42</v>
      </c>
      <c r="BZ1025" s="73">
        <v>0</v>
      </c>
      <c r="CA1025" s="73">
        <v>0.42</v>
      </c>
      <c r="CB1025" s="73"/>
      <c r="CC1025" s="73"/>
      <c r="CD1025" s="73"/>
      <c r="CE1025" s="73"/>
      <c r="CF1025" s="73" t="s">
        <v>3572</v>
      </c>
      <c r="CG1025" s="80"/>
      <c r="CH1025" s="73" t="s">
        <v>66</v>
      </c>
      <c r="CI1025" s="73" t="s">
        <v>3572</v>
      </c>
    </row>
    <row r="1026" spans="70:87" ht="15" customHeight="1" x14ac:dyDescent="0.25">
      <c r="BR1026" s="78">
        <v>46323.633946759262</v>
      </c>
      <c r="BS1026" s="73" t="s">
        <v>4431</v>
      </c>
      <c r="BT1026" s="73" t="s">
        <v>4435</v>
      </c>
      <c r="BU1026" s="73">
        <v>870</v>
      </c>
      <c r="BV1026" s="73" t="s">
        <v>2176</v>
      </c>
      <c r="BW1026" s="73" t="s">
        <v>2177</v>
      </c>
      <c r="BX1026" s="73">
        <v>0</v>
      </c>
      <c r="BY1026" s="73">
        <v>0.42</v>
      </c>
      <c r="BZ1026" s="73">
        <v>0</v>
      </c>
      <c r="CA1026" s="73">
        <v>0.39</v>
      </c>
      <c r="CB1026" s="73"/>
      <c r="CC1026" s="73"/>
      <c r="CD1026" s="73"/>
      <c r="CE1026" s="73"/>
      <c r="CF1026" s="73" t="s">
        <v>3572</v>
      </c>
      <c r="CG1026" s="80"/>
      <c r="CH1026" s="73" t="s">
        <v>66</v>
      </c>
      <c r="CI1026" s="73" t="s">
        <v>3572</v>
      </c>
    </row>
    <row r="1027" spans="70:87" ht="15" customHeight="1" x14ac:dyDescent="0.25">
      <c r="BR1027" s="78">
        <v>46323.633946759262</v>
      </c>
      <c r="BS1027" s="73" t="s">
        <v>4436</v>
      </c>
      <c r="BT1027" s="73" t="s">
        <v>4437</v>
      </c>
      <c r="BU1027" s="73">
        <v>871</v>
      </c>
      <c r="BV1027" s="73" t="s">
        <v>2176</v>
      </c>
      <c r="BW1027" s="73" t="s">
        <v>2177</v>
      </c>
      <c r="BX1027" s="73">
        <v>0.03</v>
      </c>
      <c r="BY1027" s="73">
        <v>0.39</v>
      </c>
      <c r="BZ1027" s="73">
        <v>0.06</v>
      </c>
      <c r="CA1027" s="73">
        <v>0.39</v>
      </c>
      <c r="CB1027" s="73"/>
      <c r="CC1027" s="73"/>
      <c r="CD1027" s="73"/>
      <c r="CE1027" s="73"/>
      <c r="CF1027" s="73" t="s">
        <v>3574</v>
      </c>
      <c r="CG1027" s="80"/>
      <c r="CH1027" s="73" t="s">
        <v>66</v>
      </c>
      <c r="CI1027" s="73" t="s">
        <v>3574</v>
      </c>
    </row>
    <row r="1028" spans="70:87" ht="15" customHeight="1" x14ac:dyDescent="0.25">
      <c r="BR1028" s="78">
        <v>46323.633946759262</v>
      </c>
      <c r="BS1028" s="73" t="s">
        <v>4436</v>
      </c>
      <c r="BT1028" s="73" t="s">
        <v>4438</v>
      </c>
      <c r="BU1028" s="73">
        <v>872</v>
      </c>
      <c r="BV1028" s="73" t="s">
        <v>2176</v>
      </c>
      <c r="BW1028" s="73" t="s">
        <v>2177</v>
      </c>
      <c r="BX1028" s="73">
        <v>0.06</v>
      </c>
      <c r="BY1028" s="73">
        <v>0.39</v>
      </c>
      <c r="BZ1028" s="73">
        <v>0.06</v>
      </c>
      <c r="CA1028" s="73">
        <v>0.42</v>
      </c>
      <c r="CB1028" s="73"/>
      <c r="CC1028" s="73"/>
      <c r="CD1028" s="73"/>
      <c r="CE1028" s="73"/>
      <c r="CF1028" s="73" t="s">
        <v>3574</v>
      </c>
      <c r="CG1028" s="80"/>
      <c r="CH1028" s="73" t="s">
        <v>66</v>
      </c>
      <c r="CI1028" s="73" t="s">
        <v>3574</v>
      </c>
    </row>
    <row r="1029" spans="70:87" ht="15" customHeight="1" x14ac:dyDescent="0.25">
      <c r="BR1029" s="78">
        <v>46323.633946759262</v>
      </c>
      <c r="BS1029" s="73" t="s">
        <v>4436</v>
      </c>
      <c r="BT1029" s="73" t="s">
        <v>4439</v>
      </c>
      <c r="BU1029" s="73">
        <v>873</v>
      </c>
      <c r="BV1029" s="73" t="s">
        <v>2176</v>
      </c>
      <c r="BW1029" s="73" t="s">
        <v>2177</v>
      </c>
      <c r="BX1029" s="73">
        <v>0.06</v>
      </c>
      <c r="BY1029" s="73">
        <v>0.42</v>
      </c>
      <c r="BZ1029" s="73">
        <v>0.03</v>
      </c>
      <c r="CA1029" s="73">
        <v>0.42</v>
      </c>
      <c r="CB1029" s="73"/>
      <c r="CC1029" s="73"/>
      <c r="CD1029" s="73"/>
      <c r="CE1029" s="73"/>
      <c r="CF1029" s="73" t="s">
        <v>3574</v>
      </c>
      <c r="CG1029" s="80"/>
      <c r="CH1029" s="73" t="s">
        <v>66</v>
      </c>
      <c r="CI1029" s="73" t="s">
        <v>3574</v>
      </c>
    </row>
    <row r="1030" spans="70:87" ht="15" customHeight="1" x14ac:dyDescent="0.25">
      <c r="BR1030" s="78">
        <v>46323.633946759262</v>
      </c>
      <c r="BS1030" s="73" t="s">
        <v>4436</v>
      </c>
      <c r="BT1030" s="73" t="s">
        <v>4440</v>
      </c>
      <c r="BU1030" s="73">
        <v>874</v>
      </c>
      <c r="BV1030" s="73" t="s">
        <v>2176</v>
      </c>
      <c r="BW1030" s="73" t="s">
        <v>2177</v>
      </c>
      <c r="BX1030" s="73">
        <v>0.03</v>
      </c>
      <c r="BY1030" s="73">
        <v>0.42</v>
      </c>
      <c r="BZ1030" s="73">
        <v>0.03</v>
      </c>
      <c r="CA1030" s="73">
        <v>0.39</v>
      </c>
      <c r="CB1030" s="73"/>
      <c r="CC1030" s="73"/>
      <c r="CD1030" s="73"/>
      <c r="CE1030" s="73"/>
      <c r="CF1030" s="73" t="s">
        <v>3574</v>
      </c>
      <c r="CG1030" s="80"/>
      <c r="CH1030" s="73" t="s">
        <v>66</v>
      </c>
      <c r="CI1030" s="73" t="s">
        <v>3574</v>
      </c>
    </row>
    <row r="1031" spans="70:87" ht="15" customHeight="1" x14ac:dyDescent="0.25">
      <c r="BR1031" s="78">
        <v>46323.633946759262</v>
      </c>
      <c r="BS1031" s="73" t="s">
        <v>4441</v>
      </c>
      <c r="BT1031" s="73" t="s">
        <v>4442</v>
      </c>
      <c r="BU1031" s="73">
        <v>875</v>
      </c>
      <c r="BV1031" s="73" t="s">
        <v>2176</v>
      </c>
      <c r="BW1031" s="73" t="s">
        <v>2177</v>
      </c>
      <c r="BX1031" s="73">
        <v>0.06</v>
      </c>
      <c r="BY1031" s="73">
        <v>0.39</v>
      </c>
      <c r="BZ1031" s="73">
        <v>0.09</v>
      </c>
      <c r="CA1031" s="73">
        <v>0.39</v>
      </c>
      <c r="CB1031" s="73"/>
      <c r="CC1031" s="73"/>
      <c r="CD1031" s="73"/>
      <c r="CE1031" s="73"/>
      <c r="CF1031" s="73" t="s">
        <v>3576</v>
      </c>
      <c r="CG1031" s="80"/>
      <c r="CH1031" s="73" t="s">
        <v>66</v>
      </c>
      <c r="CI1031" s="73" t="s">
        <v>3576</v>
      </c>
    </row>
    <row r="1032" spans="70:87" ht="15" customHeight="1" x14ac:dyDescent="0.25">
      <c r="BR1032" s="78">
        <v>46323.633946759262</v>
      </c>
      <c r="BS1032" s="73" t="s">
        <v>4441</v>
      </c>
      <c r="BT1032" s="73" t="s">
        <v>4443</v>
      </c>
      <c r="BU1032" s="73">
        <v>876</v>
      </c>
      <c r="BV1032" s="73" t="s">
        <v>2176</v>
      </c>
      <c r="BW1032" s="73" t="s">
        <v>2177</v>
      </c>
      <c r="BX1032" s="73">
        <v>0.09</v>
      </c>
      <c r="BY1032" s="73">
        <v>0.39</v>
      </c>
      <c r="BZ1032" s="73">
        <v>0.09</v>
      </c>
      <c r="CA1032" s="73">
        <v>0.42</v>
      </c>
      <c r="CB1032" s="73"/>
      <c r="CC1032" s="73"/>
      <c r="CD1032" s="73"/>
      <c r="CE1032" s="73"/>
      <c r="CF1032" s="73" t="s">
        <v>3576</v>
      </c>
      <c r="CG1032" s="80"/>
      <c r="CH1032" s="73" t="s">
        <v>66</v>
      </c>
      <c r="CI1032" s="73" t="s">
        <v>3576</v>
      </c>
    </row>
    <row r="1033" spans="70:87" ht="15" customHeight="1" x14ac:dyDescent="0.25">
      <c r="BR1033" s="78">
        <v>46323.633946759262</v>
      </c>
      <c r="BS1033" s="73" t="s">
        <v>4441</v>
      </c>
      <c r="BT1033" s="73" t="s">
        <v>4444</v>
      </c>
      <c r="BU1033" s="73">
        <v>877</v>
      </c>
      <c r="BV1033" s="73" t="s">
        <v>2176</v>
      </c>
      <c r="BW1033" s="73" t="s">
        <v>2177</v>
      </c>
      <c r="BX1033" s="73">
        <v>0.09</v>
      </c>
      <c r="BY1033" s="73">
        <v>0.42</v>
      </c>
      <c r="BZ1033" s="73">
        <v>0.06</v>
      </c>
      <c r="CA1033" s="73">
        <v>0.42</v>
      </c>
      <c r="CB1033" s="73"/>
      <c r="CC1033" s="73"/>
      <c r="CD1033" s="73"/>
      <c r="CE1033" s="73"/>
      <c r="CF1033" s="73" t="s">
        <v>3576</v>
      </c>
      <c r="CG1033" s="80"/>
      <c r="CH1033" s="73" t="s">
        <v>66</v>
      </c>
      <c r="CI1033" s="73" t="s">
        <v>3576</v>
      </c>
    </row>
    <row r="1034" spans="70:87" ht="15" customHeight="1" x14ac:dyDescent="0.25">
      <c r="BR1034" s="78">
        <v>46323.633946759262</v>
      </c>
      <c r="BS1034" s="73" t="s">
        <v>4441</v>
      </c>
      <c r="BT1034" s="73" t="s">
        <v>4445</v>
      </c>
      <c r="BU1034" s="73">
        <v>878</v>
      </c>
      <c r="BV1034" s="73" t="s">
        <v>2176</v>
      </c>
      <c r="BW1034" s="73" t="s">
        <v>2177</v>
      </c>
      <c r="BX1034" s="73">
        <v>0.06</v>
      </c>
      <c r="BY1034" s="73">
        <v>0.42</v>
      </c>
      <c r="BZ1034" s="73">
        <v>0.06</v>
      </c>
      <c r="CA1034" s="73">
        <v>0.39</v>
      </c>
      <c r="CB1034" s="73"/>
      <c r="CC1034" s="73"/>
      <c r="CD1034" s="73"/>
      <c r="CE1034" s="73"/>
      <c r="CF1034" s="73" t="s">
        <v>3576</v>
      </c>
      <c r="CG1034" s="80"/>
      <c r="CH1034" s="73" t="s">
        <v>66</v>
      </c>
      <c r="CI1034" s="73" t="s">
        <v>3576</v>
      </c>
    </row>
    <row r="1035" spans="70:87" ht="15" customHeight="1" x14ac:dyDescent="0.25">
      <c r="BR1035" s="78">
        <v>46323.633946759262</v>
      </c>
      <c r="BS1035" s="73" t="s">
        <v>4446</v>
      </c>
      <c r="BT1035" s="73" t="s">
        <v>4447</v>
      </c>
      <c r="BU1035" s="73">
        <v>879</v>
      </c>
      <c r="BV1035" s="73" t="s">
        <v>2176</v>
      </c>
      <c r="BW1035" s="73" t="s">
        <v>2177</v>
      </c>
      <c r="BX1035" s="73">
        <v>0.09</v>
      </c>
      <c r="BY1035" s="73">
        <v>0.39</v>
      </c>
      <c r="BZ1035" s="73">
        <v>0.12</v>
      </c>
      <c r="CA1035" s="73">
        <v>0.39</v>
      </c>
      <c r="CB1035" s="73"/>
      <c r="CC1035" s="73"/>
      <c r="CD1035" s="73"/>
      <c r="CE1035" s="73"/>
      <c r="CF1035" s="73" t="s">
        <v>3578</v>
      </c>
      <c r="CG1035" s="80"/>
      <c r="CH1035" s="73" t="s">
        <v>66</v>
      </c>
      <c r="CI1035" s="73" t="s">
        <v>3578</v>
      </c>
    </row>
    <row r="1036" spans="70:87" ht="15" customHeight="1" x14ac:dyDescent="0.25">
      <c r="BR1036" s="78">
        <v>46323.633946759262</v>
      </c>
      <c r="BS1036" s="73" t="s">
        <v>4446</v>
      </c>
      <c r="BT1036" s="73" t="s">
        <v>4448</v>
      </c>
      <c r="BU1036" s="73">
        <v>880</v>
      </c>
      <c r="BV1036" s="73" t="s">
        <v>2176</v>
      </c>
      <c r="BW1036" s="73" t="s">
        <v>2177</v>
      </c>
      <c r="BX1036" s="73">
        <v>0.12</v>
      </c>
      <c r="BY1036" s="73">
        <v>0.39</v>
      </c>
      <c r="BZ1036" s="73">
        <v>0.12</v>
      </c>
      <c r="CA1036" s="73">
        <v>0.42</v>
      </c>
      <c r="CB1036" s="73"/>
      <c r="CC1036" s="73"/>
      <c r="CD1036" s="73"/>
      <c r="CE1036" s="73"/>
      <c r="CF1036" s="73" t="s">
        <v>3578</v>
      </c>
      <c r="CG1036" s="80"/>
      <c r="CH1036" s="73" t="s">
        <v>66</v>
      </c>
      <c r="CI1036" s="73" t="s">
        <v>3578</v>
      </c>
    </row>
    <row r="1037" spans="70:87" ht="15" customHeight="1" x14ac:dyDescent="0.25">
      <c r="BR1037" s="78">
        <v>46323.633946759262</v>
      </c>
      <c r="BS1037" s="73" t="s">
        <v>4446</v>
      </c>
      <c r="BT1037" s="73" t="s">
        <v>4449</v>
      </c>
      <c r="BU1037" s="73">
        <v>881</v>
      </c>
      <c r="BV1037" s="73" t="s">
        <v>2176</v>
      </c>
      <c r="BW1037" s="73" t="s">
        <v>2177</v>
      </c>
      <c r="BX1037" s="73">
        <v>0.12</v>
      </c>
      <c r="BY1037" s="73">
        <v>0.42</v>
      </c>
      <c r="BZ1037" s="73">
        <v>0.09</v>
      </c>
      <c r="CA1037" s="73">
        <v>0.42</v>
      </c>
      <c r="CB1037" s="73"/>
      <c r="CC1037" s="73"/>
      <c r="CD1037" s="73"/>
      <c r="CE1037" s="73"/>
      <c r="CF1037" s="73" t="s">
        <v>3578</v>
      </c>
      <c r="CG1037" s="80"/>
      <c r="CH1037" s="73" t="s">
        <v>66</v>
      </c>
      <c r="CI1037" s="73" t="s">
        <v>3578</v>
      </c>
    </row>
    <row r="1038" spans="70:87" ht="15" customHeight="1" x14ac:dyDescent="0.25">
      <c r="BR1038" s="78">
        <v>46323.633946759262</v>
      </c>
      <c r="BS1038" s="73" t="s">
        <v>4446</v>
      </c>
      <c r="BT1038" s="73" t="s">
        <v>4450</v>
      </c>
      <c r="BU1038" s="73">
        <v>882</v>
      </c>
      <c r="BV1038" s="73" t="s">
        <v>2176</v>
      </c>
      <c r="BW1038" s="73" t="s">
        <v>2177</v>
      </c>
      <c r="BX1038" s="73">
        <v>0.09</v>
      </c>
      <c r="BY1038" s="73">
        <v>0.42</v>
      </c>
      <c r="BZ1038" s="73">
        <v>0.09</v>
      </c>
      <c r="CA1038" s="73">
        <v>0.39</v>
      </c>
      <c r="CB1038" s="73"/>
      <c r="CC1038" s="73"/>
      <c r="CD1038" s="73"/>
      <c r="CE1038" s="73"/>
      <c r="CF1038" s="73" t="s">
        <v>3578</v>
      </c>
      <c r="CG1038" s="80"/>
      <c r="CH1038" s="73" t="s">
        <v>66</v>
      </c>
      <c r="CI1038" s="73" t="s">
        <v>3578</v>
      </c>
    </row>
    <row r="1039" spans="70:87" ht="15" customHeight="1" x14ac:dyDescent="0.25">
      <c r="BR1039" s="78">
        <v>46323.633946759262</v>
      </c>
      <c r="BS1039" s="73" t="s">
        <v>4451</v>
      </c>
      <c r="BT1039" s="73" t="s">
        <v>4452</v>
      </c>
      <c r="BU1039" s="73">
        <v>883</v>
      </c>
      <c r="BV1039" s="73" t="s">
        <v>2176</v>
      </c>
      <c r="BW1039" s="73" t="s">
        <v>2177</v>
      </c>
      <c r="BX1039" s="73">
        <v>0.12</v>
      </c>
      <c r="BY1039" s="73">
        <v>0.39</v>
      </c>
      <c r="BZ1039" s="73">
        <v>0.15</v>
      </c>
      <c r="CA1039" s="73">
        <v>0.39</v>
      </c>
      <c r="CB1039" s="73"/>
      <c r="CC1039" s="73"/>
      <c r="CD1039" s="73"/>
      <c r="CE1039" s="73"/>
      <c r="CF1039" s="73" t="s">
        <v>3580</v>
      </c>
      <c r="CG1039" s="80"/>
      <c r="CH1039" s="73" t="s">
        <v>66</v>
      </c>
      <c r="CI1039" s="73" t="s">
        <v>3580</v>
      </c>
    </row>
    <row r="1040" spans="70:87" ht="15" customHeight="1" x14ac:dyDescent="0.25">
      <c r="BR1040" s="78">
        <v>46323.633946759262</v>
      </c>
      <c r="BS1040" s="73" t="s">
        <v>4451</v>
      </c>
      <c r="BT1040" s="73" t="s">
        <v>4453</v>
      </c>
      <c r="BU1040" s="73">
        <v>884</v>
      </c>
      <c r="BV1040" s="73" t="s">
        <v>2176</v>
      </c>
      <c r="BW1040" s="73" t="s">
        <v>2177</v>
      </c>
      <c r="BX1040" s="73">
        <v>0.15</v>
      </c>
      <c r="BY1040" s="73">
        <v>0.39</v>
      </c>
      <c r="BZ1040" s="73">
        <v>0.15</v>
      </c>
      <c r="CA1040" s="73">
        <v>0.42</v>
      </c>
      <c r="CB1040" s="73"/>
      <c r="CC1040" s="73"/>
      <c r="CD1040" s="73"/>
      <c r="CE1040" s="73"/>
      <c r="CF1040" s="73" t="s">
        <v>3580</v>
      </c>
      <c r="CG1040" s="80"/>
      <c r="CH1040" s="73" t="s">
        <v>66</v>
      </c>
      <c r="CI1040" s="73" t="s">
        <v>3580</v>
      </c>
    </row>
    <row r="1041" spans="70:87" ht="15" customHeight="1" x14ac:dyDescent="0.25">
      <c r="BR1041" s="78">
        <v>46323.633946759262</v>
      </c>
      <c r="BS1041" s="73" t="s">
        <v>4451</v>
      </c>
      <c r="BT1041" s="73" t="s">
        <v>4454</v>
      </c>
      <c r="BU1041" s="73">
        <v>885</v>
      </c>
      <c r="BV1041" s="73" t="s">
        <v>2176</v>
      </c>
      <c r="BW1041" s="73" t="s">
        <v>2177</v>
      </c>
      <c r="BX1041" s="73">
        <v>0.15</v>
      </c>
      <c r="BY1041" s="73">
        <v>0.42</v>
      </c>
      <c r="BZ1041" s="73">
        <v>0.12</v>
      </c>
      <c r="CA1041" s="73">
        <v>0.42</v>
      </c>
      <c r="CB1041" s="73"/>
      <c r="CC1041" s="73"/>
      <c r="CD1041" s="73"/>
      <c r="CE1041" s="73"/>
      <c r="CF1041" s="73" t="s">
        <v>3580</v>
      </c>
      <c r="CG1041" s="80"/>
      <c r="CH1041" s="73" t="s">
        <v>66</v>
      </c>
      <c r="CI1041" s="73" t="s">
        <v>3580</v>
      </c>
    </row>
    <row r="1042" spans="70:87" ht="15" customHeight="1" x14ac:dyDescent="0.25">
      <c r="BR1042" s="78">
        <v>46323.633946759262</v>
      </c>
      <c r="BS1042" s="73" t="s">
        <v>4451</v>
      </c>
      <c r="BT1042" s="73" t="s">
        <v>4455</v>
      </c>
      <c r="BU1042" s="73">
        <v>886</v>
      </c>
      <c r="BV1042" s="73" t="s">
        <v>2176</v>
      </c>
      <c r="BW1042" s="73" t="s">
        <v>2177</v>
      </c>
      <c r="BX1042" s="73">
        <v>0.12</v>
      </c>
      <c r="BY1042" s="73">
        <v>0.42</v>
      </c>
      <c r="BZ1042" s="73">
        <v>0.12</v>
      </c>
      <c r="CA1042" s="73">
        <v>0.39</v>
      </c>
      <c r="CB1042" s="73"/>
      <c r="CC1042" s="73"/>
      <c r="CD1042" s="73"/>
      <c r="CE1042" s="73"/>
      <c r="CF1042" s="73" t="s">
        <v>3580</v>
      </c>
      <c r="CG1042" s="80"/>
      <c r="CH1042" s="73" t="s">
        <v>66</v>
      </c>
      <c r="CI1042" s="73" t="s">
        <v>3580</v>
      </c>
    </row>
    <row r="1043" spans="70:87" ht="15" customHeight="1" x14ac:dyDescent="0.25">
      <c r="BR1043" s="78">
        <v>46323.633946759262</v>
      </c>
      <c r="BS1043" s="73" t="s">
        <v>4456</v>
      </c>
      <c r="BT1043" s="73" t="s">
        <v>4457</v>
      </c>
      <c r="BU1043" s="73">
        <v>887</v>
      </c>
      <c r="BV1043" s="73" t="s">
        <v>2176</v>
      </c>
      <c r="BW1043" s="73" t="s">
        <v>2177</v>
      </c>
      <c r="BX1043" s="73">
        <v>0.15</v>
      </c>
      <c r="BY1043" s="73">
        <v>0.39</v>
      </c>
      <c r="BZ1043" s="73">
        <v>0.18</v>
      </c>
      <c r="CA1043" s="73">
        <v>0.39</v>
      </c>
      <c r="CB1043" s="73"/>
      <c r="CC1043" s="73"/>
      <c r="CD1043" s="73"/>
      <c r="CE1043" s="73"/>
      <c r="CF1043" s="73" t="s">
        <v>3582</v>
      </c>
      <c r="CG1043" s="80"/>
      <c r="CH1043" s="73" t="s">
        <v>66</v>
      </c>
      <c r="CI1043" s="73" t="s">
        <v>3582</v>
      </c>
    </row>
    <row r="1044" spans="70:87" ht="15" customHeight="1" x14ac:dyDescent="0.25">
      <c r="BR1044" s="78">
        <v>46323.633946759262</v>
      </c>
      <c r="BS1044" s="73" t="s">
        <v>4456</v>
      </c>
      <c r="BT1044" s="73" t="s">
        <v>4458</v>
      </c>
      <c r="BU1044" s="73">
        <v>888</v>
      </c>
      <c r="BV1044" s="73" t="s">
        <v>2176</v>
      </c>
      <c r="BW1044" s="73" t="s">
        <v>2177</v>
      </c>
      <c r="BX1044" s="73">
        <v>0.18</v>
      </c>
      <c r="BY1044" s="73">
        <v>0.39</v>
      </c>
      <c r="BZ1044" s="73">
        <v>0.18</v>
      </c>
      <c r="CA1044" s="73">
        <v>0.42</v>
      </c>
      <c r="CB1044" s="73"/>
      <c r="CC1044" s="73"/>
      <c r="CD1044" s="73"/>
      <c r="CE1044" s="73"/>
      <c r="CF1044" s="73" t="s">
        <v>3582</v>
      </c>
      <c r="CG1044" s="80"/>
      <c r="CH1044" s="73" t="s">
        <v>66</v>
      </c>
      <c r="CI1044" s="73" t="s">
        <v>3582</v>
      </c>
    </row>
    <row r="1045" spans="70:87" ht="15" customHeight="1" x14ac:dyDescent="0.25">
      <c r="BR1045" s="78">
        <v>46323.633946759262</v>
      </c>
      <c r="BS1045" s="73" t="s">
        <v>4456</v>
      </c>
      <c r="BT1045" s="73" t="s">
        <v>4459</v>
      </c>
      <c r="BU1045" s="73">
        <v>889</v>
      </c>
      <c r="BV1045" s="73" t="s">
        <v>2176</v>
      </c>
      <c r="BW1045" s="73" t="s">
        <v>2177</v>
      </c>
      <c r="BX1045" s="73">
        <v>0.18</v>
      </c>
      <c r="BY1045" s="73">
        <v>0.42</v>
      </c>
      <c r="BZ1045" s="73">
        <v>0.15</v>
      </c>
      <c r="CA1045" s="73">
        <v>0.42</v>
      </c>
      <c r="CB1045" s="73"/>
      <c r="CC1045" s="73"/>
      <c r="CD1045" s="73"/>
      <c r="CE1045" s="73"/>
      <c r="CF1045" s="73" t="s">
        <v>3582</v>
      </c>
      <c r="CG1045" s="80"/>
      <c r="CH1045" s="73" t="s">
        <v>66</v>
      </c>
      <c r="CI1045" s="73" t="s">
        <v>3582</v>
      </c>
    </row>
    <row r="1046" spans="70:87" ht="15" customHeight="1" x14ac:dyDescent="0.25">
      <c r="BR1046" s="78">
        <v>46323.633946759262</v>
      </c>
      <c r="BS1046" s="73" t="s">
        <v>4456</v>
      </c>
      <c r="BT1046" s="73" t="s">
        <v>4460</v>
      </c>
      <c r="BU1046" s="73">
        <v>890</v>
      </c>
      <c r="BV1046" s="73" t="s">
        <v>2176</v>
      </c>
      <c r="BW1046" s="73" t="s">
        <v>2177</v>
      </c>
      <c r="BX1046" s="73">
        <v>0.15</v>
      </c>
      <c r="BY1046" s="73">
        <v>0.42</v>
      </c>
      <c r="BZ1046" s="73">
        <v>0.15</v>
      </c>
      <c r="CA1046" s="73">
        <v>0.39</v>
      </c>
      <c r="CB1046" s="73"/>
      <c r="CC1046" s="73"/>
      <c r="CD1046" s="73"/>
      <c r="CE1046" s="73"/>
      <c r="CF1046" s="73" t="s">
        <v>3582</v>
      </c>
      <c r="CG1046" s="80"/>
      <c r="CH1046" s="73" t="s">
        <v>66</v>
      </c>
      <c r="CI1046" s="73" t="s">
        <v>3582</v>
      </c>
    </row>
    <row r="1047" spans="70:87" ht="15" customHeight="1" x14ac:dyDescent="0.25">
      <c r="BR1047" s="78">
        <v>46323.633946759262</v>
      </c>
      <c r="BS1047" s="73" t="s">
        <v>4461</v>
      </c>
      <c r="BT1047" s="73" t="s">
        <v>4462</v>
      </c>
      <c r="BU1047" s="73">
        <v>891</v>
      </c>
      <c r="BV1047" s="73" t="s">
        <v>2176</v>
      </c>
      <c r="BW1047" s="73" t="s">
        <v>2177</v>
      </c>
      <c r="BX1047" s="73">
        <v>0.18</v>
      </c>
      <c r="BY1047" s="73">
        <v>0.39</v>
      </c>
      <c r="BZ1047" s="73">
        <v>0.21</v>
      </c>
      <c r="CA1047" s="73">
        <v>0.39</v>
      </c>
      <c r="CB1047" s="73"/>
      <c r="CC1047" s="73"/>
      <c r="CD1047" s="73"/>
      <c r="CE1047" s="73"/>
      <c r="CF1047" s="73" t="s">
        <v>3584</v>
      </c>
      <c r="CG1047" s="80"/>
      <c r="CH1047" s="73" t="s">
        <v>66</v>
      </c>
      <c r="CI1047" s="73" t="s">
        <v>3584</v>
      </c>
    </row>
    <row r="1048" spans="70:87" ht="15" customHeight="1" x14ac:dyDescent="0.25">
      <c r="BR1048" s="78">
        <v>46323.633946759262</v>
      </c>
      <c r="BS1048" s="73" t="s">
        <v>4461</v>
      </c>
      <c r="BT1048" s="73" t="s">
        <v>4463</v>
      </c>
      <c r="BU1048" s="73">
        <v>892</v>
      </c>
      <c r="BV1048" s="73" t="s">
        <v>2176</v>
      </c>
      <c r="BW1048" s="73" t="s">
        <v>2177</v>
      </c>
      <c r="BX1048" s="73">
        <v>0.21</v>
      </c>
      <c r="BY1048" s="73">
        <v>0.39</v>
      </c>
      <c r="BZ1048" s="73">
        <v>0.21</v>
      </c>
      <c r="CA1048" s="73">
        <v>0.42</v>
      </c>
      <c r="CB1048" s="73"/>
      <c r="CC1048" s="73"/>
      <c r="CD1048" s="73"/>
      <c r="CE1048" s="73"/>
      <c r="CF1048" s="73" t="s">
        <v>3584</v>
      </c>
      <c r="CG1048" s="80"/>
      <c r="CH1048" s="73" t="s">
        <v>66</v>
      </c>
      <c r="CI1048" s="73" t="s">
        <v>3584</v>
      </c>
    </row>
    <row r="1049" spans="70:87" ht="15" customHeight="1" x14ac:dyDescent="0.25">
      <c r="BR1049" s="78">
        <v>46323.633946759262</v>
      </c>
      <c r="BS1049" s="73" t="s">
        <v>4461</v>
      </c>
      <c r="BT1049" s="73" t="s">
        <v>4464</v>
      </c>
      <c r="BU1049" s="73">
        <v>893</v>
      </c>
      <c r="BV1049" s="73" t="s">
        <v>2176</v>
      </c>
      <c r="BW1049" s="73" t="s">
        <v>2177</v>
      </c>
      <c r="BX1049" s="73">
        <v>0.21</v>
      </c>
      <c r="BY1049" s="73">
        <v>0.42</v>
      </c>
      <c r="BZ1049" s="73">
        <v>0.18</v>
      </c>
      <c r="CA1049" s="73">
        <v>0.42</v>
      </c>
      <c r="CB1049" s="73"/>
      <c r="CC1049" s="73"/>
      <c r="CD1049" s="73"/>
      <c r="CE1049" s="73"/>
      <c r="CF1049" s="73" t="s">
        <v>3584</v>
      </c>
      <c r="CG1049" s="80"/>
      <c r="CH1049" s="73" t="s">
        <v>66</v>
      </c>
      <c r="CI1049" s="73" t="s">
        <v>3584</v>
      </c>
    </row>
    <row r="1050" spans="70:87" ht="15" customHeight="1" x14ac:dyDescent="0.25">
      <c r="BR1050" s="78">
        <v>46323.633946759262</v>
      </c>
      <c r="BS1050" s="73" t="s">
        <v>4461</v>
      </c>
      <c r="BT1050" s="73" t="s">
        <v>4465</v>
      </c>
      <c r="BU1050" s="73">
        <v>894</v>
      </c>
      <c r="BV1050" s="73" t="s">
        <v>2176</v>
      </c>
      <c r="BW1050" s="73" t="s">
        <v>2177</v>
      </c>
      <c r="BX1050" s="73">
        <v>0.18</v>
      </c>
      <c r="BY1050" s="73">
        <v>0.42</v>
      </c>
      <c r="BZ1050" s="73">
        <v>0.18</v>
      </c>
      <c r="CA1050" s="73">
        <v>0.39</v>
      </c>
      <c r="CB1050" s="73"/>
      <c r="CC1050" s="73"/>
      <c r="CD1050" s="73"/>
      <c r="CE1050" s="73"/>
      <c r="CF1050" s="73" t="s">
        <v>3584</v>
      </c>
      <c r="CG1050" s="80"/>
      <c r="CH1050" s="73" t="s">
        <v>66</v>
      </c>
      <c r="CI1050" s="73" t="s">
        <v>3584</v>
      </c>
    </row>
    <row r="1051" spans="70:87" ht="15" customHeight="1" x14ac:dyDescent="0.25">
      <c r="BR1051" s="78">
        <v>46323.633946759262</v>
      </c>
      <c r="BS1051" s="73" t="s">
        <v>4466</v>
      </c>
      <c r="BT1051" s="73" t="s">
        <v>4467</v>
      </c>
      <c r="BU1051" s="73">
        <v>895</v>
      </c>
      <c r="BV1051" s="73" t="s">
        <v>2176</v>
      </c>
      <c r="BW1051" s="73" t="s">
        <v>2177</v>
      </c>
      <c r="BX1051" s="73">
        <v>0.21</v>
      </c>
      <c r="BY1051" s="73">
        <v>0.39</v>
      </c>
      <c r="BZ1051" s="73">
        <v>0.24</v>
      </c>
      <c r="CA1051" s="73">
        <v>0.39</v>
      </c>
      <c r="CB1051" s="73"/>
      <c r="CC1051" s="73"/>
      <c r="CD1051" s="73"/>
      <c r="CE1051" s="73"/>
      <c r="CF1051" s="73" t="s">
        <v>3586</v>
      </c>
      <c r="CG1051" s="80"/>
      <c r="CH1051" s="73" t="s">
        <v>66</v>
      </c>
      <c r="CI1051" s="73" t="s">
        <v>3586</v>
      </c>
    </row>
    <row r="1052" spans="70:87" ht="15" customHeight="1" x14ac:dyDescent="0.25">
      <c r="BR1052" s="78">
        <v>46323.633946759262</v>
      </c>
      <c r="BS1052" s="73" t="s">
        <v>4466</v>
      </c>
      <c r="BT1052" s="73" t="s">
        <v>4468</v>
      </c>
      <c r="BU1052" s="73">
        <v>896</v>
      </c>
      <c r="BV1052" s="73" t="s">
        <v>2176</v>
      </c>
      <c r="BW1052" s="73" t="s">
        <v>2177</v>
      </c>
      <c r="BX1052" s="73">
        <v>0.24</v>
      </c>
      <c r="BY1052" s="73">
        <v>0.39</v>
      </c>
      <c r="BZ1052" s="73">
        <v>0.24</v>
      </c>
      <c r="CA1052" s="73">
        <v>0.42</v>
      </c>
      <c r="CB1052" s="73"/>
      <c r="CC1052" s="73"/>
      <c r="CD1052" s="73"/>
      <c r="CE1052" s="73"/>
      <c r="CF1052" s="73" t="s">
        <v>3586</v>
      </c>
      <c r="CG1052" s="80"/>
      <c r="CH1052" s="73" t="s">
        <v>66</v>
      </c>
      <c r="CI1052" s="73" t="s">
        <v>3586</v>
      </c>
    </row>
    <row r="1053" spans="70:87" ht="15" customHeight="1" x14ac:dyDescent="0.25">
      <c r="BR1053" s="78">
        <v>46323.633946759262</v>
      </c>
      <c r="BS1053" s="73" t="s">
        <v>4466</v>
      </c>
      <c r="BT1053" s="73" t="s">
        <v>4469</v>
      </c>
      <c r="BU1053" s="73">
        <v>897</v>
      </c>
      <c r="BV1053" s="73" t="s">
        <v>2176</v>
      </c>
      <c r="BW1053" s="73" t="s">
        <v>2177</v>
      </c>
      <c r="BX1053" s="73">
        <v>0.24</v>
      </c>
      <c r="BY1053" s="73">
        <v>0.42</v>
      </c>
      <c r="BZ1053" s="73">
        <v>0.21</v>
      </c>
      <c r="CA1053" s="73">
        <v>0.42</v>
      </c>
      <c r="CB1053" s="73"/>
      <c r="CC1053" s="73"/>
      <c r="CD1053" s="73"/>
      <c r="CE1053" s="73"/>
      <c r="CF1053" s="73" t="s">
        <v>3586</v>
      </c>
      <c r="CG1053" s="80"/>
      <c r="CH1053" s="73" t="s">
        <v>66</v>
      </c>
      <c r="CI1053" s="73" t="s">
        <v>3586</v>
      </c>
    </row>
    <row r="1054" spans="70:87" ht="15" customHeight="1" x14ac:dyDescent="0.25">
      <c r="BR1054" s="78">
        <v>46323.633946759262</v>
      </c>
      <c r="BS1054" s="73" t="s">
        <v>4466</v>
      </c>
      <c r="BT1054" s="73" t="s">
        <v>4470</v>
      </c>
      <c r="BU1054" s="73">
        <v>898</v>
      </c>
      <c r="BV1054" s="73" t="s">
        <v>2176</v>
      </c>
      <c r="BW1054" s="73" t="s">
        <v>2177</v>
      </c>
      <c r="BX1054" s="73">
        <v>0.21</v>
      </c>
      <c r="BY1054" s="73">
        <v>0.42</v>
      </c>
      <c r="BZ1054" s="73">
        <v>0.21</v>
      </c>
      <c r="CA1054" s="73">
        <v>0.39</v>
      </c>
      <c r="CB1054" s="73"/>
      <c r="CC1054" s="73"/>
      <c r="CD1054" s="73"/>
      <c r="CE1054" s="73"/>
      <c r="CF1054" s="73" t="s">
        <v>3586</v>
      </c>
      <c r="CG1054" s="80"/>
      <c r="CH1054" s="73" t="s">
        <v>66</v>
      </c>
      <c r="CI1054" s="73" t="s">
        <v>3586</v>
      </c>
    </row>
    <row r="1055" spans="70:87" ht="15" customHeight="1" x14ac:dyDescent="0.25">
      <c r="BR1055" s="78">
        <v>46323.633946759262</v>
      </c>
      <c r="BS1055" s="73" t="s">
        <v>4471</v>
      </c>
      <c r="BT1055" s="73" t="s">
        <v>4472</v>
      </c>
      <c r="BU1055" s="73">
        <v>899</v>
      </c>
      <c r="BV1055" s="73" t="s">
        <v>2176</v>
      </c>
      <c r="BW1055" s="73" t="s">
        <v>2177</v>
      </c>
      <c r="BX1055" s="73">
        <v>0.25</v>
      </c>
      <c r="BY1055" s="73">
        <v>0.39</v>
      </c>
      <c r="BZ1055" s="73">
        <v>0.25</v>
      </c>
      <c r="CA1055" s="73">
        <v>0.42</v>
      </c>
      <c r="CB1055" s="73"/>
      <c r="CC1055" s="73"/>
      <c r="CD1055" s="73"/>
      <c r="CE1055" s="73"/>
      <c r="CF1055" s="73" t="s">
        <v>3588</v>
      </c>
      <c r="CG1055" s="80"/>
      <c r="CH1055" s="73" t="s">
        <v>66</v>
      </c>
      <c r="CI1055" s="73" t="s">
        <v>3588</v>
      </c>
    </row>
    <row r="1056" spans="70:87" ht="15" customHeight="1" x14ac:dyDescent="0.25">
      <c r="BR1056" s="78">
        <v>46323.633946759262</v>
      </c>
      <c r="BS1056" s="73" t="s">
        <v>4471</v>
      </c>
      <c r="BT1056" s="73" t="s">
        <v>4473</v>
      </c>
      <c r="BU1056" s="73">
        <v>900</v>
      </c>
      <c r="BV1056" s="73" t="s">
        <v>2176</v>
      </c>
      <c r="BW1056" s="73" t="s">
        <v>2177</v>
      </c>
      <c r="BX1056" s="73">
        <v>0.25</v>
      </c>
      <c r="BY1056" s="73">
        <v>0.42</v>
      </c>
      <c r="BZ1056" s="73">
        <v>0.24</v>
      </c>
      <c r="CA1056" s="73">
        <v>0.42</v>
      </c>
      <c r="CB1056" s="73"/>
      <c r="CC1056" s="73"/>
      <c r="CD1056" s="73"/>
      <c r="CE1056" s="73"/>
      <c r="CF1056" s="73" t="s">
        <v>3588</v>
      </c>
      <c r="CG1056" s="80"/>
      <c r="CH1056" s="73" t="s">
        <v>66</v>
      </c>
      <c r="CI1056" s="73" t="s">
        <v>3588</v>
      </c>
    </row>
    <row r="1057" spans="70:87" ht="15" customHeight="1" x14ac:dyDescent="0.25">
      <c r="BR1057" s="78">
        <v>46323.633946759262</v>
      </c>
      <c r="BS1057" s="73" t="s">
        <v>4471</v>
      </c>
      <c r="BT1057" s="73" t="s">
        <v>4474</v>
      </c>
      <c r="BU1057" s="73">
        <v>901</v>
      </c>
      <c r="BV1057" s="73" t="s">
        <v>2176</v>
      </c>
      <c r="BW1057" s="73" t="s">
        <v>2177</v>
      </c>
      <c r="BX1057" s="73">
        <v>0.24</v>
      </c>
      <c r="BY1057" s="73">
        <v>0.42</v>
      </c>
      <c r="BZ1057" s="73">
        <v>0.24</v>
      </c>
      <c r="CA1057" s="73">
        <v>0.39000000000000007</v>
      </c>
      <c r="CB1057" s="73"/>
      <c r="CC1057" s="73"/>
      <c r="CD1057" s="73"/>
      <c r="CE1057" s="73"/>
      <c r="CF1057" s="73" t="s">
        <v>3588</v>
      </c>
      <c r="CG1057" s="80"/>
      <c r="CH1057" s="73" t="s">
        <v>66</v>
      </c>
      <c r="CI1057" s="73" t="s">
        <v>3588</v>
      </c>
    </row>
    <row r="1058" spans="70:87" ht="15" customHeight="1" x14ac:dyDescent="0.25">
      <c r="BR1058" s="78">
        <v>46323.633946759262</v>
      </c>
      <c r="BS1058" s="73" t="s">
        <v>4471</v>
      </c>
      <c r="BT1058" s="73" t="s">
        <v>4475</v>
      </c>
      <c r="BU1058" s="73">
        <v>902</v>
      </c>
      <c r="BV1058" s="73" t="s">
        <v>2176</v>
      </c>
      <c r="BW1058" s="73" t="s">
        <v>2177</v>
      </c>
      <c r="BX1058" s="73">
        <v>0.24</v>
      </c>
      <c r="BY1058" s="73">
        <v>0.39</v>
      </c>
      <c r="BZ1058" s="73">
        <v>0.25</v>
      </c>
      <c r="CA1058" s="73">
        <v>0.39</v>
      </c>
      <c r="CB1058" s="73"/>
      <c r="CC1058" s="73"/>
      <c r="CD1058" s="73"/>
      <c r="CE1058" s="73"/>
      <c r="CF1058" s="73" t="s">
        <v>3588</v>
      </c>
      <c r="CG1058" s="80"/>
      <c r="CH1058" s="73" t="s">
        <v>66</v>
      </c>
      <c r="CI1058" s="73" t="s">
        <v>3588</v>
      </c>
    </row>
    <row r="1059" spans="70:87" ht="15" customHeight="1" x14ac:dyDescent="0.25">
      <c r="BR1059" s="78">
        <v>46323.633946759262</v>
      </c>
      <c r="BS1059" s="73" t="s">
        <v>4476</v>
      </c>
      <c r="BT1059" s="73" t="s">
        <v>4477</v>
      </c>
      <c r="BU1059" s="73">
        <v>903</v>
      </c>
      <c r="BV1059" s="73" t="s">
        <v>2176</v>
      </c>
      <c r="BW1059" s="73" t="s">
        <v>2177</v>
      </c>
      <c r="BX1059" s="73">
        <v>0</v>
      </c>
      <c r="BY1059" s="73">
        <v>0.42</v>
      </c>
      <c r="BZ1059" s="73">
        <v>0.03</v>
      </c>
      <c r="CA1059" s="73">
        <v>0.42</v>
      </c>
      <c r="CB1059" s="73"/>
      <c r="CC1059" s="73"/>
      <c r="CD1059" s="73"/>
      <c r="CE1059" s="73"/>
      <c r="CF1059" s="73" t="s">
        <v>3590</v>
      </c>
      <c r="CG1059" s="80"/>
      <c r="CH1059" s="73" t="s">
        <v>66</v>
      </c>
      <c r="CI1059" s="73" t="s">
        <v>3590</v>
      </c>
    </row>
    <row r="1060" spans="70:87" ht="15" customHeight="1" x14ac:dyDescent="0.25">
      <c r="BR1060" s="78">
        <v>46323.633946759262</v>
      </c>
      <c r="BS1060" s="73" t="s">
        <v>4476</v>
      </c>
      <c r="BT1060" s="73" t="s">
        <v>4478</v>
      </c>
      <c r="BU1060" s="73">
        <v>904</v>
      </c>
      <c r="BV1060" s="73" t="s">
        <v>2176</v>
      </c>
      <c r="BW1060" s="73" t="s">
        <v>2177</v>
      </c>
      <c r="BX1060" s="73">
        <v>0.03</v>
      </c>
      <c r="BY1060" s="73">
        <v>0.42</v>
      </c>
      <c r="BZ1060" s="73">
        <v>0.03</v>
      </c>
      <c r="CA1060" s="73">
        <v>0.45</v>
      </c>
      <c r="CB1060" s="73"/>
      <c r="CC1060" s="73"/>
      <c r="CD1060" s="73"/>
      <c r="CE1060" s="73"/>
      <c r="CF1060" s="73" t="s">
        <v>3590</v>
      </c>
      <c r="CG1060" s="80"/>
      <c r="CH1060" s="73" t="s">
        <v>66</v>
      </c>
      <c r="CI1060" s="73" t="s">
        <v>3590</v>
      </c>
    </row>
    <row r="1061" spans="70:87" ht="15" customHeight="1" x14ac:dyDescent="0.25">
      <c r="BR1061" s="78">
        <v>46323.633946759262</v>
      </c>
      <c r="BS1061" s="73" t="s">
        <v>4476</v>
      </c>
      <c r="BT1061" s="73" t="s">
        <v>4479</v>
      </c>
      <c r="BU1061" s="73">
        <v>905</v>
      </c>
      <c r="BV1061" s="73" t="s">
        <v>2176</v>
      </c>
      <c r="BW1061" s="73" t="s">
        <v>2177</v>
      </c>
      <c r="BX1061" s="73">
        <v>0.03</v>
      </c>
      <c r="BY1061" s="73">
        <v>0.45</v>
      </c>
      <c r="BZ1061" s="73">
        <v>0</v>
      </c>
      <c r="CA1061" s="73">
        <v>0.45</v>
      </c>
      <c r="CB1061" s="73"/>
      <c r="CC1061" s="73"/>
      <c r="CD1061" s="73"/>
      <c r="CE1061" s="73"/>
      <c r="CF1061" s="73" t="s">
        <v>3590</v>
      </c>
      <c r="CG1061" s="80"/>
      <c r="CH1061" s="73" t="s">
        <v>66</v>
      </c>
      <c r="CI1061" s="73" t="s">
        <v>3590</v>
      </c>
    </row>
    <row r="1062" spans="70:87" ht="15" customHeight="1" x14ac:dyDescent="0.25">
      <c r="BR1062" s="78">
        <v>46323.633946759262</v>
      </c>
      <c r="BS1062" s="73" t="s">
        <v>4476</v>
      </c>
      <c r="BT1062" s="73" t="s">
        <v>4480</v>
      </c>
      <c r="BU1062" s="73">
        <v>906</v>
      </c>
      <c r="BV1062" s="73" t="s">
        <v>2176</v>
      </c>
      <c r="BW1062" s="73" t="s">
        <v>2177</v>
      </c>
      <c r="BX1062" s="73">
        <v>0</v>
      </c>
      <c r="BY1062" s="73">
        <v>0.45</v>
      </c>
      <c r="BZ1062" s="73">
        <v>0</v>
      </c>
      <c r="CA1062" s="73">
        <v>0.42</v>
      </c>
      <c r="CB1062" s="73"/>
      <c r="CC1062" s="73"/>
      <c r="CD1062" s="73"/>
      <c r="CE1062" s="73"/>
      <c r="CF1062" s="73" t="s">
        <v>3590</v>
      </c>
      <c r="CG1062" s="80"/>
      <c r="CH1062" s="73" t="s">
        <v>66</v>
      </c>
      <c r="CI1062" s="73" t="s">
        <v>3590</v>
      </c>
    </row>
    <row r="1063" spans="70:87" ht="15" customHeight="1" x14ac:dyDescent="0.25">
      <c r="BR1063" s="78">
        <v>46323.633946759262</v>
      </c>
      <c r="BS1063" s="73" t="s">
        <v>4481</v>
      </c>
      <c r="BT1063" s="73" t="s">
        <v>4482</v>
      </c>
      <c r="BU1063" s="73">
        <v>907</v>
      </c>
      <c r="BV1063" s="73" t="s">
        <v>2176</v>
      </c>
      <c r="BW1063" s="73" t="s">
        <v>2177</v>
      </c>
      <c r="BX1063" s="73">
        <v>0.03</v>
      </c>
      <c r="BY1063" s="73">
        <v>0.42</v>
      </c>
      <c r="BZ1063" s="73">
        <v>0.06</v>
      </c>
      <c r="CA1063" s="73">
        <v>0.42</v>
      </c>
      <c r="CB1063" s="73"/>
      <c r="CC1063" s="73"/>
      <c r="CD1063" s="73"/>
      <c r="CE1063" s="73"/>
      <c r="CF1063" s="73" t="s">
        <v>3592</v>
      </c>
      <c r="CG1063" s="80"/>
      <c r="CH1063" s="73" t="s">
        <v>66</v>
      </c>
      <c r="CI1063" s="73" t="s">
        <v>3592</v>
      </c>
    </row>
    <row r="1064" spans="70:87" ht="15" customHeight="1" x14ac:dyDescent="0.25">
      <c r="BR1064" s="78">
        <v>46323.633946759262</v>
      </c>
      <c r="BS1064" s="73" t="s">
        <v>4481</v>
      </c>
      <c r="BT1064" s="73" t="s">
        <v>4483</v>
      </c>
      <c r="BU1064" s="73">
        <v>908</v>
      </c>
      <c r="BV1064" s="73" t="s">
        <v>2176</v>
      </c>
      <c r="BW1064" s="73" t="s">
        <v>2177</v>
      </c>
      <c r="BX1064" s="73">
        <v>0.06</v>
      </c>
      <c r="BY1064" s="73">
        <v>0.42</v>
      </c>
      <c r="BZ1064" s="73">
        <v>0.06</v>
      </c>
      <c r="CA1064" s="73">
        <v>0.45</v>
      </c>
      <c r="CB1064" s="73"/>
      <c r="CC1064" s="73"/>
      <c r="CD1064" s="73"/>
      <c r="CE1064" s="73"/>
      <c r="CF1064" s="73" t="s">
        <v>3592</v>
      </c>
      <c r="CG1064" s="80"/>
      <c r="CH1064" s="73" t="s">
        <v>66</v>
      </c>
      <c r="CI1064" s="73" t="s">
        <v>3592</v>
      </c>
    </row>
    <row r="1065" spans="70:87" ht="15" customHeight="1" x14ac:dyDescent="0.25">
      <c r="BR1065" s="78">
        <v>46323.633946759262</v>
      </c>
      <c r="BS1065" s="73" t="s">
        <v>4481</v>
      </c>
      <c r="BT1065" s="73" t="s">
        <v>4484</v>
      </c>
      <c r="BU1065" s="73">
        <v>909</v>
      </c>
      <c r="BV1065" s="73" t="s">
        <v>2176</v>
      </c>
      <c r="BW1065" s="73" t="s">
        <v>2177</v>
      </c>
      <c r="BX1065" s="73">
        <v>0.06</v>
      </c>
      <c r="BY1065" s="73">
        <v>0.45</v>
      </c>
      <c r="BZ1065" s="73">
        <v>0.03</v>
      </c>
      <c r="CA1065" s="73">
        <v>0.45</v>
      </c>
      <c r="CB1065" s="73"/>
      <c r="CC1065" s="73"/>
      <c r="CD1065" s="73"/>
      <c r="CE1065" s="73"/>
      <c r="CF1065" s="73" t="s">
        <v>3592</v>
      </c>
      <c r="CG1065" s="80"/>
      <c r="CH1065" s="73" t="s">
        <v>66</v>
      </c>
      <c r="CI1065" s="73" t="s">
        <v>3592</v>
      </c>
    </row>
    <row r="1066" spans="70:87" ht="15" customHeight="1" x14ac:dyDescent="0.25">
      <c r="BR1066" s="78">
        <v>46323.633946759262</v>
      </c>
      <c r="BS1066" s="73" t="s">
        <v>4481</v>
      </c>
      <c r="BT1066" s="73" t="s">
        <v>4485</v>
      </c>
      <c r="BU1066" s="73">
        <v>910</v>
      </c>
      <c r="BV1066" s="73" t="s">
        <v>2176</v>
      </c>
      <c r="BW1066" s="73" t="s">
        <v>2177</v>
      </c>
      <c r="BX1066" s="73">
        <v>0.03</v>
      </c>
      <c r="BY1066" s="73">
        <v>0.45</v>
      </c>
      <c r="BZ1066" s="73">
        <v>0.03</v>
      </c>
      <c r="CA1066" s="73">
        <v>0.42</v>
      </c>
      <c r="CB1066" s="73"/>
      <c r="CC1066" s="73"/>
      <c r="CD1066" s="73"/>
      <c r="CE1066" s="73"/>
      <c r="CF1066" s="73" t="s">
        <v>3592</v>
      </c>
      <c r="CG1066" s="80"/>
      <c r="CH1066" s="73" t="s">
        <v>66</v>
      </c>
      <c r="CI1066" s="73" t="s">
        <v>3592</v>
      </c>
    </row>
    <row r="1067" spans="70:87" ht="15" customHeight="1" x14ac:dyDescent="0.25">
      <c r="BR1067" s="78">
        <v>46323.633946759262</v>
      </c>
      <c r="BS1067" s="73" t="s">
        <v>4486</v>
      </c>
      <c r="BT1067" s="73" t="s">
        <v>4487</v>
      </c>
      <c r="BU1067" s="73">
        <v>911</v>
      </c>
      <c r="BV1067" s="73" t="s">
        <v>2176</v>
      </c>
      <c r="BW1067" s="73" t="s">
        <v>2177</v>
      </c>
      <c r="BX1067" s="73">
        <v>0.06</v>
      </c>
      <c r="BY1067" s="73">
        <v>0.42</v>
      </c>
      <c r="BZ1067" s="73">
        <v>0.09</v>
      </c>
      <c r="CA1067" s="73">
        <v>0.42</v>
      </c>
      <c r="CB1067" s="73"/>
      <c r="CC1067" s="73"/>
      <c r="CD1067" s="73"/>
      <c r="CE1067" s="73"/>
      <c r="CF1067" s="73" t="s">
        <v>3594</v>
      </c>
      <c r="CG1067" s="80"/>
      <c r="CH1067" s="73" t="s">
        <v>66</v>
      </c>
      <c r="CI1067" s="73" t="s">
        <v>3594</v>
      </c>
    </row>
    <row r="1068" spans="70:87" ht="15" customHeight="1" x14ac:dyDescent="0.25">
      <c r="BR1068" s="78">
        <v>46323.633946759262</v>
      </c>
      <c r="BS1068" s="73" t="s">
        <v>4486</v>
      </c>
      <c r="BT1068" s="73" t="s">
        <v>4488</v>
      </c>
      <c r="BU1068" s="73">
        <v>912</v>
      </c>
      <c r="BV1068" s="73" t="s">
        <v>2176</v>
      </c>
      <c r="BW1068" s="73" t="s">
        <v>2177</v>
      </c>
      <c r="BX1068" s="73">
        <v>0.09</v>
      </c>
      <c r="BY1068" s="73">
        <v>0.42</v>
      </c>
      <c r="BZ1068" s="73">
        <v>0.09</v>
      </c>
      <c r="CA1068" s="73">
        <v>0.45</v>
      </c>
      <c r="CB1068" s="73"/>
      <c r="CC1068" s="73"/>
      <c r="CD1068" s="73"/>
      <c r="CE1068" s="73"/>
      <c r="CF1068" s="73" t="s">
        <v>3594</v>
      </c>
      <c r="CG1068" s="80"/>
      <c r="CH1068" s="73" t="s">
        <v>66</v>
      </c>
      <c r="CI1068" s="73" t="s">
        <v>3594</v>
      </c>
    </row>
    <row r="1069" spans="70:87" ht="15" customHeight="1" x14ac:dyDescent="0.25">
      <c r="BR1069" s="78">
        <v>46323.633946759262</v>
      </c>
      <c r="BS1069" s="73" t="s">
        <v>4486</v>
      </c>
      <c r="BT1069" s="73" t="s">
        <v>4489</v>
      </c>
      <c r="BU1069" s="73">
        <v>913</v>
      </c>
      <c r="BV1069" s="73" t="s">
        <v>2176</v>
      </c>
      <c r="BW1069" s="73" t="s">
        <v>2177</v>
      </c>
      <c r="BX1069" s="73">
        <v>0.09</v>
      </c>
      <c r="BY1069" s="73">
        <v>0.45</v>
      </c>
      <c r="BZ1069" s="73">
        <v>0.06</v>
      </c>
      <c r="CA1069" s="73">
        <v>0.45</v>
      </c>
      <c r="CB1069" s="73"/>
      <c r="CC1069" s="73"/>
      <c r="CD1069" s="73"/>
      <c r="CE1069" s="73"/>
      <c r="CF1069" s="73" t="s">
        <v>3594</v>
      </c>
      <c r="CG1069" s="80"/>
      <c r="CH1069" s="73" t="s">
        <v>66</v>
      </c>
      <c r="CI1069" s="73" t="s">
        <v>3594</v>
      </c>
    </row>
    <row r="1070" spans="70:87" ht="15" customHeight="1" x14ac:dyDescent="0.25">
      <c r="BR1070" s="78">
        <v>46323.633946759262</v>
      </c>
      <c r="BS1070" s="73" t="s">
        <v>4486</v>
      </c>
      <c r="BT1070" s="73" t="s">
        <v>4490</v>
      </c>
      <c r="BU1070" s="73">
        <v>914</v>
      </c>
      <c r="BV1070" s="73" t="s">
        <v>2176</v>
      </c>
      <c r="BW1070" s="73" t="s">
        <v>2177</v>
      </c>
      <c r="BX1070" s="73">
        <v>0.06</v>
      </c>
      <c r="BY1070" s="73">
        <v>0.45</v>
      </c>
      <c r="BZ1070" s="73">
        <v>0.06</v>
      </c>
      <c r="CA1070" s="73">
        <v>0.42</v>
      </c>
      <c r="CB1070" s="73"/>
      <c r="CC1070" s="73"/>
      <c r="CD1070" s="73"/>
      <c r="CE1070" s="73"/>
      <c r="CF1070" s="73" t="s">
        <v>3594</v>
      </c>
      <c r="CG1070" s="80"/>
      <c r="CH1070" s="73" t="s">
        <v>66</v>
      </c>
      <c r="CI1070" s="73" t="s">
        <v>3594</v>
      </c>
    </row>
    <row r="1071" spans="70:87" ht="15" customHeight="1" x14ac:dyDescent="0.25">
      <c r="BR1071" s="78">
        <v>46323.633946759262</v>
      </c>
      <c r="BS1071" s="73" t="s">
        <v>4491</v>
      </c>
      <c r="BT1071" s="73" t="s">
        <v>4492</v>
      </c>
      <c r="BU1071" s="73">
        <v>915</v>
      </c>
      <c r="BV1071" s="73" t="s">
        <v>2176</v>
      </c>
      <c r="BW1071" s="73" t="s">
        <v>2177</v>
      </c>
      <c r="BX1071" s="73">
        <v>0.09</v>
      </c>
      <c r="BY1071" s="73">
        <v>0.42</v>
      </c>
      <c r="BZ1071" s="73">
        <v>0.12</v>
      </c>
      <c r="CA1071" s="73">
        <v>0.42</v>
      </c>
      <c r="CB1071" s="73"/>
      <c r="CC1071" s="73"/>
      <c r="CD1071" s="73"/>
      <c r="CE1071" s="73"/>
      <c r="CF1071" s="73" t="s">
        <v>3596</v>
      </c>
      <c r="CG1071" s="80"/>
      <c r="CH1071" s="73" t="s">
        <v>66</v>
      </c>
      <c r="CI1071" s="73" t="s">
        <v>3596</v>
      </c>
    </row>
    <row r="1072" spans="70:87" ht="15" customHeight="1" x14ac:dyDescent="0.25">
      <c r="BR1072" s="78">
        <v>46323.633946759262</v>
      </c>
      <c r="BS1072" s="73" t="s">
        <v>4491</v>
      </c>
      <c r="BT1072" s="73" t="s">
        <v>4493</v>
      </c>
      <c r="BU1072" s="73">
        <v>916</v>
      </c>
      <c r="BV1072" s="73" t="s">
        <v>2176</v>
      </c>
      <c r="BW1072" s="73" t="s">
        <v>2177</v>
      </c>
      <c r="BX1072" s="73">
        <v>0.12</v>
      </c>
      <c r="BY1072" s="73">
        <v>0.42</v>
      </c>
      <c r="BZ1072" s="73">
        <v>0.12</v>
      </c>
      <c r="CA1072" s="73">
        <v>0.45</v>
      </c>
      <c r="CB1072" s="73"/>
      <c r="CC1072" s="73"/>
      <c r="CD1072" s="73"/>
      <c r="CE1072" s="73"/>
      <c r="CF1072" s="73" t="s">
        <v>3596</v>
      </c>
      <c r="CG1072" s="80"/>
      <c r="CH1072" s="73" t="s">
        <v>66</v>
      </c>
      <c r="CI1072" s="73" t="s">
        <v>3596</v>
      </c>
    </row>
    <row r="1073" spans="70:87" ht="15" customHeight="1" x14ac:dyDescent="0.25">
      <c r="BR1073" s="78">
        <v>46323.633946759262</v>
      </c>
      <c r="BS1073" s="73" t="s">
        <v>4491</v>
      </c>
      <c r="BT1073" s="73" t="s">
        <v>4494</v>
      </c>
      <c r="BU1073" s="73">
        <v>917</v>
      </c>
      <c r="BV1073" s="73" t="s">
        <v>2176</v>
      </c>
      <c r="BW1073" s="73" t="s">
        <v>2177</v>
      </c>
      <c r="BX1073" s="73">
        <v>0.12</v>
      </c>
      <c r="BY1073" s="73">
        <v>0.45</v>
      </c>
      <c r="BZ1073" s="73">
        <v>0.09</v>
      </c>
      <c r="CA1073" s="73">
        <v>0.45</v>
      </c>
      <c r="CB1073" s="73"/>
      <c r="CC1073" s="73"/>
      <c r="CD1073" s="73"/>
      <c r="CE1073" s="73"/>
      <c r="CF1073" s="73" t="s">
        <v>3596</v>
      </c>
      <c r="CG1073" s="80"/>
      <c r="CH1073" s="73" t="s">
        <v>66</v>
      </c>
      <c r="CI1073" s="73" t="s">
        <v>3596</v>
      </c>
    </row>
    <row r="1074" spans="70:87" ht="15" customHeight="1" x14ac:dyDescent="0.25">
      <c r="BR1074" s="78">
        <v>46323.633946759262</v>
      </c>
      <c r="BS1074" s="73" t="s">
        <v>4491</v>
      </c>
      <c r="BT1074" s="73" t="s">
        <v>4495</v>
      </c>
      <c r="BU1074" s="73">
        <v>918</v>
      </c>
      <c r="BV1074" s="73" t="s">
        <v>2176</v>
      </c>
      <c r="BW1074" s="73" t="s">
        <v>2177</v>
      </c>
      <c r="BX1074" s="73">
        <v>0.09</v>
      </c>
      <c r="BY1074" s="73">
        <v>0.45</v>
      </c>
      <c r="BZ1074" s="73">
        <v>0.09</v>
      </c>
      <c r="CA1074" s="73">
        <v>0.42</v>
      </c>
      <c r="CB1074" s="73"/>
      <c r="CC1074" s="73"/>
      <c r="CD1074" s="73"/>
      <c r="CE1074" s="73"/>
      <c r="CF1074" s="73" t="s">
        <v>3596</v>
      </c>
      <c r="CG1074" s="80"/>
      <c r="CH1074" s="73" t="s">
        <v>66</v>
      </c>
      <c r="CI1074" s="73" t="s">
        <v>3596</v>
      </c>
    </row>
    <row r="1075" spans="70:87" ht="15" customHeight="1" x14ac:dyDescent="0.25">
      <c r="BR1075" s="78">
        <v>46323.633946759262</v>
      </c>
      <c r="BS1075" s="73" t="s">
        <v>4496</v>
      </c>
      <c r="BT1075" s="73" t="s">
        <v>4497</v>
      </c>
      <c r="BU1075" s="73">
        <v>919</v>
      </c>
      <c r="BV1075" s="73" t="s">
        <v>2176</v>
      </c>
      <c r="BW1075" s="73" t="s">
        <v>2177</v>
      </c>
      <c r="BX1075" s="73">
        <v>0.12</v>
      </c>
      <c r="BY1075" s="73">
        <v>0.42</v>
      </c>
      <c r="BZ1075" s="73">
        <v>0.15</v>
      </c>
      <c r="CA1075" s="73">
        <v>0.42</v>
      </c>
      <c r="CB1075" s="73"/>
      <c r="CC1075" s="73"/>
      <c r="CD1075" s="73"/>
      <c r="CE1075" s="73"/>
      <c r="CF1075" s="73" t="s">
        <v>3598</v>
      </c>
      <c r="CG1075" s="80"/>
      <c r="CH1075" s="73" t="s">
        <v>66</v>
      </c>
      <c r="CI1075" s="73" t="s">
        <v>3598</v>
      </c>
    </row>
    <row r="1076" spans="70:87" ht="15" customHeight="1" x14ac:dyDescent="0.25">
      <c r="BR1076" s="78">
        <v>46323.633946759262</v>
      </c>
      <c r="BS1076" s="73" t="s">
        <v>4496</v>
      </c>
      <c r="BT1076" s="73" t="s">
        <v>4498</v>
      </c>
      <c r="BU1076" s="73">
        <v>920</v>
      </c>
      <c r="BV1076" s="73" t="s">
        <v>2176</v>
      </c>
      <c r="BW1076" s="73" t="s">
        <v>2177</v>
      </c>
      <c r="BX1076" s="73">
        <v>0.15</v>
      </c>
      <c r="BY1076" s="73">
        <v>0.42</v>
      </c>
      <c r="BZ1076" s="73">
        <v>0.15</v>
      </c>
      <c r="CA1076" s="73">
        <v>0.45</v>
      </c>
      <c r="CB1076" s="73"/>
      <c r="CC1076" s="73"/>
      <c r="CD1076" s="73"/>
      <c r="CE1076" s="73"/>
      <c r="CF1076" s="73" t="s">
        <v>3598</v>
      </c>
      <c r="CG1076" s="80"/>
      <c r="CH1076" s="73" t="s">
        <v>66</v>
      </c>
      <c r="CI1076" s="73" t="s">
        <v>3598</v>
      </c>
    </row>
    <row r="1077" spans="70:87" ht="15" customHeight="1" x14ac:dyDescent="0.25">
      <c r="BR1077" s="78">
        <v>46323.633946759262</v>
      </c>
      <c r="BS1077" s="73" t="s">
        <v>4496</v>
      </c>
      <c r="BT1077" s="73" t="s">
        <v>4499</v>
      </c>
      <c r="BU1077" s="73">
        <v>921</v>
      </c>
      <c r="BV1077" s="73" t="s">
        <v>2176</v>
      </c>
      <c r="BW1077" s="73" t="s">
        <v>2177</v>
      </c>
      <c r="BX1077" s="73">
        <v>0.15</v>
      </c>
      <c r="BY1077" s="73">
        <v>0.45</v>
      </c>
      <c r="BZ1077" s="73">
        <v>0.12</v>
      </c>
      <c r="CA1077" s="73">
        <v>0.45</v>
      </c>
      <c r="CB1077" s="73"/>
      <c r="CC1077" s="73"/>
      <c r="CD1077" s="73"/>
      <c r="CE1077" s="73"/>
      <c r="CF1077" s="73" t="s">
        <v>3598</v>
      </c>
      <c r="CG1077" s="80"/>
      <c r="CH1077" s="73" t="s">
        <v>66</v>
      </c>
      <c r="CI1077" s="73" t="s">
        <v>3598</v>
      </c>
    </row>
    <row r="1078" spans="70:87" ht="15" customHeight="1" x14ac:dyDescent="0.25">
      <c r="BR1078" s="78">
        <v>46323.633946759262</v>
      </c>
      <c r="BS1078" s="73" t="s">
        <v>4496</v>
      </c>
      <c r="BT1078" s="73" t="s">
        <v>4500</v>
      </c>
      <c r="BU1078" s="73">
        <v>922</v>
      </c>
      <c r="BV1078" s="73" t="s">
        <v>2176</v>
      </c>
      <c r="BW1078" s="73" t="s">
        <v>2177</v>
      </c>
      <c r="BX1078" s="73">
        <v>0.12</v>
      </c>
      <c r="BY1078" s="73">
        <v>0.45</v>
      </c>
      <c r="BZ1078" s="73">
        <v>0.12</v>
      </c>
      <c r="CA1078" s="73">
        <v>0.42</v>
      </c>
      <c r="CB1078" s="73"/>
      <c r="CC1078" s="73"/>
      <c r="CD1078" s="73"/>
      <c r="CE1078" s="73"/>
      <c r="CF1078" s="73" t="s">
        <v>3598</v>
      </c>
      <c r="CG1078" s="80"/>
      <c r="CH1078" s="73" t="s">
        <v>66</v>
      </c>
      <c r="CI1078" s="73" t="s">
        <v>3598</v>
      </c>
    </row>
    <row r="1079" spans="70:87" ht="15" customHeight="1" x14ac:dyDescent="0.25">
      <c r="BR1079" s="78">
        <v>46323.633946759262</v>
      </c>
      <c r="BS1079" s="73" t="s">
        <v>4501</v>
      </c>
      <c r="BT1079" s="73" t="s">
        <v>4502</v>
      </c>
      <c r="BU1079" s="73">
        <v>923</v>
      </c>
      <c r="BV1079" s="73" t="s">
        <v>2176</v>
      </c>
      <c r="BW1079" s="73" t="s">
        <v>2177</v>
      </c>
      <c r="BX1079" s="73">
        <v>0.15</v>
      </c>
      <c r="BY1079" s="73">
        <v>0.42</v>
      </c>
      <c r="BZ1079" s="73">
        <v>0.18</v>
      </c>
      <c r="CA1079" s="73">
        <v>0.42</v>
      </c>
      <c r="CB1079" s="73"/>
      <c r="CC1079" s="73"/>
      <c r="CD1079" s="73"/>
      <c r="CE1079" s="73"/>
      <c r="CF1079" s="73" t="s">
        <v>3600</v>
      </c>
      <c r="CG1079" s="80"/>
      <c r="CH1079" s="73" t="s">
        <v>66</v>
      </c>
      <c r="CI1079" s="73" t="s">
        <v>3600</v>
      </c>
    </row>
    <row r="1080" spans="70:87" ht="15" customHeight="1" x14ac:dyDescent="0.25">
      <c r="BR1080" s="78">
        <v>46323.633946759262</v>
      </c>
      <c r="BS1080" s="73" t="s">
        <v>4501</v>
      </c>
      <c r="BT1080" s="73" t="s">
        <v>4503</v>
      </c>
      <c r="BU1080" s="73">
        <v>924</v>
      </c>
      <c r="BV1080" s="73" t="s">
        <v>2176</v>
      </c>
      <c r="BW1080" s="73" t="s">
        <v>2177</v>
      </c>
      <c r="BX1080" s="73">
        <v>0.18</v>
      </c>
      <c r="BY1080" s="73">
        <v>0.42</v>
      </c>
      <c r="BZ1080" s="73">
        <v>0.18</v>
      </c>
      <c r="CA1080" s="73">
        <v>0.45</v>
      </c>
      <c r="CB1080" s="73"/>
      <c r="CC1080" s="73"/>
      <c r="CD1080" s="73"/>
      <c r="CE1080" s="73"/>
      <c r="CF1080" s="73" t="s">
        <v>3600</v>
      </c>
      <c r="CG1080" s="80"/>
      <c r="CH1080" s="73" t="s">
        <v>66</v>
      </c>
      <c r="CI1080" s="73" t="s">
        <v>3600</v>
      </c>
    </row>
    <row r="1081" spans="70:87" ht="15" customHeight="1" x14ac:dyDescent="0.25">
      <c r="BR1081" s="78">
        <v>46323.633946759262</v>
      </c>
      <c r="BS1081" s="73" t="s">
        <v>4501</v>
      </c>
      <c r="BT1081" s="73" t="s">
        <v>4504</v>
      </c>
      <c r="BU1081" s="73">
        <v>925</v>
      </c>
      <c r="BV1081" s="73" t="s">
        <v>2176</v>
      </c>
      <c r="BW1081" s="73" t="s">
        <v>2177</v>
      </c>
      <c r="BX1081" s="73">
        <v>0.18</v>
      </c>
      <c r="BY1081" s="73">
        <v>0.45</v>
      </c>
      <c r="BZ1081" s="73">
        <v>0.15</v>
      </c>
      <c r="CA1081" s="73">
        <v>0.45</v>
      </c>
      <c r="CB1081" s="73"/>
      <c r="CC1081" s="73"/>
      <c r="CD1081" s="73"/>
      <c r="CE1081" s="73"/>
      <c r="CF1081" s="73" t="s">
        <v>3600</v>
      </c>
      <c r="CG1081" s="80"/>
      <c r="CH1081" s="73" t="s">
        <v>66</v>
      </c>
      <c r="CI1081" s="73" t="s">
        <v>3600</v>
      </c>
    </row>
    <row r="1082" spans="70:87" ht="15" customHeight="1" x14ac:dyDescent="0.25">
      <c r="BR1082" s="78">
        <v>46323.633946759262</v>
      </c>
      <c r="BS1082" s="73" t="s">
        <v>4501</v>
      </c>
      <c r="BT1082" s="73" t="s">
        <v>4505</v>
      </c>
      <c r="BU1082" s="73">
        <v>926</v>
      </c>
      <c r="BV1082" s="73" t="s">
        <v>2176</v>
      </c>
      <c r="BW1082" s="73" t="s">
        <v>2177</v>
      </c>
      <c r="BX1082" s="73">
        <v>0.15</v>
      </c>
      <c r="BY1082" s="73">
        <v>0.45</v>
      </c>
      <c r="BZ1082" s="73">
        <v>0.15</v>
      </c>
      <c r="CA1082" s="73">
        <v>0.42</v>
      </c>
      <c r="CB1082" s="73"/>
      <c r="CC1082" s="73"/>
      <c r="CD1082" s="73"/>
      <c r="CE1082" s="73"/>
      <c r="CF1082" s="73" t="s">
        <v>3600</v>
      </c>
      <c r="CG1082" s="80"/>
      <c r="CH1082" s="73" t="s">
        <v>66</v>
      </c>
      <c r="CI1082" s="73" t="s">
        <v>3600</v>
      </c>
    </row>
    <row r="1083" spans="70:87" ht="15" customHeight="1" x14ac:dyDescent="0.25">
      <c r="BR1083" s="78">
        <v>46323.633946759262</v>
      </c>
      <c r="BS1083" s="73" t="s">
        <v>4506</v>
      </c>
      <c r="BT1083" s="73" t="s">
        <v>4507</v>
      </c>
      <c r="BU1083" s="73">
        <v>927</v>
      </c>
      <c r="BV1083" s="73" t="s">
        <v>2176</v>
      </c>
      <c r="BW1083" s="73" t="s">
        <v>2177</v>
      </c>
      <c r="BX1083" s="73">
        <v>0.18</v>
      </c>
      <c r="BY1083" s="73">
        <v>0.42</v>
      </c>
      <c r="BZ1083" s="73">
        <v>0.21</v>
      </c>
      <c r="CA1083" s="73">
        <v>0.42</v>
      </c>
      <c r="CB1083" s="73"/>
      <c r="CC1083" s="73"/>
      <c r="CD1083" s="73"/>
      <c r="CE1083" s="73"/>
      <c r="CF1083" s="73" t="s">
        <v>3602</v>
      </c>
      <c r="CG1083" s="80"/>
      <c r="CH1083" s="73" t="s">
        <v>66</v>
      </c>
      <c r="CI1083" s="73" t="s">
        <v>3602</v>
      </c>
    </row>
    <row r="1084" spans="70:87" ht="15" customHeight="1" x14ac:dyDescent="0.25">
      <c r="BR1084" s="78">
        <v>46323.633946759262</v>
      </c>
      <c r="BS1084" s="73" t="s">
        <v>4506</v>
      </c>
      <c r="BT1084" s="73" t="s">
        <v>4508</v>
      </c>
      <c r="BU1084" s="73">
        <v>928</v>
      </c>
      <c r="BV1084" s="73" t="s">
        <v>2176</v>
      </c>
      <c r="BW1084" s="73" t="s">
        <v>2177</v>
      </c>
      <c r="BX1084" s="73">
        <v>0.21</v>
      </c>
      <c r="BY1084" s="73">
        <v>0.42</v>
      </c>
      <c r="BZ1084" s="73">
        <v>0.21</v>
      </c>
      <c r="CA1084" s="73">
        <v>0.45</v>
      </c>
      <c r="CB1084" s="73"/>
      <c r="CC1084" s="73"/>
      <c r="CD1084" s="73"/>
      <c r="CE1084" s="73"/>
      <c r="CF1084" s="73" t="s">
        <v>3602</v>
      </c>
      <c r="CG1084" s="80"/>
      <c r="CH1084" s="73" t="s">
        <v>66</v>
      </c>
      <c r="CI1084" s="73" t="s">
        <v>3602</v>
      </c>
    </row>
    <row r="1085" spans="70:87" ht="15" customHeight="1" x14ac:dyDescent="0.25">
      <c r="BR1085" s="78">
        <v>46323.633946759262</v>
      </c>
      <c r="BS1085" s="73" t="s">
        <v>4506</v>
      </c>
      <c r="BT1085" s="73" t="s">
        <v>4509</v>
      </c>
      <c r="BU1085" s="73">
        <v>929</v>
      </c>
      <c r="BV1085" s="73" t="s">
        <v>2176</v>
      </c>
      <c r="BW1085" s="73" t="s">
        <v>2177</v>
      </c>
      <c r="BX1085" s="73">
        <v>0.21</v>
      </c>
      <c r="BY1085" s="73">
        <v>0.45</v>
      </c>
      <c r="BZ1085" s="73">
        <v>0.18</v>
      </c>
      <c r="CA1085" s="73">
        <v>0.45</v>
      </c>
      <c r="CB1085" s="73"/>
      <c r="CC1085" s="73"/>
      <c r="CD1085" s="73"/>
      <c r="CE1085" s="73"/>
      <c r="CF1085" s="73" t="s">
        <v>3602</v>
      </c>
      <c r="CG1085" s="80"/>
      <c r="CH1085" s="73" t="s">
        <v>66</v>
      </c>
      <c r="CI1085" s="73" t="s">
        <v>3602</v>
      </c>
    </row>
    <row r="1086" spans="70:87" ht="15" customHeight="1" x14ac:dyDescent="0.25">
      <c r="BR1086" s="78">
        <v>46323.633946759262</v>
      </c>
      <c r="BS1086" s="73" t="s">
        <v>4506</v>
      </c>
      <c r="BT1086" s="73" t="s">
        <v>4510</v>
      </c>
      <c r="BU1086" s="73">
        <v>930</v>
      </c>
      <c r="BV1086" s="73" t="s">
        <v>2176</v>
      </c>
      <c r="BW1086" s="73" t="s">
        <v>2177</v>
      </c>
      <c r="BX1086" s="73">
        <v>0.18</v>
      </c>
      <c r="BY1086" s="73">
        <v>0.45</v>
      </c>
      <c r="BZ1086" s="73">
        <v>0.18</v>
      </c>
      <c r="CA1086" s="73">
        <v>0.42</v>
      </c>
      <c r="CB1086" s="73"/>
      <c r="CC1086" s="73"/>
      <c r="CD1086" s="73"/>
      <c r="CE1086" s="73"/>
      <c r="CF1086" s="73" t="s">
        <v>3602</v>
      </c>
      <c r="CG1086" s="80"/>
      <c r="CH1086" s="73" t="s">
        <v>66</v>
      </c>
      <c r="CI1086" s="73" t="s">
        <v>3602</v>
      </c>
    </row>
    <row r="1087" spans="70:87" ht="15" customHeight="1" x14ac:dyDescent="0.25">
      <c r="BR1087" s="78">
        <v>46323.633946759262</v>
      </c>
      <c r="BS1087" s="73" t="s">
        <v>4511</v>
      </c>
      <c r="BT1087" s="73" t="s">
        <v>4512</v>
      </c>
      <c r="BU1087" s="73">
        <v>931</v>
      </c>
      <c r="BV1087" s="73" t="s">
        <v>2176</v>
      </c>
      <c r="BW1087" s="73" t="s">
        <v>2177</v>
      </c>
      <c r="BX1087" s="73">
        <v>0.21</v>
      </c>
      <c r="BY1087" s="73">
        <v>0.42</v>
      </c>
      <c r="BZ1087" s="73">
        <v>0.24</v>
      </c>
      <c r="CA1087" s="73">
        <v>0.42</v>
      </c>
      <c r="CB1087" s="73"/>
      <c r="CC1087" s="73"/>
      <c r="CD1087" s="73"/>
      <c r="CE1087" s="73"/>
      <c r="CF1087" s="73" t="s">
        <v>3604</v>
      </c>
      <c r="CG1087" s="80"/>
      <c r="CH1087" s="73" t="s">
        <v>66</v>
      </c>
      <c r="CI1087" s="73" t="s">
        <v>3604</v>
      </c>
    </row>
    <row r="1088" spans="70:87" ht="15" customHeight="1" x14ac:dyDescent="0.25">
      <c r="BR1088" s="78">
        <v>46323.633946759262</v>
      </c>
      <c r="BS1088" s="73" t="s">
        <v>4511</v>
      </c>
      <c r="BT1088" s="73" t="s">
        <v>4513</v>
      </c>
      <c r="BU1088" s="73">
        <v>932</v>
      </c>
      <c r="BV1088" s="73" t="s">
        <v>2176</v>
      </c>
      <c r="BW1088" s="73" t="s">
        <v>2177</v>
      </c>
      <c r="BX1088" s="73">
        <v>0.24</v>
      </c>
      <c r="BY1088" s="73">
        <v>0.42</v>
      </c>
      <c r="BZ1088" s="73">
        <v>0.24</v>
      </c>
      <c r="CA1088" s="73">
        <v>0.45</v>
      </c>
      <c r="CB1088" s="73"/>
      <c r="CC1088" s="73"/>
      <c r="CD1088" s="73"/>
      <c r="CE1088" s="73"/>
      <c r="CF1088" s="73" t="s">
        <v>3604</v>
      </c>
      <c r="CG1088" s="80"/>
      <c r="CH1088" s="73" t="s">
        <v>66</v>
      </c>
      <c r="CI1088" s="73" t="s">
        <v>3604</v>
      </c>
    </row>
    <row r="1089" spans="70:87" ht="15" customHeight="1" x14ac:dyDescent="0.25">
      <c r="BR1089" s="78">
        <v>46323.633946759262</v>
      </c>
      <c r="BS1089" s="73" t="s">
        <v>4511</v>
      </c>
      <c r="BT1089" s="73" t="s">
        <v>4514</v>
      </c>
      <c r="BU1089" s="73">
        <v>933</v>
      </c>
      <c r="BV1089" s="73" t="s">
        <v>2176</v>
      </c>
      <c r="BW1089" s="73" t="s">
        <v>2177</v>
      </c>
      <c r="BX1089" s="73">
        <v>0.24</v>
      </c>
      <c r="BY1089" s="73">
        <v>0.45</v>
      </c>
      <c r="BZ1089" s="73">
        <v>0.21</v>
      </c>
      <c r="CA1089" s="73">
        <v>0.45</v>
      </c>
      <c r="CB1089" s="73"/>
      <c r="CC1089" s="73"/>
      <c r="CD1089" s="73"/>
      <c r="CE1089" s="73"/>
      <c r="CF1089" s="73" t="s">
        <v>3604</v>
      </c>
      <c r="CG1089" s="80"/>
      <c r="CH1089" s="73" t="s">
        <v>66</v>
      </c>
      <c r="CI1089" s="73" t="s">
        <v>3604</v>
      </c>
    </row>
    <row r="1090" spans="70:87" ht="15" customHeight="1" x14ac:dyDescent="0.25">
      <c r="BR1090" s="78">
        <v>46323.633946759262</v>
      </c>
      <c r="BS1090" s="73" t="s">
        <v>4511</v>
      </c>
      <c r="BT1090" s="73" t="s">
        <v>4515</v>
      </c>
      <c r="BU1090" s="73">
        <v>934</v>
      </c>
      <c r="BV1090" s="73" t="s">
        <v>2176</v>
      </c>
      <c r="BW1090" s="73" t="s">
        <v>2177</v>
      </c>
      <c r="BX1090" s="73">
        <v>0.21</v>
      </c>
      <c r="BY1090" s="73">
        <v>0.45</v>
      </c>
      <c r="BZ1090" s="73">
        <v>0.21</v>
      </c>
      <c r="CA1090" s="73">
        <v>0.42</v>
      </c>
      <c r="CB1090" s="73"/>
      <c r="CC1090" s="73"/>
      <c r="CD1090" s="73"/>
      <c r="CE1090" s="73"/>
      <c r="CF1090" s="73" t="s">
        <v>3604</v>
      </c>
      <c r="CG1090" s="80"/>
      <c r="CH1090" s="73" t="s">
        <v>66</v>
      </c>
      <c r="CI1090" s="73" t="s">
        <v>3604</v>
      </c>
    </row>
    <row r="1091" spans="70:87" ht="15" customHeight="1" x14ac:dyDescent="0.25">
      <c r="BR1091" s="78">
        <v>46323.633946759262</v>
      </c>
      <c r="BS1091" s="73" t="s">
        <v>4516</v>
      </c>
      <c r="BT1091" s="73" t="s">
        <v>4517</v>
      </c>
      <c r="BU1091" s="73">
        <v>935</v>
      </c>
      <c r="BV1091" s="73" t="s">
        <v>2176</v>
      </c>
      <c r="BW1091" s="73" t="s">
        <v>2177</v>
      </c>
      <c r="BX1091" s="73">
        <v>0.25</v>
      </c>
      <c r="BY1091" s="73">
        <v>0.42</v>
      </c>
      <c r="BZ1091" s="73">
        <v>0.25</v>
      </c>
      <c r="CA1091" s="73">
        <v>0.45</v>
      </c>
      <c r="CB1091" s="73"/>
      <c r="CC1091" s="73"/>
      <c r="CD1091" s="73"/>
      <c r="CE1091" s="73"/>
      <c r="CF1091" s="73" t="s">
        <v>3606</v>
      </c>
      <c r="CG1091" s="80"/>
      <c r="CH1091" s="73" t="s">
        <v>66</v>
      </c>
      <c r="CI1091" s="73" t="s">
        <v>3606</v>
      </c>
    </row>
    <row r="1092" spans="70:87" ht="15" customHeight="1" x14ac:dyDescent="0.25">
      <c r="BR1092" s="78">
        <v>46323.633946759262</v>
      </c>
      <c r="BS1092" s="73" t="s">
        <v>4516</v>
      </c>
      <c r="BT1092" s="73" t="s">
        <v>4518</v>
      </c>
      <c r="BU1092" s="73">
        <v>936</v>
      </c>
      <c r="BV1092" s="73" t="s">
        <v>2176</v>
      </c>
      <c r="BW1092" s="73" t="s">
        <v>2177</v>
      </c>
      <c r="BX1092" s="73">
        <v>0.25</v>
      </c>
      <c r="BY1092" s="73">
        <v>0.45</v>
      </c>
      <c r="BZ1092" s="73">
        <v>0.24</v>
      </c>
      <c r="CA1092" s="73">
        <v>0.45</v>
      </c>
      <c r="CB1092" s="73"/>
      <c r="CC1092" s="73"/>
      <c r="CD1092" s="73"/>
      <c r="CE1092" s="73"/>
      <c r="CF1092" s="73" t="s">
        <v>3606</v>
      </c>
      <c r="CG1092" s="80"/>
      <c r="CH1092" s="73" t="s">
        <v>66</v>
      </c>
      <c r="CI1092" s="73" t="s">
        <v>3606</v>
      </c>
    </row>
    <row r="1093" spans="70:87" ht="15" customHeight="1" x14ac:dyDescent="0.25">
      <c r="BR1093" s="78">
        <v>46323.633946759262</v>
      </c>
      <c r="BS1093" s="73" t="s">
        <v>4516</v>
      </c>
      <c r="BT1093" s="73" t="s">
        <v>4519</v>
      </c>
      <c r="BU1093" s="73">
        <v>937</v>
      </c>
      <c r="BV1093" s="73" t="s">
        <v>2176</v>
      </c>
      <c r="BW1093" s="73" t="s">
        <v>2177</v>
      </c>
      <c r="BX1093" s="73">
        <v>0.24</v>
      </c>
      <c r="BY1093" s="73">
        <v>0.45</v>
      </c>
      <c r="BZ1093" s="73">
        <v>0.24</v>
      </c>
      <c r="CA1093" s="73">
        <v>0.42</v>
      </c>
      <c r="CB1093" s="73"/>
      <c r="CC1093" s="73"/>
      <c r="CD1093" s="73"/>
      <c r="CE1093" s="73"/>
      <c r="CF1093" s="73" t="s">
        <v>3606</v>
      </c>
      <c r="CG1093" s="80"/>
      <c r="CH1093" s="73" t="s">
        <v>66</v>
      </c>
      <c r="CI1093" s="73" t="s">
        <v>3606</v>
      </c>
    </row>
    <row r="1094" spans="70:87" ht="15" customHeight="1" x14ac:dyDescent="0.25">
      <c r="BR1094" s="78">
        <v>46323.633946759262</v>
      </c>
      <c r="BS1094" s="73" t="s">
        <v>4516</v>
      </c>
      <c r="BT1094" s="73" t="s">
        <v>4520</v>
      </c>
      <c r="BU1094" s="73">
        <v>938</v>
      </c>
      <c r="BV1094" s="73" t="s">
        <v>2176</v>
      </c>
      <c r="BW1094" s="73" t="s">
        <v>2177</v>
      </c>
      <c r="BX1094" s="73">
        <v>0.24</v>
      </c>
      <c r="BY1094" s="73">
        <v>0.42</v>
      </c>
      <c r="BZ1094" s="73">
        <v>0.25</v>
      </c>
      <c r="CA1094" s="73">
        <v>0.42</v>
      </c>
      <c r="CB1094" s="73"/>
      <c r="CC1094" s="73"/>
      <c r="CD1094" s="73"/>
      <c r="CE1094" s="73"/>
      <c r="CF1094" s="73" t="s">
        <v>3606</v>
      </c>
      <c r="CG1094" s="80"/>
      <c r="CH1094" s="73" t="s">
        <v>66</v>
      </c>
      <c r="CI1094" s="73" t="s">
        <v>3606</v>
      </c>
    </row>
    <row r="1095" spans="70:87" ht="15" customHeight="1" x14ac:dyDescent="0.25">
      <c r="BR1095" s="78">
        <v>46323.633946759262</v>
      </c>
      <c r="BS1095" s="73" t="s">
        <v>4521</v>
      </c>
      <c r="BT1095" s="73" t="s">
        <v>4522</v>
      </c>
      <c r="BU1095" s="73">
        <v>939</v>
      </c>
      <c r="BV1095" s="73" t="s">
        <v>2176</v>
      </c>
      <c r="BW1095" s="73" t="s">
        <v>2177</v>
      </c>
      <c r="BX1095" s="73">
        <v>0</v>
      </c>
      <c r="BY1095" s="73">
        <v>0.45</v>
      </c>
      <c r="BZ1095" s="73">
        <v>0.03</v>
      </c>
      <c r="CA1095" s="73">
        <v>0.45</v>
      </c>
      <c r="CB1095" s="73"/>
      <c r="CC1095" s="73"/>
      <c r="CD1095" s="73"/>
      <c r="CE1095" s="73"/>
      <c r="CF1095" s="73" t="s">
        <v>3608</v>
      </c>
      <c r="CG1095" s="80"/>
      <c r="CH1095" s="73" t="s">
        <v>66</v>
      </c>
      <c r="CI1095" s="73" t="s">
        <v>3608</v>
      </c>
    </row>
    <row r="1096" spans="70:87" ht="15" customHeight="1" x14ac:dyDescent="0.25">
      <c r="BR1096" s="78">
        <v>46323.633946759262</v>
      </c>
      <c r="BS1096" s="73" t="s">
        <v>4521</v>
      </c>
      <c r="BT1096" s="73" t="s">
        <v>4523</v>
      </c>
      <c r="BU1096" s="73">
        <v>940</v>
      </c>
      <c r="BV1096" s="73" t="s">
        <v>2176</v>
      </c>
      <c r="BW1096" s="73" t="s">
        <v>2177</v>
      </c>
      <c r="BX1096" s="73">
        <v>0.03</v>
      </c>
      <c r="BY1096" s="73">
        <v>0.45</v>
      </c>
      <c r="BZ1096" s="73">
        <v>0.03</v>
      </c>
      <c r="CA1096" s="73">
        <v>0.48</v>
      </c>
      <c r="CB1096" s="73"/>
      <c r="CC1096" s="73"/>
      <c r="CD1096" s="73"/>
      <c r="CE1096" s="73"/>
      <c r="CF1096" s="73" t="s">
        <v>3608</v>
      </c>
      <c r="CG1096" s="80"/>
      <c r="CH1096" s="73" t="s">
        <v>66</v>
      </c>
      <c r="CI1096" s="73" t="s">
        <v>3608</v>
      </c>
    </row>
    <row r="1097" spans="70:87" ht="15" customHeight="1" x14ac:dyDescent="0.25">
      <c r="BR1097" s="78">
        <v>46323.633946759262</v>
      </c>
      <c r="BS1097" s="73" t="s">
        <v>4521</v>
      </c>
      <c r="BT1097" s="73" t="s">
        <v>4524</v>
      </c>
      <c r="BU1097" s="73">
        <v>941</v>
      </c>
      <c r="BV1097" s="73" t="s">
        <v>2176</v>
      </c>
      <c r="BW1097" s="73" t="s">
        <v>2177</v>
      </c>
      <c r="BX1097" s="73">
        <v>0.03</v>
      </c>
      <c r="BY1097" s="73">
        <v>0.48</v>
      </c>
      <c r="BZ1097" s="73">
        <v>0</v>
      </c>
      <c r="CA1097" s="73">
        <v>0.48</v>
      </c>
      <c r="CB1097" s="73"/>
      <c r="CC1097" s="73"/>
      <c r="CD1097" s="73"/>
      <c r="CE1097" s="73"/>
      <c r="CF1097" s="73" t="s">
        <v>3608</v>
      </c>
      <c r="CG1097" s="80"/>
      <c r="CH1097" s="73" t="s">
        <v>66</v>
      </c>
      <c r="CI1097" s="73" t="s">
        <v>3608</v>
      </c>
    </row>
    <row r="1098" spans="70:87" ht="15" customHeight="1" x14ac:dyDescent="0.25">
      <c r="BR1098" s="78">
        <v>46323.633946759262</v>
      </c>
      <c r="BS1098" s="73" t="s">
        <v>4521</v>
      </c>
      <c r="BT1098" s="73" t="s">
        <v>4525</v>
      </c>
      <c r="BU1098" s="73">
        <v>942</v>
      </c>
      <c r="BV1098" s="73" t="s">
        <v>2176</v>
      </c>
      <c r="BW1098" s="73" t="s">
        <v>2177</v>
      </c>
      <c r="BX1098" s="73">
        <v>0</v>
      </c>
      <c r="BY1098" s="73">
        <v>0.48</v>
      </c>
      <c r="BZ1098" s="73">
        <v>0</v>
      </c>
      <c r="CA1098" s="73">
        <v>0.45</v>
      </c>
      <c r="CB1098" s="73"/>
      <c r="CC1098" s="73"/>
      <c r="CD1098" s="73"/>
      <c r="CE1098" s="73"/>
      <c r="CF1098" s="73" t="s">
        <v>3608</v>
      </c>
      <c r="CG1098" s="80"/>
      <c r="CH1098" s="73" t="s">
        <v>66</v>
      </c>
      <c r="CI1098" s="73" t="s">
        <v>3608</v>
      </c>
    </row>
    <row r="1099" spans="70:87" ht="15" customHeight="1" x14ac:dyDescent="0.25">
      <c r="BR1099" s="78">
        <v>46323.633946759262</v>
      </c>
      <c r="BS1099" s="73" t="s">
        <v>4526</v>
      </c>
      <c r="BT1099" s="73" t="s">
        <v>4527</v>
      </c>
      <c r="BU1099" s="73">
        <v>943</v>
      </c>
      <c r="BV1099" s="73" t="s">
        <v>2176</v>
      </c>
      <c r="BW1099" s="73" t="s">
        <v>2177</v>
      </c>
      <c r="BX1099" s="73">
        <v>0.03</v>
      </c>
      <c r="BY1099" s="73">
        <v>0.45</v>
      </c>
      <c r="BZ1099" s="73">
        <v>0.06</v>
      </c>
      <c r="CA1099" s="73">
        <v>0.45</v>
      </c>
      <c r="CB1099" s="73"/>
      <c r="CC1099" s="73"/>
      <c r="CD1099" s="73"/>
      <c r="CE1099" s="73"/>
      <c r="CF1099" s="73" t="s">
        <v>3610</v>
      </c>
      <c r="CG1099" s="80"/>
      <c r="CH1099" s="73" t="s">
        <v>66</v>
      </c>
      <c r="CI1099" s="73" t="s">
        <v>3610</v>
      </c>
    </row>
    <row r="1100" spans="70:87" ht="15" customHeight="1" x14ac:dyDescent="0.25">
      <c r="BR1100" s="78">
        <v>46323.633946759262</v>
      </c>
      <c r="BS1100" s="73" t="s">
        <v>4526</v>
      </c>
      <c r="BT1100" s="73" t="s">
        <v>4528</v>
      </c>
      <c r="BU1100" s="73">
        <v>944</v>
      </c>
      <c r="BV1100" s="73" t="s">
        <v>2176</v>
      </c>
      <c r="BW1100" s="73" t="s">
        <v>2177</v>
      </c>
      <c r="BX1100" s="73">
        <v>0.06</v>
      </c>
      <c r="BY1100" s="73">
        <v>0.45</v>
      </c>
      <c r="BZ1100" s="73">
        <v>0.06</v>
      </c>
      <c r="CA1100" s="73">
        <v>0.48</v>
      </c>
      <c r="CB1100" s="73"/>
      <c r="CC1100" s="73"/>
      <c r="CD1100" s="73"/>
      <c r="CE1100" s="73"/>
      <c r="CF1100" s="73" t="s">
        <v>3610</v>
      </c>
      <c r="CG1100" s="80"/>
      <c r="CH1100" s="73" t="s">
        <v>66</v>
      </c>
      <c r="CI1100" s="73" t="s">
        <v>3610</v>
      </c>
    </row>
    <row r="1101" spans="70:87" ht="15" customHeight="1" x14ac:dyDescent="0.25">
      <c r="BR1101" s="78">
        <v>46323.633946759262</v>
      </c>
      <c r="BS1101" s="73" t="s">
        <v>4526</v>
      </c>
      <c r="BT1101" s="73" t="s">
        <v>4529</v>
      </c>
      <c r="BU1101" s="73">
        <v>945</v>
      </c>
      <c r="BV1101" s="73" t="s">
        <v>2176</v>
      </c>
      <c r="BW1101" s="73" t="s">
        <v>2177</v>
      </c>
      <c r="BX1101" s="73">
        <v>0.06</v>
      </c>
      <c r="BY1101" s="73">
        <v>0.48</v>
      </c>
      <c r="BZ1101" s="73">
        <v>0.03</v>
      </c>
      <c r="CA1101" s="73">
        <v>0.48</v>
      </c>
      <c r="CB1101" s="73"/>
      <c r="CC1101" s="73"/>
      <c r="CD1101" s="73"/>
      <c r="CE1101" s="73"/>
      <c r="CF1101" s="73" t="s">
        <v>3610</v>
      </c>
      <c r="CG1101" s="80"/>
      <c r="CH1101" s="73" t="s">
        <v>66</v>
      </c>
      <c r="CI1101" s="73" t="s">
        <v>3610</v>
      </c>
    </row>
    <row r="1102" spans="70:87" ht="15" customHeight="1" x14ac:dyDescent="0.25">
      <c r="BR1102" s="78">
        <v>46323.633946759262</v>
      </c>
      <c r="BS1102" s="73" t="s">
        <v>4526</v>
      </c>
      <c r="BT1102" s="73" t="s">
        <v>4530</v>
      </c>
      <c r="BU1102" s="73">
        <v>946</v>
      </c>
      <c r="BV1102" s="73" t="s">
        <v>2176</v>
      </c>
      <c r="BW1102" s="73" t="s">
        <v>2177</v>
      </c>
      <c r="BX1102" s="73">
        <v>0.03</v>
      </c>
      <c r="BY1102" s="73">
        <v>0.48</v>
      </c>
      <c r="BZ1102" s="73">
        <v>0.03</v>
      </c>
      <c r="CA1102" s="73">
        <v>0.45</v>
      </c>
      <c r="CB1102" s="73"/>
      <c r="CC1102" s="73"/>
      <c r="CD1102" s="73"/>
      <c r="CE1102" s="73"/>
      <c r="CF1102" s="73" t="s">
        <v>3610</v>
      </c>
      <c r="CG1102" s="80"/>
      <c r="CH1102" s="73" t="s">
        <v>66</v>
      </c>
      <c r="CI1102" s="73" t="s">
        <v>3610</v>
      </c>
    </row>
    <row r="1103" spans="70:87" ht="15" customHeight="1" x14ac:dyDescent="0.25">
      <c r="BR1103" s="78">
        <v>46323.633946759262</v>
      </c>
      <c r="BS1103" s="73" t="s">
        <v>4531</v>
      </c>
      <c r="BT1103" s="73" t="s">
        <v>4532</v>
      </c>
      <c r="BU1103" s="73">
        <v>947</v>
      </c>
      <c r="BV1103" s="73" t="s">
        <v>2176</v>
      </c>
      <c r="BW1103" s="73" t="s">
        <v>2177</v>
      </c>
      <c r="BX1103" s="73">
        <v>0.06</v>
      </c>
      <c r="BY1103" s="73">
        <v>0.45</v>
      </c>
      <c r="BZ1103" s="73">
        <v>0.09</v>
      </c>
      <c r="CA1103" s="73">
        <v>0.45</v>
      </c>
      <c r="CB1103" s="73"/>
      <c r="CC1103" s="73"/>
      <c r="CD1103" s="73"/>
      <c r="CE1103" s="73"/>
      <c r="CF1103" s="73" t="s">
        <v>3612</v>
      </c>
      <c r="CG1103" s="80"/>
      <c r="CH1103" s="73" t="s">
        <v>66</v>
      </c>
      <c r="CI1103" s="73" t="s">
        <v>3612</v>
      </c>
    </row>
    <row r="1104" spans="70:87" ht="15" customHeight="1" x14ac:dyDescent="0.25">
      <c r="BR1104" s="78">
        <v>46323.633946759262</v>
      </c>
      <c r="BS1104" s="73" t="s">
        <v>4531</v>
      </c>
      <c r="BT1104" s="73" t="s">
        <v>4533</v>
      </c>
      <c r="BU1104" s="73">
        <v>948</v>
      </c>
      <c r="BV1104" s="73" t="s">
        <v>2176</v>
      </c>
      <c r="BW1104" s="73" t="s">
        <v>2177</v>
      </c>
      <c r="BX1104" s="73">
        <v>0.09</v>
      </c>
      <c r="BY1104" s="73">
        <v>0.45</v>
      </c>
      <c r="BZ1104" s="73">
        <v>0.09</v>
      </c>
      <c r="CA1104" s="73">
        <v>0.48</v>
      </c>
      <c r="CB1104" s="73"/>
      <c r="CC1104" s="73"/>
      <c r="CD1104" s="73"/>
      <c r="CE1104" s="73"/>
      <c r="CF1104" s="73" t="s">
        <v>3612</v>
      </c>
      <c r="CG1104" s="80"/>
      <c r="CH1104" s="73" t="s">
        <v>66</v>
      </c>
      <c r="CI1104" s="73" t="s">
        <v>3612</v>
      </c>
    </row>
    <row r="1105" spans="70:87" ht="15" customHeight="1" x14ac:dyDescent="0.25">
      <c r="BR1105" s="78">
        <v>46323.633946759262</v>
      </c>
      <c r="BS1105" s="73" t="s">
        <v>4531</v>
      </c>
      <c r="BT1105" s="73" t="s">
        <v>4534</v>
      </c>
      <c r="BU1105" s="73">
        <v>949</v>
      </c>
      <c r="BV1105" s="73" t="s">
        <v>2176</v>
      </c>
      <c r="BW1105" s="73" t="s">
        <v>2177</v>
      </c>
      <c r="BX1105" s="73">
        <v>0.09</v>
      </c>
      <c r="BY1105" s="73">
        <v>0.48</v>
      </c>
      <c r="BZ1105" s="73">
        <v>0.06</v>
      </c>
      <c r="CA1105" s="73">
        <v>0.48</v>
      </c>
      <c r="CB1105" s="73"/>
      <c r="CC1105" s="73"/>
      <c r="CD1105" s="73"/>
      <c r="CE1105" s="73"/>
      <c r="CF1105" s="73" t="s">
        <v>3612</v>
      </c>
      <c r="CG1105" s="80"/>
      <c r="CH1105" s="73" t="s">
        <v>66</v>
      </c>
      <c r="CI1105" s="73" t="s">
        <v>3612</v>
      </c>
    </row>
    <row r="1106" spans="70:87" ht="15" customHeight="1" x14ac:dyDescent="0.25">
      <c r="BR1106" s="78">
        <v>46323.633946759262</v>
      </c>
      <c r="BS1106" s="73" t="s">
        <v>4531</v>
      </c>
      <c r="BT1106" s="73" t="s">
        <v>4535</v>
      </c>
      <c r="BU1106" s="73">
        <v>950</v>
      </c>
      <c r="BV1106" s="73" t="s">
        <v>2176</v>
      </c>
      <c r="BW1106" s="73" t="s">
        <v>2177</v>
      </c>
      <c r="BX1106" s="73">
        <v>0.06</v>
      </c>
      <c r="BY1106" s="73">
        <v>0.48</v>
      </c>
      <c r="BZ1106" s="73">
        <v>0.06</v>
      </c>
      <c r="CA1106" s="73">
        <v>0.45</v>
      </c>
      <c r="CB1106" s="73"/>
      <c r="CC1106" s="73"/>
      <c r="CD1106" s="73"/>
      <c r="CE1106" s="73"/>
      <c r="CF1106" s="73" t="s">
        <v>3612</v>
      </c>
      <c r="CG1106" s="80"/>
      <c r="CH1106" s="73" t="s">
        <v>66</v>
      </c>
      <c r="CI1106" s="73" t="s">
        <v>3612</v>
      </c>
    </row>
    <row r="1107" spans="70:87" ht="15" customHeight="1" x14ac:dyDescent="0.25">
      <c r="BR1107" s="78">
        <v>46323.633946759262</v>
      </c>
      <c r="BS1107" s="73" t="s">
        <v>4536</v>
      </c>
      <c r="BT1107" s="73" t="s">
        <v>4537</v>
      </c>
      <c r="BU1107" s="73">
        <v>951</v>
      </c>
      <c r="BV1107" s="73" t="s">
        <v>2176</v>
      </c>
      <c r="BW1107" s="73" t="s">
        <v>2177</v>
      </c>
      <c r="BX1107" s="73">
        <v>0.09</v>
      </c>
      <c r="BY1107" s="73">
        <v>0.45</v>
      </c>
      <c r="BZ1107" s="73">
        <v>0.12</v>
      </c>
      <c r="CA1107" s="73">
        <v>0.45</v>
      </c>
      <c r="CB1107" s="73"/>
      <c r="CC1107" s="73"/>
      <c r="CD1107" s="73"/>
      <c r="CE1107" s="73"/>
      <c r="CF1107" s="73" t="s">
        <v>3614</v>
      </c>
      <c r="CG1107" s="80"/>
      <c r="CH1107" s="73" t="s">
        <v>66</v>
      </c>
      <c r="CI1107" s="73" t="s">
        <v>3614</v>
      </c>
    </row>
    <row r="1108" spans="70:87" ht="15" customHeight="1" x14ac:dyDescent="0.25">
      <c r="BR1108" s="78">
        <v>46323.633946759262</v>
      </c>
      <c r="BS1108" s="73" t="s">
        <v>4536</v>
      </c>
      <c r="BT1108" s="73" t="s">
        <v>4538</v>
      </c>
      <c r="BU1108" s="73">
        <v>952</v>
      </c>
      <c r="BV1108" s="73" t="s">
        <v>2176</v>
      </c>
      <c r="BW1108" s="73" t="s">
        <v>2177</v>
      </c>
      <c r="BX1108" s="73">
        <v>0.12</v>
      </c>
      <c r="BY1108" s="73">
        <v>0.45</v>
      </c>
      <c r="BZ1108" s="73">
        <v>0.12</v>
      </c>
      <c r="CA1108" s="73">
        <v>0.48</v>
      </c>
      <c r="CB1108" s="73"/>
      <c r="CC1108" s="73"/>
      <c r="CD1108" s="73"/>
      <c r="CE1108" s="73"/>
      <c r="CF1108" s="73" t="s">
        <v>3614</v>
      </c>
      <c r="CG1108" s="80"/>
      <c r="CH1108" s="73" t="s">
        <v>66</v>
      </c>
      <c r="CI1108" s="73" t="s">
        <v>3614</v>
      </c>
    </row>
    <row r="1109" spans="70:87" ht="15" customHeight="1" x14ac:dyDescent="0.25">
      <c r="BR1109" s="78">
        <v>46323.633946759262</v>
      </c>
      <c r="BS1109" s="73" t="s">
        <v>4536</v>
      </c>
      <c r="BT1109" s="73" t="s">
        <v>4539</v>
      </c>
      <c r="BU1109" s="73">
        <v>953</v>
      </c>
      <c r="BV1109" s="73" t="s">
        <v>2176</v>
      </c>
      <c r="BW1109" s="73" t="s">
        <v>2177</v>
      </c>
      <c r="BX1109" s="73">
        <v>0.12</v>
      </c>
      <c r="BY1109" s="73">
        <v>0.48</v>
      </c>
      <c r="BZ1109" s="73">
        <v>0.09</v>
      </c>
      <c r="CA1109" s="73">
        <v>0.48</v>
      </c>
      <c r="CB1109" s="73"/>
      <c r="CC1109" s="73"/>
      <c r="CD1109" s="73"/>
      <c r="CE1109" s="73"/>
      <c r="CF1109" s="73" t="s">
        <v>3614</v>
      </c>
      <c r="CG1109" s="80"/>
      <c r="CH1109" s="73" t="s">
        <v>66</v>
      </c>
      <c r="CI1109" s="73" t="s">
        <v>3614</v>
      </c>
    </row>
    <row r="1110" spans="70:87" ht="15" customHeight="1" x14ac:dyDescent="0.25">
      <c r="BR1110" s="78">
        <v>46323.633946759262</v>
      </c>
      <c r="BS1110" s="73" t="s">
        <v>4536</v>
      </c>
      <c r="BT1110" s="73" t="s">
        <v>4540</v>
      </c>
      <c r="BU1110" s="73">
        <v>954</v>
      </c>
      <c r="BV1110" s="73" t="s">
        <v>2176</v>
      </c>
      <c r="BW1110" s="73" t="s">
        <v>2177</v>
      </c>
      <c r="BX1110" s="73">
        <v>0.09</v>
      </c>
      <c r="BY1110" s="73">
        <v>0.48</v>
      </c>
      <c r="BZ1110" s="73">
        <v>0.09</v>
      </c>
      <c r="CA1110" s="73">
        <v>0.45</v>
      </c>
      <c r="CB1110" s="73"/>
      <c r="CC1110" s="73"/>
      <c r="CD1110" s="73"/>
      <c r="CE1110" s="73"/>
      <c r="CF1110" s="73" t="s">
        <v>3614</v>
      </c>
      <c r="CG1110" s="80"/>
      <c r="CH1110" s="73" t="s">
        <v>66</v>
      </c>
      <c r="CI1110" s="73" t="s">
        <v>3614</v>
      </c>
    </row>
    <row r="1111" spans="70:87" ht="15" customHeight="1" x14ac:dyDescent="0.25">
      <c r="BR1111" s="78">
        <v>46323.633946759262</v>
      </c>
      <c r="BS1111" s="73" t="s">
        <v>4541</v>
      </c>
      <c r="BT1111" s="73" t="s">
        <v>4542</v>
      </c>
      <c r="BU1111" s="73">
        <v>955</v>
      </c>
      <c r="BV1111" s="73" t="s">
        <v>2176</v>
      </c>
      <c r="BW1111" s="73" t="s">
        <v>2177</v>
      </c>
      <c r="BX1111" s="73">
        <v>0.12</v>
      </c>
      <c r="BY1111" s="73">
        <v>0.45</v>
      </c>
      <c r="BZ1111" s="73">
        <v>0.15</v>
      </c>
      <c r="CA1111" s="73">
        <v>0.45</v>
      </c>
      <c r="CB1111" s="73"/>
      <c r="CC1111" s="73"/>
      <c r="CD1111" s="73"/>
      <c r="CE1111" s="73"/>
      <c r="CF1111" s="73" t="s">
        <v>3616</v>
      </c>
      <c r="CG1111" s="80"/>
      <c r="CH1111" s="73" t="s">
        <v>66</v>
      </c>
      <c r="CI1111" s="73" t="s">
        <v>3616</v>
      </c>
    </row>
    <row r="1112" spans="70:87" ht="15" customHeight="1" x14ac:dyDescent="0.25">
      <c r="BR1112" s="78">
        <v>46323.633946759262</v>
      </c>
      <c r="BS1112" s="73" t="s">
        <v>4541</v>
      </c>
      <c r="BT1112" s="73" t="s">
        <v>4543</v>
      </c>
      <c r="BU1112" s="73">
        <v>956</v>
      </c>
      <c r="BV1112" s="73" t="s">
        <v>2176</v>
      </c>
      <c r="BW1112" s="73" t="s">
        <v>2177</v>
      </c>
      <c r="BX1112" s="73">
        <v>0.15</v>
      </c>
      <c r="BY1112" s="73">
        <v>0.45</v>
      </c>
      <c r="BZ1112" s="73">
        <v>0.15</v>
      </c>
      <c r="CA1112" s="73">
        <v>0.48</v>
      </c>
      <c r="CB1112" s="73"/>
      <c r="CC1112" s="73"/>
      <c r="CD1112" s="73"/>
      <c r="CE1112" s="73"/>
      <c r="CF1112" s="73" t="s">
        <v>3616</v>
      </c>
      <c r="CG1112" s="80"/>
      <c r="CH1112" s="73" t="s">
        <v>66</v>
      </c>
      <c r="CI1112" s="73" t="s">
        <v>3616</v>
      </c>
    </row>
    <row r="1113" spans="70:87" ht="15" customHeight="1" x14ac:dyDescent="0.25">
      <c r="BR1113" s="78">
        <v>46323.633946759262</v>
      </c>
      <c r="BS1113" s="73" t="s">
        <v>4541</v>
      </c>
      <c r="BT1113" s="73" t="s">
        <v>4544</v>
      </c>
      <c r="BU1113" s="73">
        <v>957</v>
      </c>
      <c r="BV1113" s="73" t="s">
        <v>2176</v>
      </c>
      <c r="BW1113" s="73" t="s">
        <v>2177</v>
      </c>
      <c r="BX1113" s="73">
        <v>0.15</v>
      </c>
      <c r="BY1113" s="73">
        <v>0.48</v>
      </c>
      <c r="BZ1113" s="73">
        <v>0.12</v>
      </c>
      <c r="CA1113" s="73">
        <v>0.48</v>
      </c>
      <c r="CB1113" s="73"/>
      <c r="CC1113" s="73"/>
      <c r="CD1113" s="73"/>
      <c r="CE1113" s="73"/>
      <c r="CF1113" s="73" t="s">
        <v>3616</v>
      </c>
      <c r="CG1113" s="80"/>
      <c r="CH1113" s="73" t="s">
        <v>66</v>
      </c>
      <c r="CI1113" s="73" t="s">
        <v>3616</v>
      </c>
    </row>
    <row r="1114" spans="70:87" ht="15" customHeight="1" x14ac:dyDescent="0.25">
      <c r="BR1114" s="78">
        <v>46323.633946759262</v>
      </c>
      <c r="BS1114" s="73" t="s">
        <v>4541</v>
      </c>
      <c r="BT1114" s="73" t="s">
        <v>4545</v>
      </c>
      <c r="BU1114" s="73">
        <v>958</v>
      </c>
      <c r="BV1114" s="73" t="s">
        <v>2176</v>
      </c>
      <c r="BW1114" s="73" t="s">
        <v>2177</v>
      </c>
      <c r="BX1114" s="73">
        <v>0.12</v>
      </c>
      <c r="BY1114" s="73">
        <v>0.48</v>
      </c>
      <c r="BZ1114" s="73">
        <v>0.12</v>
      </c>
      <c r="CA1114" s="73">
        <v>0.45</v>
      </c>
      <c r="CB1114" s="73"/>
      <c r="CC1114" s="73"/>
      <c r="CD1114" s="73"/>
      <c r="CE1114" s="73"/>
      <c r="CF1114" s="73" t="s">
        <v>3616</v>
      </c>
      <c r="CG1114" s="80"/>
      <c r="CH1114" s="73" t="s">
        <v>66</v>
      </c>
      <c r="CI1114" s="73" t="s">
        <v>3616</v>
      </c>
    </row>
    <row r="1115" spans="70:87" ht="15" customHeight="1" x14ac:dyDescent="0.25">
      <c r="BR1115" s="78">
        <v>46323.633946759262</v>
      </c>
      <c r="BS1115" s="73" t="s">
        <v>4546</v>
      </c>
      <c r="BT1115" s="73" t="s">
        <v>4547</v>
      </c>
      <c r="BU1115" s="73">
        <v>959</v>
      </c>
      <c r="BV1115" s="73" t="s">
        <v>2176</v>
      </c>
      <c r="BW1115" s="73" t="s">
        <v>2177</v>
      </c>
      <c r="BX1115" s="73">
        <v>0.15</v>
      </c>
      <c r="BY1115" s="73">
        <v>0.45</v>
      </c>
      <c r="BZ1115" s="73">
        <v>0.18</v>
      </c>
      <c r="CA1115" s="73">
        <v>0.45</v>
      </c>
      <c r="CB1115" s="73"/>
      <c r="CC1115" s="73"/>
      <c r="CD1115" s="73"/>
      <c r="CE1115" s="73"/>
      <c r="CF1115" s="73" t="s">
        <v>3618</v>
      </c>
      <c r="CG1115" s="80"/>
      <c r="CH1115" s="73" t="s">
        <v>66</v>
      </c>
      <c r="CI1115" s="73" t="s">
        <v>3618</v>
      </c>
    </row>
    <row r="1116" spans="70:87" ht="15" customHeight="1" x14ac:dyDescent="0.25">
      <c r="BR1116" s="78">
        <v>46323.633946759262</v>
      </c>
      <c r="BS1116" s="73" t="s">
        <v>4546</v>
      </c>
      <c r="BT1116" s="73" t="s">
        <v>4548</v>
      </c>
      <c r="BU1116" s="73">
        <v>960</v>
      </c>
      <c r="BV1116" s="73" t="s">
        <v>2176</v>
      </c>
      <c r="BW1116" s="73" t="s">
        <v>2177</v>
      </c>
      <c r="BX1116" s="73">
        <v>0.18</v>
      </c>
      <c r="BY1116" s="73">
        <v>0.45</v>
      </c>
      <c r="BZ1116" s="73">
        <v>0.18</v>
      </c>
      <c r="CA1116" s="73">
        <v>0.48</v>
      </c>
      <c r="CB1116" s="73"/>
      <c r="CC1116" s="73"/>
      <c r="CD1116" s="73"/>
      <c r="CE1116" s="73"/>
      <c r="CF1116" s="73" t="s">
        <v>3618</v>
      </c>
      <c r="CG1116" s="80"/>
      <c r="CH1116" s="73" t="s">
        <v>66</v>
      </c>
      <c r="CI1116" s="73" t="s">
        <v>3618</v>
      </c>
    </row>
    <row r="1117" spans="70:87" ht="15" customHeight="1" x14ac:dyDescent="0.25">
      <c r="BR1117" s="78">
        <v>46323.633946759262</v>
      </c>
      <c r="BS1117" s="73" t="s">
        <v>4546</v>
      </c>
      <c r="BT1117" s="73" t="s">
        <v>4549</v>
      </c>
      <c r="BU1117" s="73">
        <v>961</v>
      </c>
      <c r="BV1117" s="73" t="s">
        <v>2176</v>
      </c>
      <c r="BW1117" s="73" t="s">
        <v>2177</v>
      </c>
      <c r="BX1117" s="73">
        <v>0.18</v>
      </c>
      <c r="BY1117" s="73">
        <v>0.48</v>
      </c>
      <c r="BZ1117" s="73">
        <v>0.15</v>
      </c>
      <c r="CA1117" s="73">
        <v>0.48</v>
      </c>
      <c r="CB1117" s="73"/>
      <c r="CC1117" s="73"/>
      <c r="CD1117" s="73"/>
      <c r="CE1117" s="73"/>
      <c r="CF1117" s="73" t="s">
        <v>3618</v>
      </c>
      <c r="CG1117" s="80"/>
      <c r="CH1117" s="73" t="s">
        <v>66</v>
      </c>
      <c r="CI1117" s="73" t="s">
        <v>3618</v>
      </c>
    </row>
    <row r="1118" spans="70:87" ht="15" customHeight="1" x14ac:dyDescent="0.25">
      <c r="BR1118" s="78">
        <v>46323.633946759262</v>
      </c>
      <c r="BS1118" s="73" t="s">
        <v>4546</v>
      </c>
      <c r="BT1118" s="73" t="s">
        <v>4550</v>
      </c>
      <c r="BU1118" s="73">
        <v>962</v>
      </c>
      <c r="BV1118" s="73" t="s">
        <v>2176</v>
      </c>
      <c r="BW1118" s="73" t="s">
        <v>2177</v>
      </c>
      <c r="BX1118" s="73">
        <v>0.15</v>
      </c>
      <c r="BY1118" s="73">
        <v>0.48</v>
      </c>
      <c r="BZ1118" s="73">
        <v>0.15</v>
      </c>
      <c r="CA1118" s="73">
        <v>0.45</v>
      </c>
      <c r="CB1118" s="73"/>
      <c r="CC1118" s="73"/>
      <c r="CD1118" s="73"/>
      <c r="CE1118" s="73"/>
      <c r="CF1118" s="73" t="s">
        <v>3618</v>
      </c>
      <c r="CG1118" s="80"/>
      <c r="CH1118" s="73" t="s">
        <v>66</v>
      </c>
      <c r="CI1118" s="73" t="s">
        <v>3618</v>
      </c>
    </row>
    <row r="1119" spans="70:87" ht="15" customHeight="1" x14ac:dyDescent="0.25">
      <c r="BR1119" s="78">
        <v>46323.633946759262</v>
      </c>
      <c r="BS1119" s="73" t="s">
        <v>4551</v>
      </c>
      <c r="BT1119" s="73" t="s">
        <v>4552</v>
      </c>
      <c r="BU1119" s="73">
        <v>963</v>
      </c>
      <c r="BV1119" s="73" t="s">
        <v>2176</v>
      </c>
      <c r="BW1119" s="73" t="s">
        <v>2177</v>
      </c>
      <c r="BX1119" s="73">
        <v>0.18</v>
      </c>
      <c r="BY1119" s="73">
        <v>0.45</v>
      </c>
      <c r="BZ1119" s="73">
        <v>0.21</v>
      </c>
      <c r="CA1119" s="73">
        <v>0.45</v>
      </c>
      <c r="CB1119" s="73"/>
      <c r="CC1119" s="73"/>
      <c r="CD1119" s="73"/>
      <c r="CE1119" s="73"/>
      <c r="CF1119" s="73" t="s">
        <v>3620</v>
      </c>
      <c r="CG1119" s="80"/>
      <c r="CH1119" s="73" t="s">
        <v>66</v>
      </c>
      <c r="CI1119" s="73" t="s">
        <v>3620</v>
      </c>
    </row>
    <row r="1120" spans="70:87" ht="15" customHeight="1" x14ac:dyDescent="0.25">
      <c r="BR1120" s="78">
        <v>46323.633946759262</v>
      </c>
      <c r="BS1120" s="73" t="s">
        <v>4551</v>
      </c>
      <c r="BT1120" s="73" t="s">
        <v>4553</v>
      </c>
      <c r="BU1120" s="73">
        <v>964</v>
      </c>
      <c r="BV1120" s="73" t="s">
        <v>2176</v>
      </c>
      <c r="BW1120" s="73" t="s">
        <v>2177</v>
      </c>
      <c r="BX1120" s="73">
        <v>0.21</v>
      </c>
      <c r="BY1120" s="73">
        <v>0.45</v>
      </c>
      <c r="BZ1120" s="73">
        <v>0.21</v>
      </c>
      <c r="CA1120" s="73">
        <v>0.48</v>
      </c>
      <c r="CB1120" s="73"/>
      <c r="CC1120" s="73"/>
      <c r="CD1120" s="73"/>
      <c r="CE1120" s="73"/>
      <c r="CF1120" s="73" t="s">
        <v>3620</v>
      </c>
      <c r="CG1120" s="80"/>
      <c r="CH1120" s="73" t="s">
        <v>66</v>
      </c>
      <c r="CI1120" s="73" t="s">
        <v>3620</v>
      </c>
    </row>
    <row r="1121" spans="70:87" ht="15" customHeight="1" x14ac:dyDescent="0.25">
      <c r="BR1121" s="78">
        <v>46323.633946759262</v>
      </c>
      <c r="BS1121" s="73" t="s">
        <v>4551</v>
      </c>
      <c r="BT1121" s="73" t="s">
        <v>4554</v>
      </c>
      <c r="BU1121" s="73">
        <v>965</v>
      </c>
      <c r="BV1121" s="73" t="s">
        <v>2176</v>
      </c>
      <c r="BW1121" s="73" t="s">
        <v>2177</v>
      </c>
      <c r="BX1121" s="73">
        <v>0.21</v>
      </c>
      <c r="BY1121" s="73">
        <v>0.48</v>
      </c>
      <c r="BZ1121" s="73">
        <v>0.18</v>
      </c>
      <c r="CA1121" s="73">
        <v>0.48</v>
      </c>
      <c r="CB1121" s="73"/>
      <c r="CC1121" s="73"/>
      <c r="CD1121" s="73"/>
      <c r="CE1121" s="73"/>
      <c r="CF1121" s="73" t="s">
        <v>3620</v>
      </c>
      <c r="CG1121" s="80"/>
      <c r="CH1121" s="73" t="s">
        <v>66</v>
      </c>
      <c r="CI1121" s="73" t="s">
        <v>3620</v>
      </c>
    </row>
    <row r="1122" spans="70:87" ht="15" customHeight="1" x14ac:dyDescent="0.25">
      <c r="BR1122" s="78">
        <v>46323.633946759262</v>
      </c>
      <c r="BS1122" s="73" t="s">
        <v>4551</v>
      </c>
      <c r="BT1122" s="73" t="s">
        <v>4555</v>
      </c>
      <c r="BU1122" s="73">
        <v>966</v>
      </c>
      <c r="BV1122" s="73" t="s">
        <v>2176</v>
      </c>
      <c r="BW1122" s="73" t="s">
        <v>2177</v>
      </c>
      <c r="BX1122" s="73">
        <v>0.18</v>
      </c>
      <c r="BY1122" s="73">
        <v>0.48</v>
      </c>
      <c r="BZ1122" s="73">
        <v>0.18</v>
      </c>
      <c r="CA1122" s="73">
        <v>0.45</v>
      </c>
      <c r="CB1122" s="73"/>
      <c r="CC1122" s="73"/>
      <c r="CD1122" s="73"/>
      <c r="CE1122" s="73"/>
      <c r="CF1122" s="73" t="s">
        <v>3620</v>
      </c>
      <c r="CG1122" s="80"/>
      <c r="CH1122" s="73" t="s">
        <v>66</v>
      </c>
      <c r="CI1122" s="73" t="s">
        <v>3620</v>
      </c>
    </row>
    <row r="1123" spans="70:87" ht="15" customHeight="1" x14ac:dyDescent="0.25">
      <c r="BR1123" s="78">
        <v>46323.633946759262</v>
      </c>
      <c r="BS1123" s="73" t="s">
        <v>4556</v>
      </c>
      <c r="BT1123" s="73" t="s">
        <v>4557</v>
      </c>
      <c r="BU1123" s="73">
        <v>967</v>
      </c>
      <c r="BV1123" s="73" t="s">
        <v>2176</v>
      </c>
      <c r="BW1123" s="73" t="s">
        <v>2177</v>
      </c>
      <c r="BX1123" s="73">
        <v>0.21</v>
      </c>
      <c r="BY1123" s="73">
        <v>0.45</v>
      </c>
      <c r="BZ1123" s="73">
        <v>0.24</v>
      </c>
      <c r="CA1123" s="73">
        <v>0.45</v>
      </c>
      <c r="CB1123" s="73"/>
      <c r="CC1123" s="73"/>
      <c r="CD1123" s="73"/>
      <c r="CE1123" s="73"/>
      <c r="CF1123" s="73" t="s">
        <v>3622</v>
      </c>
      <c r="CG1123" s="80"/>
      <c r="CH1123" s="73" t="s">
        <v>66</v>
      </c>
      <c r="CI1123" s="73" t="s">
        <v>3622</v>
      </c>
    </row>
    <row r="1124" spans="70:87" ht="15" customHeight="1" x14ac:dyDescent="0.25">
      <c r="BR1124" s="78">
        <v>46323.633946759262</v>
      </c>
      <c r="BS1124" s="73" t="s">
        <v>4556</v>
      </c>
      <c r="BT1124" s="73" t="s">
        <v>4558</v>
      </c>
      <c r="BU1124" s="73">
        <v>968</v>
      </c>
      <c r="BV1124" s="73" t="s">
        <v>2176</v>
      </c>
      <c r="BW1124" s="73" t="s">
        <v>2177</v>
      </c>
      <c r="BX1124" s="73">
        <v>0.24</v>
      </c>
      <c r="BY1124" s="73">
        <v>0.45</v>
      </c>
      <c r="BZ1124" s="73">
        <v>0.24</v>
      </c>
      <c r="CA1124" s="73">
        <v>0.48</v>
      </c>
      <c r="CB1124" s="73"/>
      <c r="CC1124" s="73"/>
      <c r="CD1124" s="73"/>
      <c r="CE1124" s="73"/>
      <c r="CF1124" s="73" t="s">
        <v>3622</v>
      </c>
      <c r="CG1124" s="80"/>
      <c r="CH1124" s="73" t="s">
        <v>66</v>
      </c>
      <c r="CI1124" s="73" t="s">
        <v>3622</v>
      </c>
    </row>
    <row r="1125" spans="70:87" ht="15" customHeight="1" x14ac:dyDescent="0.25">
      <c r="BR1125" s="78">
        <v>46323.633946759262</v>
      </c>
      <c r="BS1125" s="73" t="s">
        <v>4556</v>
      </c>
      <c r="BT1125" s="73" t="s">
        <v>4559</v>
      </c>
      <c r="BU1125" s="73">
        <v>969</v>
      </c>
      <c r="BV1125" s="73" t="s">
        <v>2176</v>
      </c>
      <c r="BW1125" s="73" t="s">
        <v>2177</v>
      </c>
      <c r="BX1125" s="73">
        <v>0.24</v>
      </c>
      <c r="BY1125" s="73">
        <v>0.48</v>
      </c>
      <c r="BZ1125" s="73">
        <v>0.21</v>
      </c>
      <c r="CA1125" s="73">
        <v>0.48</v>
      </c>
      <c r="CB1125" s="73"/>
      <c r="CC1125" s="73"/>
      <c r="CD1125" s="73"/>
      <c r="CE1125" s="73"/>
      <c r="CF1125" s="73" t="s">
        <v>3622</v>
      </c>
      <c r="CG1125" s="80"/>
      <c r="CH1125" s="73" t="s">
        <v>66</v>
      </c>
      <c r="CI1125" s="73" t="s">
        <v>3622</v>
      </c>
    </row>
    <row r="1126" spans="70:87" ht="15" customHeight="1" x14ac:dyDescent="0.25">
      <c r="BR1126" s="78">
        <v>46323.633946759262</v>
      </c>
      <c r="BS1126" s="73" t="s">
        <v>4556</v>
      </c>
      <c r="BT1126" s="73" t="s">
        <v>4560</v>
      </c>
      <c r="BU1126" s="73">
        <v>970</v>
      </c>
      <c r="BV1126" s="73" t="s">
        <v>2176</v>
      </c>
      <c r="BW1126" s="73" t="s">
        <v>2177</v>
      </c>
      <c r="BX1126" s="73">
        <v>0.21</v>
      </c>
      <c r="BY1126" s="73">
        <v>0.48</v>
      </c>
      <c r="BZ1126" s="73">
        <v>0.21</v>
      </c>
      <c r="CA1126" s="73">
        <v>0.45</v>
      </c>
      <c r="CB1126" s="73"/>
      <c r="CC1126" s="73"/>
      <c r="CD1126" s="73"/>
      <c r="CE1126" s="73"/>
      <c r="CF1126" s="73" t="s">
        <v>3622</v>
      </c>
      <c r="CG1126" s="80"/>
      <c r="CH1126" s="73" t="s">
        <v>66</v>
      </c>
      <c r="CI1126" s="73" t="s">
        <v>3622</v>
      </c>
    </row>
    <row r="1127" spans="70:87" ht="15" customHeight="1" x14ac:dyDescent="0.25">
      <c r="BR1127" s="78">
        <v>46323.633946759262</v>
      </c>
      <c r="BS1127" s="73" t="s">
        <v>4561</v>
      </c>
      <c r="BT1127" s="73" t="s">
        <v>4562</v>
      </c>
      <c r="BU1127" s="73">
        <v>971</v>
      </c>
      <c r="BV1127" s="73" t="s">
        <v>2176</v>
      </c>
      <c r="BW1127" s="73" t="s">
        <v>2177</v>
      </c>
      <c r="BX1127" s="73">
        <v>0.25</v>
      </c>
      <c r="BY1127" s="73">
        <v>0.45</v>
      </c>
      <c r="BZ1127" s="73">
        <v>0.25</v>
      </c>
      <c r="CA1127" s="73">
        <v>0.48</v>
      </c>
      <c r="CB1127" s="73"/>
      <c r="CC1127" s="73"/>
      <c r="CD1127" s="73"/>
      <c r="CE1127" s="73"/>
      <c r="CF1127" s="73" t="s">
        <v>3624</v>
      </c>
      <c r="CG1127" s="80"/>
      <c r="CH1127" s="73" t="s">
        <v>66</v>
      </c>
      <c r="CI1127" s="73" t="s">
        <v>3624</v>
      </c>
    </row>
    <row r="1128" spans="70:87" ht="15" customHeight="1" x14ac:dyDescent="0.25">
      <c r="BR1128" s="78">
        <v>46323.633946759262</v>
      </c>
      <c r="BS1128" s="73" t="s">
        <v>4561</v>
      </c>
      <c r="BT1128" s="73" t="s">
        <v>4563</v>
      </c>
      <c r="BU1128" s="73">
        <v>972</v>
      </c>
      <c r="BV1128" s="73" t="s">
        <v>2176</v>
      </c>
      <c r="BW1128" s="73" t="s">
        <v>2177</v>
      </c>
      <c r="BX1128" s="73">
        <v>0.25</v>
      </c>
      <c r="BY1128" s="73">
        <v>0.48</v>
      </c>
      <c r="BZ1128" s="73">
        <v>0.24</v>
      </c>
      <c r="CA1128" s="73">
        <v>0.48</v>
      </c>
      <c r="CB1128" s="73"/>
      <c r="CC1128" s="73"/>
      <c r="CD1128" s="73"/>
      <c r="CE1128" s="73"/>
      <c r="CF1128" s="73" t="s">
        <v>3624</v>
      </c>
      <c r="CG1128" s="80"/>
      <c r="CH1128" s="73" t="s">
        <v>66</v>
      </c>
      <c r="CI1128" s="73" t="s">
        <v>3624</v>
      </c>
    </row>
    <row r="1129" spans="70:87" ht="15" customHeight="1" x14ac:dyDescent="0.25">
      <c r="BR1129" s="78">
        <v>46323.633946759262</v>
      </c>
      <c r="BS1129" s="73" t="s">
        <v>4561</v>
      </c>
      <c r="BT1129" s="73" t="s">
        <v>4564</v>
      </c>
      <c r="BU1129" s="73">
        <v>973</v>
      </c>
      <c r="BV1129" s="73" t="s">
        <v>2176</v>
      </c>
      <c r="BW1129" s="73" t="s">
        <v>2177</v>
      </c>
      <c r="BX1129" s="73">
        <v>0.24</v>
      </c>
      <c r="BY1129" s="73">
        <v>0.48</v>
      </c>
      <c r="BZ1129" s="73">
        <v>0.24</v>
      </c>
      <c r="CA1129" s="73">
        <v>0.45</v>
      </c>
      <c r="CB1129" s="73"/>
      <c r="CC1129" s="73"/>
      <c r="CD1129" s="73"/>
      <c r="CE1129" s="73"/>
      <c r="CF1129" s="73" t="s">
        <v>3624</v>
      </c>
      <c r="CG1129" s="80"/>
      <c r="CH1129" s="73" t="s">
        <v>66</v>
      </c>
      <c r="CI1129" s="73" t="s">
        <v>3624</v>
      </c>
    </row>
    <row r="1130" spans="70:87" ht="15" customHeight="1" x14ac:dyDescent="0.25">
      <c r="BR1130" s="78">
        <v>46323.633946759262</v>
      </c>
      <c r="BS1130" s="73" t="s">
        <v>4561</v>
      </c>
      <c r="BT1130" s="73" t="s">
        <v>4565</v>
      </c>
      <c r="BU1130" s="73">
        <v>974</v>
      </c>
      <c r="BV1130" s="73" t="s">
        <v>2176</v>
      </c>
      <c r="BW1130" s="73" t="s">
        <v>2177</v>
      </c>
      <c r="BX1130" s="73">
        <v>0.24</v>
      </c>
      <c r="BY1130" s="73">
        <v>0.45</v>
      </c>
      <c r="BZ1130" s="73">
        <v>0.25</v>
      </c>
      <c r="CA1130" s="73">
        <v>0.45</v>
      </c>
      <c r="CB1130" s="73"/>
      <c r="CC1130" s="73"/>
      <c r="CD1130" s="73"/>
      <c r="CE1130" s="73"/>
      <c r="CF1130" s="73" t="s">
        <v>3624</v>
      </c>
      <c r="CG1130" s="80"/>
      <c r="CH1130" s="73" t="s">
        <v>66</v>
      </c>
      <c r="CI1130" s="73" t="s">
        <v>3624</v>
      </c>
    </row>
    <row r="1131" spans="70:87" ht="15" customHeight="1" x14ac:dyDescent="0.25">
      <c r="BR1131" s="78">
        <v>46323.633946759262</v>
      </c>
      <c r="BS1131" s="73" t="s">
        <v>4566</v>
      </c>
      <c r="BT1131" s="73" t="s">
        <v>4567</v>
      </c>
      <c r="BU1131" s="73">
        <v>975</v>
      </c>
      <c r="BV1131" s="73" t="s">
        <v>2176</v>
      </c>
      <c r="BW1131" s="73" t="s">
        <v>2177</v>
      </c>
      <c r="BX1131" s="73">
        <v>0</v>
      </c>
      <c r="BY1131" s="73">
        <v>0.48</v>
      </c>
      <c r="BZ1131" s="73">
        <v>0.03</v>
      </c>
      <c r="CA1131" s="73">
        <v>0.48</v>
      </c>
      <c r="CB1131" s="73"/>
      <c r="CC1131" s="73"/>
      <c r="CD1131" s="73"/>
      <c r="CE1131" s="73"/>
      <c r="CF1131" s="73" t="s">
        <v>3626</v>
      </c>
      <c r="CG1131" s="80"/>
      <c r="CH1131" s="73" t="s">
        <v>66</v>
      </c>
      <c r="CI1131" s="73" t="s">
        <v>3626</v>
      </c>
    </row>
    <row r="1132" spans="70:87" ht="15" customHeight="1" x14ac:dyDescent="0.25">
      <c r="BR1132" s="78">
        <v>46323.633946759262</v>
      </c>
      <c r="BS1132" s="73" t="s">
        <v>4566</v>
      </c>
      <c r="BT1132" s="73" t="s">
        <v>4568</v>
      </c>
      <c r="BU1132" s="73">
        <v>976</v>
      </c>
      <c r="BV1132" s="73" t="s">
        <v>2176</v>
      </c>
      <c r="BW1132" s="73" t="s">
        <v>2177</v>
      </c>
      <c r="BX1132" s="73">
        <v>0.03</v>
      </c>
      <c r="BY1132" s="73">
        <v>0.48</v>
      </c>
      <c r="BZ1132" s="73">
        <v>0.03</v>
      </c>
      <c r="CA1132" s="73">
        <v>0.51</v>
      </c>
      <c r="CB1132" s="73"/>
      <c r="CC1132" s="73"/>
      <c r="CD1132" s="73"/>
      <c r="CE1132" s="73"/>
      <c r="CF1132" s="73" t="s">
        <v>3626</v>
      </c>
      <c r="CG1132" s="80"/>
      <c r="CH1132" s="73" t="s">
        <v>66</v>
      </c>
      <c r="CI1132" s="73" t="s">
        <v>3626</v>
      </c>
    </row>
    <row r="1133" spans="70:87" ht="15" customHeight="1" x14ac:dyDescent="0.25">
      <c r="BR1133" s="78">
        <v>46323.633946759262</v>
      </c>
      <c r="BS1133" s="73" t="s">
        <v>4566</v>
      </c>
      <c r="BT1133" s="73" t="s">
        <v>4569</v>
      </c>
      <c r="BU1133" s="73">
        <v>977</v>
      </c>
      <c r="BV1133" s="73" t="s">
        <v>2176</v>
      </c>
      <c r="BW1133" s="73" t="s">
        <v>2177</v>
      </c>
      <c r="BX1133" s="73">
        <v>0.03</v>
      </c>
      <c r="BY1133" s="73">
        <v>0.51</v>
      </c>
      <c r="BZ1133" s="73">
        <v>0</v>
      </c>
      <c r="CA1133" s="73">
        <v>0.51</v>
      </c>
      <c r="CB1133" s="73"/>
      <c r="CC1133" s="73"/>
      <c r="CD1133" s="73"/>
      <c r="CE1133" s="73"/>
      <c r="CF1133" s="73" t="s">
        <v>3626</v>
      </c>
      <c r="CG1133" s="80"/>
      <c r="CH1133" s="73" t="s">
        <v>66</v>
      </c>
      <c r="CI1133" s="73" t="s">
        <v>3626</v>
      </c>
    </row>
    <row r="1134" spans="70:87" ht="15" customHeight="1" x14ac:dyDescent="0.25">
      <c r="BR1134" s="78">
        <v>46323.633946759262</v>
      </c>
      <c r="BS1134" s="73" t="s">
        <v>4566</v>
      </c>
      <c r="BT1134" s="73" t="s">
        <v>4570</v>
      </c>
      <c r="BU1134" s="73">
        <v>978</v>
      </c>
      <c r="BV1134" s="73" t="s">
        <v>2176</v>
      </c>
      <c r="BW1134" s="73" t="s">
        <v>2177</v>
      </c>
      <c r="BX1134" s="73">
        <v>0</v>
      </c>
      <c r="BY1134" s="73">
        <v>0.51</v>
      </c>
      <c r="BZ1134" s="73">
        <v>0</v>
      </c>
      <c r="CA1134" s="73">
        <v>0.48</v>
      </c>
      <c r="CB1134" s="73"/>
      <c r="CC1134" s="73"/>
      <c r="CD1134" s="73"/>
      <c r="CE1134" s="73"/>
      <c r="CF1134" s="73" t="s">
        <v>3626</v>
      </c>
      <c r="CG1134" s="80"/>
      <c r="CH1134" s="73" t="s">
        <v>66</v>
      </c>
      <c r="CI1134" s="73" t="s">
        <v>3626</v>
      </c>
    </row>
    <row r="1135" spans="70:87" ht="15" customHeight="1" x14ac:dyDescent="0.25">
      <c r="BR1135" s="78">
        <v>46323.633946759262</v>
      </c>
      <c r="BS1135" s="73" t="s">
        <v>4571</v>
      </c>
      <c r="BT1135" s="73" t="s">
        <v>4572</v>
      </c>
      <c r="BU1135" s="73">
        <v>979</v>
      </c>
      <c r="BV1135" s="73" t="s">
        <v>2176</v>
      </c>
      <c r="BW1135" s="73" t="s">
        <v>2177</v>
      </c>
      <c r="BX1135" s="73">
        <v>0.03</v>
      </c>
      <c r="BY1135" s="73">
        <v>0.48</v>
      </c>
      <c r="BZ1135" s="73">
        <v>0.06</v>
      </c>
      <c r="CA1135" s="73">
        <v>0.48</v>
      </c>
      <c r="CB1135" s="73"/>
      <c r="CC1135" s="73"/>
      <c r="CD1135" s="73"/>
      <c r="CE1135" s="73"/>
      <c r="CF1135" s="73" t="s">
        <v>3628</v>
      </c>
      <c r="CG1135" s="80"/>
      <c r="CH1135" s="73" t="s">
        <v>66</v>
      </c>
      <c r="CI1135" s="73" t="s">
        <v>3628</v>
      </c>
    </row>
    <row r="1136" spans="70:87" ht="15" customHeight="1" x14ac:dyDescent="0.25">
      <c r="BR1136" s="78">
        <v>46323.633946759262</v>
      </c>
      <c r="BS1136" s="73" t="s">
        <v>4571</v>
      </c>
      <c r="BT1136" s="73" t="s">
        <v>4573</v>
      </c>
      <c r="BU1136" s="73">
        <v>980</v>
      </c>
      <c r="BV1136" s="73" t="s">
        <v>2176</v>
      </c>
      <c r="BW1136" s="73" t="s">
        <v>2177</v>
      </c>
      <c r="BX1136" s="73">
        <v>0.06</v>
      </c>
      <c r="BY1136" s="73">
        <v>0.48</v>
      </c>
      <c r="BZ1136" s="73">
        <v>0.06</v>
      </c>
      <c r="CA1136" s="73">
        <v>0.51</v>
      </c>
      <c r="CB1136" s="73"/>
      <c r="CC1136" s="73"/>
      <c r="CD1136" s="73"/>
      <c r="CE1136" s="73"/>
      <c r="CF1136" s="73" t="s">
        <v>3628</v>
      </c>
      <c r="CG1136" s="80"/>
      <c r="CH1136" s="73" t="s">
        <v>66</v>
      </c>
      <c r="CI1136" s="73" t="s">
        <v>3628</v>
      </c>
    </row>
    <row r="1137" spans="70:87" ht="15" customHeight="1" x14ac:dyDescent="0.25">
      <c r="BR1137" s="78">
        <v>46323.633946759262</v>
      </c>
      <c r="BS1137" s="73" t="s">
        <v>4571</v>
      </c>
      <c r="BT1137" s="73" t="s">
        <v>4574</v>
      </c>
      <c r="BU1137" s="73">
        <v>981</v>
      </c>
      <c r="BV1137" s="73" t="s">
        <v>2176</v>
      </c>
      <c r="BW1137" s="73" t="s">
        <v>2177</v>
      </c>
      <c r="BX1137" s="73">
        <v>0.06</v>
      </c>
      <c r="BY1137" s="73">
        <v>0.51</v>
      </c>
      <c r="BZ1137" s="73">
        <v>0.03</v>
      </c>
      <c r="CA1137" s="73">
        <v>0.51</v>
      </c>
      <c r="CB1137" s="73"/>
      <c r="CC1137" s="73"/>
      <c r="CD1137" s="73"/>
      <c r="CE1137" s="73"/>
      <c r="CF1137" s="73" t="s">
        <v>3628</v>
      </c>
      <c r="CG1137" s="80"/>
      <c r="CH1137" s="73" t="s">
        <v>66</v>
      </c>
      <c r="CI1137" s="73" t="s">
        <v>3628</v>
      </c>
    </row>
    <row r="1138" spans="70:87" ht="15" customHeight="1" x14ac:dyDescent="0.25">
      <c r="BR1138" s="78">
        <v>46323.633946759262</v>
      </c>
      <c r="BS1138" s="73" t="s">
        <v>4571</v>
      </c>
      <c r="BT1138" s="73" t="s">
        <v>4575</v>
      </c>
      <c r="BU1138" s="73">
        <v>982</v>
      </c>
      <c r="BV1138" s="73" t="s">
        <v>2176</v>
      </c>
      <c r="BW1138" s="73" t="s">
        <v>2177</v>
      </c>
      <c r="BX1138" s="73">
        <v>0.03</v>
      </c>
      <c r="BY1138" s="73">
        <v>0.51</v>
      </c>
      <c r="BZ1138" s="73">
        <v>0.03</v>
      </c>
      <c r="CA1138" s="73">
        <v>0.48</v>
      </c>
      <c r="CB1138" s="73"/>
      <c r="CC1138" s="73"/>
      <c r="CD1138" s="73"/>
      <c r="CE1138" s="73"/>
      <c r="CF1138" s="73" t="s">
        <v>3628</v>
      </c>
      <c r="CG1138" s="80"/>
      <c r="CH1138" s="73" t="s">
        <v>66</v>
      </c>
      <c r="CI1138" s="73" t="s">
        <v>3628</v>
      </c>
    </row>
    <row r="1139" spans="70:87" ht="15" customHeight="1" x14ac:dyDescent="0.25">
      <c r="BR1139" s="78">
        <v>46323.633946759262</v>
      </c>
      <c r="BS1139" s="73" t="s">
        <v>4576</v>
      </c>
      <c r="BT1139" s="73" t="s">
        <v>4577</v>
      </c>
      <c r="BU1139" s="73">
        <v>983</v>
      </c>
      <c r="BV1139" s="73" t="s">
        <v>2176</v>
      </c>
      <c r="BW1139" s="73" t="s">
        <v>2177</v>
      </c>
      <c r="BX1139" s="73">
        <v>0.06</v>
      </c>
      <c r="BY1139" s="73">
        <v>0.48</v>
      </c>
      <c r="BZ1139" s="73">
        <v>0.09</v>
      </c>
      <c r="CA1139" s="73">
        <v>0.48</v>
      </c>
      <c r="CB1139" s="73"/>
      <c r="CC1139" s="73"/>
      <c r="CD1139" s="73"/>
      <c r="CE1139" s="73"/>
      <c r="CF1139" s="73" t="s">
        <v>3630</v>
      </c>
      <c r="CG1139" s="80"/>
      <c r="CH1139" s="73" t="s">
        <v>66</v>
      </c>
      <c r="CI1139" s="73" t="s">
        <v>3630</v>
      </c>
    </row>
    <row r="1140" spans="70:87" ht="15" customHeight="1" x14ac:dyDescent="0.25">
      <c r="BR1140" s="78">
        <v>46323.633946759262</v>
      </c>
      <c r="BS1140" s="73" t="s">
        <v>4576</v>
      </c>
      <c r="BT1140" s="73" t="s">
        <v>4578</v>
      </c>
      <c r="BU1140" s="73">
        <v>984</v>
      </c>
      <c r="BV1140" s="73" t="s">
        <v>2176</v>
      </c>
      <c r="BW1140" s="73" t="s">
        <v>2177</v>
      </c>
      <c r="BX1140" s="73">
        <v>0.09</v>
      </c>
      <c r="BY1140" s="73">
        <v>0.48</v>
      </c>
      <c r="BZ1140" s="73">
        <v>0.09</v>
      </c>
      <c r="CA1140" s="73">
        <v>0.51</v>
      </c>
      <c r="CB1140" s="73"/>
      <c r="CC1140" s="73"/>
      <c r="CD1140" s="73"/>
      <c r="CE1140" s="73"/>
      <c r="CF1140" s="73" t="s">
        <v>3630</v>
      </c>
      <c r="CG1140" s="80"/>
      <c r="CH1140" s="73" t="s">
        <v>66</v>
      </c>
      <c r="CI1140" s="73" t="s">
        <v>3630</v>
      </c>
    </row>
    <row r="1141" spans="70:87" ht="15" customHeight="1" x14ac:dyDescent="0.25">
      <c r="BR1141" s="78">
        <v>46323.633946759262</v>
      </c>
      <c r="BS1141" s="73" t="s">
        <v>4576</v>
      </c>
      <c r="BT1141" s="73" t="s">
        <v>4579</v>
      </c>
      <c r="BU1141" s="73">
        <v>985</v>
      </c>
      <c r="BV1141" s="73" t="s">
        <v>2176</v>
      </c>
      <c r="BW1141" s="73" t="s">
        <v>2177</v>
      </c>
      <c r="BX1141" s="73">
        <v>0.09</v>
      </c>
      <c r="BY1141" s="73">
        <v>0.51</v>
      </c>
      <c r="BZ1141" s="73">
        <v>0.06</v>
      </c>
      <c r="CA1141" s="73">
        <v>0.51</v>
      </c>
      <c r="CB1141" s="73"/>
      <c r="CC1141" s="73"/>
      <c r="CD1141" s="73"/>
      <c r="CE1141" s="73"/>
      <c r="CF1141" s="73" t="s">
        <v>3630</v>
      </c>
      <c r="CG1141" s="80"/>
      <c r="CH1141" s="73" t="s">
        <v>66</v>
      </c>
      <c r="CI1141" s="73" t="s">
        <v>3630</v>
      </c>
    </row>
    <row r="1142" spans="70:87" ht="15" customHeight="1" x14ac:dyDescent="0.25">
      <c r="BR1142" s="78">
        <v>46323.633946759262</v>
      </c>
      <c r="BS1142" s="73" t="s">
        <v>4576</v>
      </c>
      <c r="BT1142" s="73" t="s">
        <v>4580</v>
      </c>
      <c r="BU1142" s="73">
        <v>986</v>
      </c>
      <c r="BV1142" s="73" t="s">
        <v>2176</v>
      </c>
      <c r="BW1142" s="73" t="s">
        <v>2177</v>
      </c>
      <c r="BX1142" s="73">
        <v>0.06</v>
      </c>
      <c r="BY1142" s="73">
        <v>0.51</v>
      </c>
      <c r="BZ1142" s="73">
        <v>0.06</v>
      </c>
      <c r="CA1142" s="73">
        <v>0.48</v>
      </c>
      <c r="CB1142" s="73"/>
      <c r="CC1142" s="73"/>
      <c r="CD1142" s="73"/>
      <c r="CE1142" s="73"/>
      <c r="CF1142" s="73" t="s">
        <v>3630</v>
      </c>
      <c r="CG1142" s="80"/>
      <c r="CH1142" s="73" t="s">
        <v>66</v>
      </c>
      <c r="CI1142" s="73" t="s">
        <v>3630</v>
      </c>
    </row>
    <row r="1143" spans="70:87" ht="15" customHeight="1" x14ac:dyDescent="0.25">
      <c r="BR1143" s="78">
        <v>46323.633946759262</v>
      </c>
      <c r="BS1143" s="73" t="s">
        <v>4581</v>
      </c>
      <c r="BT1143" s="73" t="s">
        <v>4582</v>
      </c>
      <c r="BU1143" s="73">
        <v>987</v>
      </c>
      <c r="BV1143" s="73" t="s">
        <v>2176</v>
      </c>
      <c r="BW1143" s="73" t="s">
        <v>2177</v>
      </c>
      <c r="BX1143" s="73">
        <v>0.09</v>
      </c>
      <c r="BY1143" s="73">
        <v>0.48</v>
      </c>
      <c r="BZ1143" s="73">
        <v>0.12</v>
      </c>
      <c r="CA1143" s="73">
        <v>0.48</v>
      </c>
      <c r="CB1143" s="73"/>
      <c r="CC1143" s="73"/>
      <c r="CD1143" s="73"/>
      <c r="CE1143" s="73"/>
      <c r="CF1143" s="73" t="s">
        <v>3632</v>
      </c>
      <c r="CG1143" s="80"/>
      <c r="CH1143" s="73" t="s">
        <v>66</v>
      </c>
      <c r="CI1143" s="73" t="s">
        <v>3632</v>
      </c>
    </row>
    <row r="1144" spans="70:87" ht="15" customHeight="1" x14ac:dyDescent="0.25">
      <c r="BR1144" s="78">
        <v>46323.633946759262</v>
      </c>
      <c r="BS1144" s="73" t="s">
        <v>4581</v>
      </c>
      <c r="BT1144" s="73" t="s">
        <v>4583</v>
      </c>
      <c r="BU1144" s="73">
        <v>988</v>
      </c>
      <c r="BV1144" s="73" t="s">
        <v>2176</v>
      </c>
      <c r="BW1144" s="73" t="s">
        <v>2177</v>
      </c>
      <c r="BX1144" s="73">
        <v>0.12</v>
      </c>
      <c r="BY1144" s="73">
        <v>0.48</v>
      </c>
      <c r="BZ1144" s="73">
        <v>0.12</v>
      </c>
      <c r="CA1144" s="73">
        <v>0.51</v>
      </c>
      <c r="CB1144" s="73"/>
      <c r="CC1144" s="73"/>
      <c r="CD1144" s="73"/>
      <c r="CE1144" s="73"/>
      <c r="CF1144" s="73" t="s">
        <v>3632</v>
      </c>
      <c r="CG1144" s="80"/>
      <c r="CH1144" s="73" t="s">
        <v>66</v>
      </c>
      <c r="CI1144" s="73" t="s">
        <v>3632</v>
      </c>
    </row>
    <row r="1145" spans="70:87" ht="15" customHeight="1" x14ac:dyDescent="0.25">
      <c r="BR1145" s="78">
        <v>46323.633946759262</v>
      </c>
      <c r="BS1145" s="73" t="s">
        <v>4581</v>
      </c>
      <c r="BT1145" s="73" t="s">
        <v>4584</v>
      </c>
      <c r="BU1145" s="73">
        <v>989</v>
      </c>
      <c r="BV1145" s="73" t="s">
        <v>2176</v>
      </c>
      <c r="BW1145" s="73" t="s">
        <v>2177</v>
      </c>
      <c r="BX1145" s="73">
        <v>0.12</v>
      </c>
      <c r="BY1145" s="73">
        <v>0.51</v>
      </c>
      <c r="BZ1145" s="73">
        <v>0.09</v>
      </c>
      <c r="CA1145" s="73">
        <v>0.51</v>
      </c>
      <c r="CB1145" s="73"/>
      <c r="CC1145" s="73"/>
      <c r="CD1145" s="73"/>
      <c r="CE1145" s="73"/>
      <c r="CF1145" s="73" t="s">
        <v>3632</v>
      </c>
      <c r="CG1145" s="80"/>
      <c r="CH1145" s="73" t="s">
        <v>66</v>
      </c>
      <c r="CI1145" s="73" t="s">
        <v>3632</v>
      </c>
    </row>
    <row r="1146" spans="70:87" ht="15" customHeight="1" x14ac:dyDescent="0.25">
      <c r="BR1146" s="78">
        <v>46323.633946759262</v>
      </c>
      <c r="BS1146" s="73" t="s">
        <v>4581</v>
      </c>
      <c r="BT1146" s="73" t="s">
        <v>4585</v>
      </c>
      <c r="BU1146" s="73">
        <v>990</v>
      </c>
      <c r="BV1146" s="73" t="s">
        <v>2176</v>
      </c>
      <c r="BW1146" s="73" t="s">
        <v>2177</v>
      </c>
      <c r="BX1146" s="73">
        <v>0.09</v>
      </c>
      <c r="BY1146" s="73">
        <v>0.51</v>
      </c>
      <c r="BZ1146" s="73">
        <v>0.09</v>
      </c>
      <c r="CA1146" s="73">
        <v>0.48</v>
      </c>
      <c r="CB1146" s="73"/>
      <c r="CC1146" s="73"/>
      <c r="CD1146" s="73"/>
      <c r="CE1146" s="73"/>
      <c r="CF1146" s="73" t="s">
        <v>3632</v>
      </c>
      <c r="CG1146" s="80"/>
      <c r="CH1146" s="73" t="s">
        <v>66</v>
      </c>
      <c r="CI1146" s="73" t="s">
        <v>3632</v>
      </c>
    </row>
    <row r="1147" spans="70:87" ht="15" customHeight="1" x14ac:dyDescent="0.25">
      <c r="BR1147" s="78">
        <v>46323.633946759262</v>
      </c>
      <c r="BS1147" s="73" t="s">
        <v>4586</v>
      </c>
      <c r="BT1147" s="73" t="s">
        <v>4587</v>
      </c>
      <c r="BU1147" s="73">
        <v>991</v>
      </c>
      <c r="BV1147" s="73" t="s">
        <v>2176</v>
      </c>
      <c r="BW1147" s="73" t="s">
        <v>2177</v>
      </c>
      <c r="BX1147" s="73">
        <v>0.12</v>
      </c>
      <c r="BY1147" s="73">
        <v>0.48</v>
      </c>
      <c r="BZ1147" s="73">
        <v>0.15</v>
      </c>
      <c r="CA1147" s="73">
        <v>0.48</v>
      </c>
      <c r="CB1147" s="73"/>
      <c r="CC1147" s="73"/>
      <c r="CD1147" s="73"/>
      <c r="CE1147" s="73"/>
      <c r="CF1147" s="73" t="s">
        <v>3634</v>
      </c>
      <c r="CG1147" s="80"/>
      <c r="CH1147" s="73" t="s">
        <v>66</v>
      </c>
      <c r="CI1147" s="73" t="s">
        <v>3634</v>
      </c>
    </row>
    <row r="1148" spans="70:87" ht="15" customHeight="1" x14ac:dyDescent="0.25">
      <c r="BR1148" s="78">
        <v>46323.633946759262</v>
      </c>
      <c r="BS1148" s="73" t="s">
        <v>4586</v>
      </c>
      <c r="BT1148" s="73" t="s">
        <v>4588</v>
      </c>
      <c r="BU1148" s="73">
        <v>992</v>
      </c>
      <c r="BV1148" s="73" t="s">
        <v>2176</v>
      </c>
      <c r="BW1148" s="73" t="s">
        <v>2177</v>
      </c>
      <c r="BX1148" s="73">
        <v>0.15</v>
      </c>
      <c r="BY1148" s="73">
        <v>0.48</v>
      </c>
      <c r="BZ1148" s="73">
        <v>0.15</v>
      </c>
      <c r="CA1148" s="73">
        <v>0.51</v>
      </c>
      <c r="CB1148" s="73"/>
      <c r="CC1148" s="73"/>
      <c r="CD1148" s="73"/>
      <c r="CE1148" s="73"/>
      <c r="CF1148" s="73" t="s">
        <v>3634</v>
      </c>
      <c r="CG1148" s="80"/>
      <c r="CH1148" s="73" t="s">
        <v>66</v>
      </c>
      <c r="CI1148" s="73" t="s">
        <v>3634</v>
      </c>
    </row>
    <row r="1149" spans="70:87" ht="15" customHeight="1" x14ac:dyDescent="0.25">
      <c r="BR1149" s="78">
        <v>46323.633946759262</v>
      </c>
      <c r="BS1149" s="73" t="s">
        <v>4586</v>
      </c>
      <c r="BT1149" s="73" t="s">
        <v>4589</v>
      </c>
      <c r="BU1149" s="73">
        <v>993</v>
      </c>
      <c r="BV1149" s="73" t="s">
        <v>2176</v>
      </c>
      <c r="BW1149" s="73" t="s">
        <v>2177</v>
      </c>
      <c r="BX1149" s="73">
        <v>0.15</v>
      </c>
      <c r="BY1149" s="73">
        <v>0.51</v>
      </c>
      <c r="BZ1149" s="73">
        <v>0.12</v>
      </c>
      <c r="CA1149" s="73">
        <v>0.51</v>
      </c>
      <c r="CB1149" s="73"/>
      <c r="CC1149" s="73"/>
      <c r="CD1149" s="73"/>
      <c r="CE1149" s="73"/>
      <c r="CF1149" s="73" t="s">
        <v>3634</v>
      </c>
      <c r="CG1149" s="80"/>
      <c r="CH1149" s="73" t="s">
        <v>66</v>
      </c>
      <c r="CI1149" s="73" t="s">
        <v>3634</v>
      </c>
    </row>
    <row r="1150" spans="70:87" ht="15" customHeight="1" x14ac:dyDescent="0.25">
      <c r="BR1150" s="78">
        <v>46323.633946759262</v>
      </c>
      <c r="BS1150" s="73" t="s">
        <v>4586</v>
      </c>
      <c r="BT1150" s="73" t="s">
        <v>4590</v>
      </c>
      <c r="BU1150" s="73">
        <v>994</v>
      </c>
      <c r="BV1150" s="73" t="s">
        <v>2176</v>
      </c>
      <c r="BW1150" s="73" t="s">
        <v>2177</v>
      </c>
      <c r="BX1150" s="73">
        <v>0.12</v>
      </c>
      <c r="BY1150" s="73">
        <v>0.51</v>
      </c>
      <c r="BZ1150" s="73">
        <v>0.12</v>
      </c>
      <c r="CA1150" s="73">
        <v>0.48</v>
      </c>
      <c r="CB1150" s="73"/>
      <c r="CC1150" s="73"/>
      <c r="CD1150" s="73"/>
      <c r="CE1150" s="73"/>
      <c r="CF1150" s="73" t="s">
        <v>3634</v>
      </c>
      <c r="CG1150" s="80"/>
      <c r="CH1150" s="73" t="s">
        <v>66</v>
      </c>
      <c r="CI1150" s="73" t="s">
        <v>3634</v>
      </c>
    </row>
    <row r="1151" spans="70:87" ht="15" customHeight="1" x14ac:dyDescent="0.25">
      <c r="BR1151" s="78">
        <v>46323.633946759262</v>
      </c>
      <c r="BS1151" s="73" t="s">
        <v>4591</v>
      </c>
      <c r="BT1151" s="73" t="s">
        <v>4592</v>
      </c>
      <c r="BU1151" s="73">
        <v>995</v>
      </c>
      <c r="BV1151" s="73" t="s">
        <v>2176</v>
      </c>
      <c r="BW1151" s="73" t="s">
        <v>2177</v>
      </c>
      <c r="BX1151" s="73">
        <v>0.15</v>
      </c>
      <c r="BY1151" s="73">
        <v>0.48</v>
      </c>
      <c r="BZ1151" s="73">
        <v>0.18</v>
      </c>
      <c r="CA1151" s="73">
        <v>0.48</v>
      </c>
      <c r="CB1151" s="73"/>
      <c r="CC1151" s="73"/>
      <c r="CD1151" s="73"/>
      <c r="CE1151" s="73"/>
      <c r="CF1151" s="73" t="s">
        <v>3636</v>
      </c>
      <c r="CG1151" s="80"/>
      <c r="CH1151" s="73" t="s">
        <v>66</v>
      </c>
      <c r="CI1151" s="73" t="s">
        <v>3636</v>
      </c>
    </row>
    <row r="1152" spans="70:87" ht="15" customHeight="1" x14ac:dyDescent="0.25">
      <c r="BR1152" s="78">
        <v>46323.633946759262</v>
      </c>
      <c r="BS1152" s="73" t="s">
        <v>4591</v>
      </c>
      <c r="BT1152" s="73" t="s">
        <v>4593</v>
      </c>
      <c r="BU1152" s="73">
        <v>996</v>
      </c>
      <c r="BV1152" s="73" t="s">
        <v>2176</v>
      </c>
      <c r="BW1152" s="73" t="s">
        <v>2177</v>
      </c>
      <c r="BX1152" s="73">
        <v>0.18</v>
      </c>
      <c r="BY1152" s="73">
        <v>0.48</v>
      </c>
      <c r="BZ1152" s="73">
        <v>0.18</v>
      </c>
      <c r="CA1152" s="73">
        <v>0.51</v>
      </c>
      <c r="CB1152" s="73"/>
      <c r="CC1152" s="73"/>
      <c r="CD1152" s="73"/>
      <c r="CE1152" s="73"/>
      <c r="CF1152" s="73" t="s">
        <v>3636</v>
      </c>
      <c r="CG1152" s="80"/>
      <c r="CH1152" s="73" t="s">
        <v>66</v>
      </c>
      <c r="CI1152" s="73" t="s">
        <v>3636</v>
      </c>
    </row>
    <row r="1153" spans="70:87" ht="15" customHeight="1" x14ac:dyDescent="0.25">
      <c r="BR1153" s="78">
        <v>46323.633946759262</v>
      </c>
      <c r="BS1153" s="73" t="s">
        <v>4591</v>
      </c>
      <c r="BT1153" s="73" t="s">
        <v>4594</v>
      </c>
      <c r="BU1153" s="73">
        <v>997</v>
      </c>
      <c r="BV1153" s="73" t="s">
        <v>2176</v>
      </c>
      <c r="BW1153" s="73" t="s">
        <v>2177</v>
      </c>
      <c r="BX1153" s="73">
        <v>0.18</v>
      </c>
      <c r="BY1153" s="73">
        <v>0.51</v>
      </c>
      <c r="BZ1153" s="73">
        <v>0.15</v>
      </c>
      <c r="CA1153" s="73">
        <v>0.51</v>
      </c>
      <c r="CB1153" s="73"/>
      <c r="CC1153" s="73"/>
      <c r="CD1153" s="73"/>
      <c r="CE1153" s="73"/>
      <c r="CF1153" s="73" t="s">
        <v>3636</v>
      </c>
      <c r="CG1153" s="80"/>
      <c r="CH1153" s="73" t="s">
        <v>66</v>
      </c>
      <c r="CI1153" s="73" t="s">
        <v>3636</v>
      </c>
    </row>
    <row r="1154" spans="70:87" ht="15" customHeight="1" x14ac:dyDescent="0.25">
      <c r="BR1154" s="78">
        <v>46323.633946759262</v>
      </c>
      <c r="BS1154" s="73" t="s">
        <v>4591</v>
      </c>
      <c r="BT1154" s="73" t="s">
        <v>4595</v>
      </c>
      <c r="BU1154" s="73">
        <v>998</v>
      </c>
      <c r="BV1154" s="73" t="s">
        <v>2176</v>
      </c>
      <c r="BW1154" s="73" t="s">
        <v>2177</v>
      </c>
      <c r="BX1154" s="73">
        <v>0.15</v>
      </c>
      <c r="BY1154" s="73">
        <v>0.51</v>
      </c>
      <c r="BZ1154" s="73">
        <v>0.15</v>
      </c>
      <c r="CA1154" s="73">
        <v>0.48</v>
      </c>
      <c r="CB1154" s="73"/>
      <c r="CC1154" s="73"/>
      <c r="CD1154" s="73"/>
      <c r="CE1154" s="73"/>
      <c r="CF1154" s="73" t="s">
        <v>3636</v>
      </c>
      <c r="CG1154" s="80"/>
      <c r="CH1154" s="73" t="s">
        <v>66</v>
      </c>
      <c r="CI1154" s="73" t="s">
        <v>3636</v>
      </c>
    </row>
    <row r="1155" spans="70:87" ht="15" customHeight="1" x14ac:dyDescent="0.25">
      <c r="BR1155" s="78">
        <v>46323.633946759262</v>
      </c>
      <c r="BS1155" s="73" t="s">
        <v>4596</v>
      </c>
      <c r="BT1155" s="73" t="s">
        <v>4597</v>
      </c>
      <c r="BU1155" s="73">
        <v>999</v>
      </c>
      <c r="BV1155" s="73" t="s">
        <v>2176</v>
      </c>
      <c r="BW1155" s="73" t="s">
        <v>2177</v>
      </c>
      <c r="BX1155" s="73">
        <v>0.18</v>
      </c>
      <c r="BY1155" s="73">
        <v>0.48</v>
      </c>
      <c r="BZ1155" s="73">
        <v>0.21</v>
      </c>
      <c r="CA1155" s="73">
        <v>0.48</v>
      </c>
      <c r="CB1155" s="73"/>
      <c r="CC1155" s="73"/>
      <c r="CD1155" s="73"/>
      <c r="CE1155" s="73"/>
      <c r="CF1155" s="73" t="s">
        <v>3638</v>
      </c>
      <c r="CG1155" s="80"/>
      <c r="CH1155" s="73" t="s">
        <v>66</v>
      </c>
      <c r="CI1155" s="73" t="s">
        <v>3638</v>
      </c>
    </row>
    <row r="1156" spans="70:87" ht="15" customHeight="1" x14ac:dyDescent="0.25">
      <c r="BR1156" s="78">
        <v>46323.633946759262</v>
      </c>
      <c r="BS1156" s="73" t="s">
        <v>4596</v>
      </c>
      <c r="BT1156" s="73" t="s">
        <v>4598</v>
      </c>
      <c r="BU1156" s="73">
        <v>1000</v>
      </c>
      <c r="BV1156" s="73" t="s">
        <v>2176</v>
      </c>
      <c r="BW1156" s="73" t="s">
        <v>2177</v>
      </c>
      <c r="BX1156" s="73">
        <v>0.21</v>
      </c>
      <c r="BY1156" s="73">
        <v>0.48</v>
      </c>
      <c r="BZ1156" s="73">
        <v>0.21</v>
      </c>
      <c r="CA1156" s="73">
        <v>0.51</v>
      </c>
      <c r="CB1156" s="73"/>
      <c r="CC1156" s="73"/>
      <c r="CD1156" s="73"/>
      <c r="CE1156" s="73"/>
      <c r="CF1156" s="73" t="s">
        <v>3638</v>
      </c>
      <c r="CG1156" s="80"/>
      <c r="CH1156" s="73" t="s">
        <v>66</v>
      </c>
      <c r="CI1156" s="73" t="s">
        <v>3638</v>
      </c>
    </row>
    <row r="1157" spans="70:87" ht="15" customHeight="1" x14ac:dyDescent="0.25">
      <c r="BR1157" s="78">
        <v>46323.633946759262</v>
      </c>
      <c r="BS1157" s="73" t="s">
        <v>4596</v>
      </c>
      <c r="BT1157" s="73" t="s">
        <v>4599</v>
      </c>
      <c r="BU1157" s="73">
        <v>1001</v>
      </c>
      <c r="BV1157" s="73" t="s">
        <v>2176</v>
      </c>
      <c r="BW1157" s="73" t="s">
        <v>2177</v>
      </c>
      <c r="BX1157" s="73">
        <v>0.21</v>
      </c>
      <c r="BY1157" s="73">
        <v>0.51</v>
      </c>
      <c r="BZ1157" s="73">
        <v>0.18</v>
      </c>
      <c r="CA1157" s="73">
        <v>0.51</v>
      </c>
      <c r="CB1157" s="73"/>
      <c r="CC1157" s="73"/>
      <c r="CD1157" s="73"/>
      <c r="CE1157" s="73"/>
      <c r="CF1157" s="73" t="s">
        <v>3638</v>
      </c>
      <c r="CG1157" s="80"/>
      <c r="CH1157" s="73" t="s">
        <v>66</v>
      </c>
      <c r="CI1157" s="73" t="s">
        <v>3638</v>
      </c>
    </row>
    <row r="1158" spans="70:87" ht="15" customHeight="1" x14ac:dyDescent="0.25">
      <c r="BR1158" s="78">
        <v>46323.633946759262</v>
      </c>
      <c r="BS1158" s="73" t="s">
        <v>4596</v>
      </c>
      <c r="BT1158" s="73" t="s">
        <v>4600</v>
      </c>
      <c r="BU1158" s="73">
        <v>1002</v>
      </c>
      <c r="BV1158" s="73" t="s">
        <v>2176</v>
      </c>
      <c r="BW1158" s="73" t="s">
        <v>2177</v>
      </c>
      <c r="BX1158" s="73">
        <v>0.18</v>
      </c>
      <c r="BY1158" s="73">
        <v>0.51</v>
      </c>
      <c r="BZ1158" s="73">
        <v>0.18</v>
      </c>
      <c r="CA1158" s="73">
        <v>0.48</v>
      </c>
      <c r="CB1158" s="73"/>
      <c r="CC1158" s="73"/>
      <c r="CD1158" s="73"/>
      <c r="CE1158" s="73"/>
      <c r="CF1158" s="73" t="s">
        <v>3638</v>
      </c>
      <c r="CG1158" s="80"/>
      <c r="CH1158" s="73" t="s">
        <v>66</v>
      </c>
      <c r="CI1158" s="73" t="s">
        <v>3638</v>
      </c>
    </row>
    <row r="1159" spans="70:87" ht="15" customHeight="1" x14ac:dyDescent="0.25">
      <c r="BR1159" s="78">
        <v>46323.633946759262</v>
      </c>
      <c r="BS1159" s="73" t="s">
        <v>4601</v>
      </c>
      <c r="BT1159" s="73" t="s">
        <v>4602</v>
      </c>
      <c r="BU1159" s="73">
        <v>1003</v>
      </c>
      <c r="BV1159" s="73" t="s">
        <v>2176</v>
      </c>
      <c r="BW1159" s="73" t="s">
        <v>2177</v>
      </c>
      <c r="BX1159" s="73">
        <v>0.21</v>
      </c>
      <c r="BY1159" s="73">
        <v>0.48</v>
      </c>
      <c r="BZ1159" s="73">
        <v>0.24</v>
      </c>
      <c r="CA1159" s="73">
        <v>0.48</v>
      </c>
      <c r="CB1159" s="73"/>
      <c r="CC1159" s="73"/>
      <c r="CD1159" s="73"/>
      <c r="CE1159" s="73"/>
      <c r="CF1159" s="73" t="s">
        <v>3640</v>
      </c>
      <c r="CG1159" s="80"/>
      <c r="CH1159" s="73" t="s">
        <v>66</v>
      </c>
      <c r="CI1159" s="73" t="s">
        <v>3640</v>
      </c>
    </row>
    <row r="1160" spans="70:87" ht="15" customHeight="1" x14ac:dyDescent="0.25">
      <c r="BR1160" s="78">
        <v>46323.633946759262</v>
      </c>
      <c r="BS1160" s="73" t="s">
        <v>4601</v>
      </c>
      <c r="BT1160" s="73" t="s">
        <v>4603</v>
      </c>
      <c r="BU1160" s="73">
        <v>1004</v>
      </c>
      <c r="BV1160" s="73" t="s">
        <v>2176</v>
      </c>
      <c r="BW1160" s="73" t="s">
        <v>2177</v>
      </c>
      <c r="BX1160" s="73">
        <v>0.24</v>
      </c>
      <c r="BY1160" s="73">
        <v>0.48</v>
      </c>
      <c r="BZ1160" s="73">
        <v>0.24</v>
      </c>
      <c r="CA1160" s="73">
        <v>0.51</v>
      </c>
      <c r="CB1160" s="73"/>
      <c r="CC1160" s="73"/>
      <c r="CD1160" s="73"/>
      <c r="CE1160" s="73"/>
      <c r="CF1160" s="73" t="s">
        <v>3640</v>
      </c>
      <c r="CG1160" s="80"/>
      <c r="CH1160" s="73" t="s">
        <v>66</v>
      </c>
      <c r="CI1160" s="73" t="s">
        <v>3640</v>
      </c>
    </row>
    <row r="1161" spans="70:87" ht="15" customHeight="1" x14ac:dyDescent="0.25">
      <c r="BR1161" s="78">
        <v>46323.633946759262</v>
      </c>
      <c r="BS1161" s="73" t="s">
        <v>4601</v>
      </c>
      <c r="BT1161" s="73" t="s">
        <v>4604</v>
      </c>
      <c r="BU1161" s="73">
        <v>1005</v>
      </c>
      <c r="BV1161" s="73" t="s">
        <v>2176</v>
      </c>
      <c r="BW1161" s="73" t="s">
        <v>2177</v>
      </c>
      <c r="BX1161" s="73">
        <v>0.24</v>
      </c>
      <c r="BY1161" s="73">
        <v>0.51</v>
      </c>
      <c r="BZ1161" s="73">
        <v>0.21</v>
      </c>
      <c r="CA1161" s="73">
        <v>0.51</v>
      </c>
      <c r="CB1161" s="73"/>
      <c r="CC1161" s="73"/>
      <c r="CD1161" s="73"/>
      <c r="CE1161" s="73"/>
      <c r="CF1161" s="73" t="s">
        <v>3640</v>
      </c>
      <c r="CG1161" s="80"/>
      <c r="CH1161" s="73" t="s">
        <v>66</v>
      </c>
      <c r="CI1161" s="73" t="s">
        <v>3640</v>
      </c>
    </row>
    <row r="1162" spans="70:87" ht="15" customHeight="1" x14ac:dyDescent="0.25">
      <c r="BR1162" s="78">
        <v>46323.633946759262</v>
      </c>
      <c r="BS1162" s="73" t="s">
        <v>4601</v>
      </c>
      <c r="BT1162" s="73" t="s">
        <v>4605</v>
      </c>
      <c r="BU1162" s="73">
        <v>1006</v>
      </c>
      <c r="BV1162" s="73" t="s">
        <v>2176</v>
      </c>
      <c r="BW1162" s="73" t="s">
        <v>2177</v>
      </c>
      <c r="BX1162" s="73">
        <v>0.21</v>
      </c>
      <c r="BY1162" s="73">
        <v>0.51</v>
      </c>
      <c r="BZ1162" s="73">
        <v>0.21</v>
      </c>
      <c r="CA1162" s="73">
        <v>0.48</v>
      </c>
      <c r="CB1162" s="73"/>
      <c r="CC1162" s="73"/>
      <c r="CD1162" s="73"/>
      <c r="CE1162" s="73"/>
      <c r="CF1162" s="73" t="s">
        <v>3640</v>
      </c>
      <c r="CG1162" s="80"/>
      <c r="CH1162" s="73" t="s">
        <v>66</v>
      </c>
      <c r="CI1162" s="73" t="s">
        <v>3640</v>
      </c>
    </row>
    <row r="1163" spans="70:87" ht="15" customHeight="1" x14ac:dyDescent="0.25">
      <c r="BR1163" s="78">
        <v>46323.633946759262</v>
      </c>
      <c r="BS1163" s="73" t="s">
        <v>4606</v>
      </c>
      <c r="BT1163" s="73" t="s">
        <v>4607</v>
      </c>
      <c r="BU1163" s="73">
        <v>1007</v>
      </c>
      <c r="BV1163" s="73" t="s">
        <v>2176</v>
      </c>
      <c r="BW1163" s="73" t="s">
        <v>2177</v>
      </c>
      <c r="BX1163" s="73">
        <v>0.25</v>
      </c>
      <c r="BY1163" s="73">
        <v>0.48</v>
      </c>
      <c r="BZ1163" s="73">
        <v>0.25</v>
      </c>
      <c r="CA1163" s="73">
        <v>0.51</v>
      </c>
      <c r="CB1163" s="73"/>
      <c r="CC1163" s="73"/>
      <c r="CD1163" s="73"/>
      <c r="CE1163" s="73"/>
      <c r="CF1163" s="73" t="s">
        <v>3642</v>
      </c>
      <c r="CG1163" s="80"/>
      <c r="CH1163" s="73" t="s">
        <v>66</v>
      </c>
      <c r="CI1163" s="73" t="s">
        <v>3642</v>
      </c>
    </row>
    <row r="1164" spans="70:87" ht="15" customHeight="1" x14ac:dyDescent="0.25">
      <c r="BR1164" s="78">
        <v>46323.633946759262</v>
      </c>
      <c r="BS1164" s="73" t="s">
        <v>4606</v>
      </c>
      <c r="BT1164" s="73" t="s">
        <v>4608</v>
      </c>
      <c r="BU1164" s="73">
        <v>1008</v>
      </c>
      <c r="BV1164" s="73" t="s">
        <v>2176</v>
      </c>
      <c r="BW1164" s="73" t="s">
        <v>2177</v>
      </c>
      <c r="BX1164" s="73">
        <v>0.25</v>
      </c>
      <c r="BY1164" s="73">
        <v>0.51</v>
      </c>
      <c r="BZ1164" s="73">
        <v>0.24</v>
      </c>
      <c r="CA1164" s="73">
        <v>0.51</v>
      </c>
      <c r="CB1164" s="73"/>
      <c r="CC1164" s="73"/>
      <c r="CD1164" s="73"/>
      <c r="CE1164" s="73"/>
      <c r="CF1164" s="73" t="s">
        <v>3642</v>
      </c>
      <c r="CG1164" s="80"/>
      <c r="CH1164" s="73" t="s">
        <v>66</v>
      </c>
      <c r="CI1164" s="73" t="s">
        <v>3642</v>
      </c>
    </row>
    <row r="1165" spans="70:87" ht="15" customHeight="1" x14ac:dyDescent="0.25">
      <c r="BR1165" s="78">
        <v>46323.633946759262</v>
      </c>
      <c r="BS1165" s="73" t="s">
        <v>4606</v>
      </c>
      <c r="BT1165" s="73" t="s">
        <v>4609</v>
      </c>
      <c r="BU1165" s="73">
        <v>1009</v>
      </c>
      <c r="BV1165" s="73" t="s">
        <v>2176</v>
      </c>
      <c r="BW1165" s="73" t="s">
        <v>2177</v>
      </c>
      <c r="BX1165" s="73">
        <v>0.24</v>
      </c>
      <c r="BY1165" s="73">
        <v>0.51</v>
      </c>
      <c r="BZ1165" s="73">
        <v>0.24</v>
      </c>
      <c r="CA1165" s="73">
        <v>0.48</v>
      </c>
      <c r="CB1165" s="73"/>
      <c r="CC1165" s="73"/>
      <c r="CD1165" s="73"/>
      <c r="CE1165" s="73"/>
      <c r="CF1165" s="73" t="s">
        <v>3642</v>
      </c>
      <c r="CG1165" s="80"/>
      <c r="CH1165" s="73" t="s">
        <v>66</v>
      </c>
      <c r="CI1165" s="73" t="s">
        <v>3642</v>
      </c>
    </row>
    <row r="1166" spans="70:87" ht="15" customHeight="1" x14ac:dyDescent="0.25">
      <c r="BR1166" s="78">
        <v>46323.633946759262</v>
      </c>
      <c r="BS1166" s="73" t="s">
        <v>4606</v>
      </c>
      <c r="BT1166" s="73" t="s">
        <v>4610</v>
      </c>
      <c r="BU1166" s="73">
        <v>1010</v>
      </c>
      <c r="BV1166" s="73" t="s">
        <v>2176</v>
      </c>
      <c r="BW1166" s="73" t="s">
        <v>2177</v>
      </c>
      <c r="BX1166" s="73">
        <v>0.24</v>
      </c>
      <c r="BY1166" s="73">
        <v>0.48</v>
      </c>
      <c r="BZ1166" s="73">
        <v>0.25</v>
      </c>
      <c r="CA1166" s="73">
        <v>0.48</v>
      </c>
      <c r="CB1166" s="73"/>
      <c r="CC1166" s="73"/>
      <c r="CD1166" s="73"/>
      <c r="CE1166" s="73"/>
      <c r="CF1166" s="73" t="s">
        <v>3642</v>
      </c>
      <c r="CG1166" s="80"/>
      <c r="CH1166" s="73" t="s">
        <v>66</v>
      </c>
      <c r="CI1166" s="73" t="s">
        <v>3642</v>
      </c>
    </row>
    <row r="1167" spans="70:87" ht="15" customHeight="1" x14ac:dyDescent="0.25">
      <c r="BR1167" s="78">
        <v>46323.633946759262</v>
      </c>
      <c r="BS1167" s="73" t="s">
        <v>4611</v>
      </c>
      <c r="BT1167" s="73" t="s">
        <v>4612</v>
      </c>
      <c r="BU1167" s="73">
        <v>1011</v>
      </c>
      <c r="BV1167" s="73" t="s">
        <v>2176</v>
      </c>
      <c r="BW1167" s="73" t="s">
        <v>2177</v>
      </c>
      <c r="BX1167" s="73">
        <v>0</v>
      </c>
      <c r="BY1167" s="73">
        <v>0.51</v>
      </c>
      <c r="BZ1167" s="73">
        <v>0.03</v>
      </c>
      <c r="CA1167" s="73">
        <v>0.51</v>
      </c>
      <c r="CB1167" s="73"/>
      <c r="CC1167" s="73"/>
      <c r="CD1167" s="73"/>
      <c r="CE1167" s="73"/>
      <c r="CF1167" s="73" t="s">
        <v>3644</v>
      </c>
      <c r="CG1167" s="80"/>
      <c r="CH1167" s="73" t="s">
        <v>66</v>
      </c>
      <c r="CI1167" s="73" t="s">
        <v>3644</v>
      </c>
    </row>
    <row r="1168" spans="70:87" ht="15" customHeight="1" x14ac:dyDescent="0.25">
      <c r="BR1168" s="78">
        <v>46323.633946759262</v>
      </c>
      <c r="BS1168" s="73" t="s">
        <v>4611</v>
      </c>
      <c r="BT1168" s="73" t="s">
        <v>4613</v>
      </c>
      <c r="BU1168" s="73">
        <v>1012</v>
      </c>
      <c r="BV1168" s="73" t="s">
        <v>2176</v>
      </c>
      <c r="BW1168" s="73" t="s">
        <v>2177</v>
      </c>
      <c r="BX1168" s="73">
        <v>0.03</v>
      </c>
      <c r="BY1168" s="73">
        <v>0.51</v>
      </c>
      <c r="BZ1168" s="73">
        <v>0.03</v>
      </c>
      <c r="CA1168" s="73">
        <v>0.54</v>
      </c>
      <c r="CB1168" s="73"/>
      <c r="CC1168" s="73"/>
      <c r="CD1168" s="73"/>
      <c r="CE1168" s="73"/>
      <c r="CF1168" s="73" t="s">
        <v>3644</v>
      </c>
      <c r="CG1168" s="80"/>
      <c r="CH1168" s="73" t="s">
        <v>66</v>
      </c>
      <c r="CI1168" s="73" t="s">
        <v>3644</v>
      </c>
    </row>
    <row r="1169" spans="70:87" ht="15" customHeight="1" x14ac:dyDescent="0.25">
      <c r="BR1169" s="78">
        <v>46323.633946759262</v>
      </c>
      <c r="BS1169" s="73" t="s">
        <v>4611</v>
      </c>
      <c r="BT1169" s="73" t="s">
        <v>4614</v>
      </c>
      <c r="BU1169" s="73">
        <v>1013</v>
      </c>
      <c r="BV1169" s="73" t="s">
        <v>2176</v>
      </c>
      <c r="BW1169" s="73" t="s">
        <v>2177</v>
      </c>
      <c r="BX1169" s="73">
        <v>0.03</v>
      </c>
      <c r="BY1169" s="73">
        <v>0.54</v>
      </c>
      <c r="BZ1169" s="73">
        <v>0</v>
      </c>
      <c r="CA1169" s="73">
        <v>0.54</v>
      </c>
      <c r="CB1169" s="73"/>
      <c r="CC1169" s="73"/>
      <c r="CD1169" s="73"/>
      <c r="CE1169" s="73"/>
      <c r="CF1169" s="73" t="s">
        <v>3644</v>
      </c>
      <c r="CG1169" s="80"/>
      <c r="CH1169" s="73" t="s">
        <v>66</v>
      </c>
      <c r="CI1169" s="73" t="s">
        <v>3644</v>
      </c>
    </row>
    <row r="1170" spans="70:87" ht="15" customHeight="1" x14ac:dyDescent="0.25">
      <c r="BR1170" s="78">
        <v>46323.633946759262</v>
      </c>
      <c r="BS1170" s="73" t="s">
        <v>4611</v>
      </c>
      <c r="BT1170" s="73" t="s">
        <v>4615</v>
      </c>
      <c r="BU1170" s="73">
        <v>1014</v>
      </c>
      <c r="BV1170" s="73" t="s">
        <v>2176</v>
      </c>
      <c r="BW1170" s="73" t="s">
        <v>2177</v>
      </c>
      <c r="BX1170" s="73">
        <v>0</v>
      </c>
      <c r="BY1170" s="73">
        <v>0.54</v>
      </c>
      <c r="BZ1170" s="73">
        <v>0</v>
      </c>
      <c r="CA1170" s="73">
        <v>0.51</v>
      </c>
      <c r="CB1170" s="73"/>
      <c r="CC1170" s="73"/>
      <c r="CD1170" s="73"/>
      <c r="CE1170" s="73"/>
      <c r="CF1170" s="73" t="s">
        <v>3644</v>
      </c>
      <c r="CG1170" s="80"/>
      <c r="CH1170" s="73" t="s">
        <v>66</v>
      </c>
      <c r="CI1170" s="73" t="s">
        <v>3644</v>
      </c>
    </row>
    <row r="1171" spans="70:87" ht="15" customHeight="1" x14ac:dyDescent="0.25">
      <c r="BR1171" s="78">
        <v>46323.633946759262</v>
      </c>
      <c r="BS1171" s="73" t="s">
        <v>4616</v>
      </c>
      <c r="BT1171" s="73" t="s">
        <v>4617</v>
      </c>
      <c r="BU1171" s="73">
        <v>1015</v>
      </c>
      <c r="BV1171" s="73" t="s">
        <v>2176</v>
      </c>
      <c r="BW1171" s="73" t="s">
        <v>2177</v>
      </c>
      <c r="BX1171" s="73">
        <v>0.03</v>
      </c>
      <c r="BY1171" s="73">
        <v>0.51</v>
      </c>
      <c r="BZ1171" s="73">
        <v>0.06</v>
      </c>
      <c r="CA1171" s="73">
        <v>0.51</v>
      </c>
      <c r="CB1171" s="73"/>
      <c r="CC1171" s="73"/>
      <c r="CD1171" s="73"/>
      <c r="CE1171" s="73"/>
      <c r="CF1171" s="73" t="s">
        <v>3646</v>
      </c>
      <c r="CG1171" s="80"/>
      <c r="CH1171" s="73" t="s">
        <v>66</v>
      </c>
      <c r="CI1171" s="73" t="s">
        <v>3646</v>
      </c>
    </row>
    <row r="1172" spans="70:87" ht="15" customHeight="1" x14ac:dyDescent="0.25">
      <c r="BR1172" s="78">
        <v>46323.633946759262</v>
      </c>
      <c r="BS1172" s="73" t="s">
        <v>4616</v>
      </c>
      <c r="BT1172" s="73" t="s">
        <v>4618</v>
      </c>
      <c r="BU1172" s="73">
        <v>1016</v>
      </c>
      <c r="BV1172" s="73" t="s">
        <v>2176</v>
      </c>
      <c r="BW1172" s="73" t="s">
        <v>2177</v>
      </c>
      <c r="BX1172" s="73">
        <v>0.06</v>
      </c>
      <c r="BY1172" s="73">
        <v>0.51</v>
      </c>
      <c r="BZ1172" s="73">
        <v>0.06</v>
      </c>
      <c r="CA1172" s="73">
        <v>0.54</v>
      </c>
      <c r="CB1172" s="73"/>
      <c r="CC1172" s="73"/>
      <c r="CD1172" s="73"/>
      <c r="CE1172" s="73"/>
      <c r="CF1172" s="73" t="s">
        <v>3646</v>
      </c>
      <c r="CG1172" s="80"/>
      <c r="CH1172" s="73" t="s">
        <v>66</v>
      </c>
      <c r="CI1172" s="73" t="s">
        <v>3646</v>
      </c>
    </row>
    <row r="1173" spans="70:87" ht="15" customHeight="1" x14ac:dyDescent="0.25">
      <c r="BR1173" s="78">
        <v>46323.633946759262</v>
      </c>
      <c r="BS1173" s="73" t="s">
        <v>4616</v>
      </c>
      <c r="BT1173" s="73" t="s">
        <v>4619</v>
      </c>
      <c r="BU1173" s="73">
        <v>1017</v>
      </c>
      <c r="BV1173" s="73" t="s">
        <v>2176</v>
      </c>
      <c r="BW1173" s="73" t="s">
        <v>2177</v>
      </c>
      <c r="BX1173" s="73">
        <v>0.06</v>
      </c>
      <c r="BY1173" s="73">
        <v>0.54</v>
      </c>
      <c r="BZ1173" s="73">
        <v>0.03</v>
      </c>
      <c r="CA1173" s="73">
        <v>0.54</v>
      </c>
      <c r="CB1173" s="73"/>
      <c r="CC1173" s="73"/>
      <c r="CD1173" s="73"/>
      <c r="CE1173" s="73"/>
      <c r="CF1173" s="73" t="s">
        <v>3646</v>
      </c>
      <c r="CG1173" s="80"/>
      <c r="CH1173" s="73" t="s">
        <v>66</v>
      </c>
      <c r="CI1173" s="73" t="s">
        <v>3646</v>
      </c>
    </row>
    <row r="1174" spans="70:87" ht="15" customHeight="1" x14ac:dyDescent="0.25">
      <c r="BR1174" s="78">
        <v>46323.633946759262</v>
      </c>
      <c r="BS1174" s="73" t="s">
        <v>4616</v>
      </c>
      <c r="BT1174" s="73" t="s">
        <v>4620</v>
      </c>
      <c r="BU1174" s="73">
        <v>1018</v>
      </c>
      <c r="BV1174" s="73" t="s">
        <v>2176</v>
      </c>
      <c r="BW1174" s="73" t="s">
        <v>2177</v>
      </c>
      <c r="BX1174" s="73">
        <v>0.03</v>
      </c>
      <c r="BY1174" s="73">
        <v>0.54</v>
      </c>
      <c r="BZ1174" s="73">
        <v>0.03</v>
      </c>
      <c r="CA1174" s="73">
        <v>0.51</v>
      </c>
      <c r="CB1174" s="73"/>
      <c r="CC1174" s="73"/>
      <c r="CD1174" s="73"/>
      <c r="CE1174" s="73"/>
      <c r="CF1174" s="73" t="s">
        <v>3646</v>
      </c>
      <c r="CG1174" s="80"/>
      <c r="CH1174" s="73" t="s">
        <v>66</v>
      </c>
      <c r="CI1174" s="73" t="s">
        <v>3646</v>
      </c>
    </row>
    <row r="1175" spans="70:87" ht="15" customHeight="1" x14ac:dyDescent="0.25">
      <c r="BR1175" s="78">
        <v>46323.633946759262</v>
      </c>
      <c r="BS1175" s="73" t="s">
        <v>4621</v>
      </c>
      <c r="BT1175" s="73" t="s">
        <v>4622</v>
      </c>
      <c r="BU1175" s="73">
        <v>1019</v>
      </c>
      <c r="BV1175" s="73" t="s">
        <v>2176</v>
      </c>
      <c r="BW1175" s="73" t="s">
        <v>2177</v>
      </c>
      <c r="BX1175" s="73">
        <v>0.06</v>
      </c>
      <c r="BY1175" s="73">
        <v>0.51</v>
      </c>
      <c r="BZ1175" s="73">
        <v>0.09</v>
      </c>
      <c r="CA1175" s="73">
        <v>0.51</v>
      </c>
      <c r="CB1175" s="73"/>
      <c r="CC1175" s="73"/>
      <c r="CD1175" s="73"/>
      <c r="CE1175" s="73"/>
      <c r="CF1175" s="73" t="s">
        <v>3648</v>
      </c>
      <c r="CG1175" s="80"/>
      <c r="CH1175" s="73" t="s">
        <v>66</v>
      </c>
      <c r="CI1175" s="73" t="s">
        <v>3648</v>
      </c>
    </row>
    <row r="1176" spans="70:87" ht="15" customHeight="1" x14ac:dyDescent="0.25">
      <c r="BR1176" s="78">
        <v>46323.633946759262</v>
      </c>
      <c r="BS1176" s="73" t="s">
        <v>4621</v>
      </c>
      <c r="BT1176" s="73" t="s">
        <v>4623</v>
      </c>
      <c r="BU1176" s="73">
        <v>1020</v>
      </c>
      <c r="BV1176" s="73" t="s">
        <v>2176</v>
      </c>
      <c r="BW1176" s="73" t="s">
        <v>2177</v>
      </c>
      <c r="BX1176" s="73">
        <v>0.09</v>
      </c>
      <c r="BY1176" s="73">
        <v>0.51</v>
      </c>
      <c r="BZ1176" s="73">
        <v>0.09</v>
      </c>
      <c r="CA1176" s="73">
        <v>0.54</v>
      </c>
      <c r="CB1176" s="73"/>
      <c r="CC1176" s="73"/>
      <c r="CD1176" s="73"/>
      <c r="CE1176" s="73"/>
      <c r="CF1176" s="73" t="s">
        <v>3648</v>
      </c>
      <c r="CG1176" s="80"/>
      <c r="CH1176" s="73" t="s">
        <v>66</v>
      </c>
      <c r="CI1176" s="73" t="s">
        <v>3648</v>
      </c>
    </row>
    <row r="1177" spans="70:87" ht="15" customHeight="1" x14ac:dyDescent="0.25">
      <c r="BR1177" s="78">
        <v>46323.633946759262</v>
      </c>
      <c r="BS1177" s="73" t="s">
        <v>4621</v>
      </c>
      <c r="BT1177" s="73" t="s">
        <v>4624</v>
      </c>
      <c r="BU1177" s="73">
        <v>1021</v>
      </c>
      <c r="BV1177" s="73" t="s">
        <v>2176</v>
      </c>
      <c r="BW1177" s="73" t="s">
        <v>2177</v>
      </c>
      <c r="BX1177" s="73">
        <v>0.09</v>
      </c>
      <c r="BY1177" s="73">
        <v>0.54</v>
      </c>
      <c r="BZ1177" s="73">
        <v>0.06</v>
      </c>
      <c r="CA1177" s="73">
        <v>0.54</v>
      </c>
      <c r="CB1177" s="73"/>
      <c r="CC1177" s="73"/>
      <c r="CD1177" s="73"/>
      <c r="CE1177" s="73"/>
      <c r="CF1177" s="73" t="s">
        <v>3648</v>
      </c>
      <c r="CG1177" s="80"/>
      <c r="CH1177" s="73" t="s">
        <v>66</v>
      </c>
      <c r="CI1177" s="73" t="s">
        <v>3648</v>
      </c>
    </row>
    <row r="1178" spans="70:87" ht="15" customHeight="1" x14ac:dyDescent="0.25">
      <c r="BR1178" s="78">
        <v>46323.633946759262</v>
      </c>
      <c r="BS1178" s="73" t="s">
        <v>4621</v>
      </c>
      <c r="BT1178" s="73" t="s">
        <v>4625</v>
      </c>
      <c r="BU1178" s="73">
        <v>1022</v>
      </c>
      <c r="BV1178" s="73" t="s">
        <v>2176</v>
      </c>
      <c r="BW1178" s="73" t="s">
        <v>2177</v>
      </c>
      <c r="BX1178" s="73">
        <v>0.06</v>
      </c>
      <c r="BY1178" s="73">
        <v>0.54</v>
      </c>
      <c r="BZ1178" s="73">
        <v>0.06</v>
      </c>
      <c r="CA1178" s="73">
        <v>0.51</v>
      </c>
      <c r="CB1178" s="73"/>
      <c r="CC1178" s="73"/>
      <c r="CD1178" s="73"/>
      <c r="CE1178" s="73"/>
      <c r="CF1178" s="73" t="s">
        <v>3648</v>
      </c>
      <c r="CG1178" s="80"/>
      <c r="CH1178" s="73" t="s">
        <v>66</v>
      </c>
      <c r="CI1178" s="73" t="s">
        <v>3648</v>
      </c>
    </row>
    <row r="1179" spans="70:87" ht="15" customHeight="1" x14ac:dyDescent="0.25">
      <c r="BR1179" s="78">
        <v>46323.633946759262</v>
      </c>
      <c r="BS1179" s="73" t="s">
        <v>4626</v>
      </c>
      <c r="BT1179" s="73" t="s">
        <v>4627</v>
      </c>
      <c r="BU1179" s="73">
        <v>1023</v>
      </c>
      <c r="BV1179" s="73" t="s">
        <v>2176</v>
      </c>
      <c r="BW1179" s="73" t="s">
        <v>2177</v>
      </c>
      <c r="BX1179" s="73">
        <v>0.09</v>
      </c>
      <c r="BY1179" s="73">
        <v>0.51</v>
      </c>
      <c r="BZ1179" s="73">
        <v>0.12</v>
      </c>
      <c r="CA1179" s="73">
        <v>0.51</v>
      </c>
      <c r="CB1179" s="73"/>
      <c r="CC1179" s="73"/>
      <c r="CD1179" s="73"/>
      <c r="CE1179" s="73"/>
      <c r="CF1179" s="73" t="s">
        <v>3650</v>
      </c>
      <c r="CG1179" s="80"/>
      <c r="CH1179" s="73" t="s">
        <v>66</v>
      </c>
      <c r="CI1179" s="73" t="s">
        <v>3650</v>
      </c>
    </row>
    <row r="1180" spans="70:87" ht="15" customHeight="1" x14ac:dyDescent="0.25">
      <c r="BR1180" s="78">
        <v>46323.633946759262</v>
      </c>
      <c r="BS1180" s="73" t="s">
        <v>4626</v>
      </c>
      <c r="BT1180" s="73" t="s">
        <v>4628</v>
      </c>
      <c r="BU1180" s="73">
        <v>1024</v>
      </c>
      <c r="BV1180" s="73" t="s">
        <v>2176</v>
      </c>
      <c r="BW1180" s="73" t="s">
        <v>2177</v>
      </c>
      <c r="BX1180" s="73">
        <v>0.12</v>
      </c>
      <c r="BY1180" s="73">
        <v>0.51</v>
      </c>
      <c r="BZ1180" s="73">
        <v>0.12</v>
      </c>
      <c r="CA1180" s="73">
        <v>0.54</v>
      </c>
      <c r="CB1180" s="73"/>
      <c r="CC1180" s="73"/>
      <c r="CD1180" s="73"/>
      <c r="CE1180" s="73"/>
      <c r="CF1180" s="73" t="s">
        <v>3650</v>
      </c>
      <c r="CG1180" s="80"/>
      <c r="CH1180" s="73" t="s">
        <v>66</v>
      </c>
      <c r="CI1180" s="73" t="s">
        <v>3650</v>
      </c>
    </row>
    <row r="1181" spans="70:87" ht="15" customHeight="1" x14ac:dyDescent="0.25">
      <c r="BR1181" s="78">
        <v>46323.633946759262</v>
      </c>
      <c r="BS1181" s="73" t="s">
        <v>4626</v>
      </c>
      <c r="BT1181" s="73" t="s">
        <v>4629</v>
      </c>
      <c r="BU1181" s="73">
        <v>1025</v>
      </c>
      <c r="BV1181" s="73" t="s">
        <v>2176</v>
      </c>
      <c r="BW1181" s="73" t="s">
        <v>2177</v>
      </c>
      <c r="BX1181" s="73">
        <v>0.12</v>
      </c>
      <c r="BY1181" s="73">
        <v>0.54</v>
      </c>
      <c r="BZ1181" s="73">
        <v>0.09</v>
      </c>
      <c r="CA1181" s="73">
        <v>0.54</v>
      </c>
      <c r="CB1181" s="73"/>
      <c r="CC1181" s="73"/>
      <c r="CD1181" s="73"/>
      <c r="CE1181" s="73"/>
      <c r="CF1181" s="73" t="s">
        <v>3650</v>
      </c>
      <c r="CG1181" s="80"/>
      <c r="CH1181" s="73" t="s">
        <v>66</v>
      </c>
      <c r="CI1181" s="73" t="s">
        <v>3650</v>
      </c>
    </row>
    <row r="1182" spans="70:87" ht="15" customHeight="1" x14ac:dyDescent="0.25">
      <c r="BR1182" s="78">
        <v>46323.633946759262</v>
      </c>
      <c r="BS1182" s="73" t="s">
        <v>4626</v>
      </c>
      <c r="BT1182" s="73" t="s">
        <v>4630</v>
      </c>
      <c r="BU1182" s="73">
        <v>1026</v>
      </c>
      <c r="BV1182" s="73" t="s">
        <v>2176</v>
      </c>
      <c r="BW1182" s="73" t="s">
        <v>2177</v>
      </c>
      <c r="BX1182" s="73">
        <v>0.09</v>
      </c>
      <c r="BY1182" s="73">
        <v>0.54</v>
      </c>
      <c r="BZ1182" s="73">
        <v>0.09</v>
      </c>
      <c r="CA1182" s="73">
        <v>0.51</v>
      </c>
      <c r="CB1182" s="73"/>
      <c r="CC1182" s="73"/>
      <c r="CD1182" s="73"/>
      <c r="CE1182" s="73"/>
      <c r="CF1182" s="73" t="s">
        <v>3650</v>
      </c>
      <c r="CG1182" s="80"/>
      <c r="CH1182" s="73" t="s">
        <v>66</v>
      </c>
      <c r="CI1182" s="73" t="s">
        <v>3650</v>
      </c>
    </row>
    <row r="1183" spans="70:87" ht="15" customHeight="1" x14ac:dyDescent="0.25">
      <c r="BR1183" s="78">
        <v>46323.633946759262</v>
      </c>
      <c r="BS1183" s="73" t="s">
        <v>4631</v>
      </c>
      <c r="BT1183" s="73" t="s">
        <v>4632</v>
      </c>
      <c r="BU1183" s="73">
        <v>1027</v>
      </c>
      <c r="BV1183" s="73" t="s">
        <v>2176</v>
      </c>
      <c r="BW1183" s="73" t="s">
        <v>2177</v>
      </c>
      <c r="BX1183" s="73">
        <v>0.12</v>
      </c>
      <c r="BY1183" s="73">
        <v>0.51</v>
      </c>
      <c r="BZ1183" s="73">
        <v>0.15</v>
      </c>
      <c r="CA1183" s="73">
        <v>0.51</v>
      </c>
      <c r="CB1183" s="73"/>
      <c r="CC1183" s="73"/>
      <c r="CD1183" s="73"/>
      <c r="CE1183" s="73"/>
      <c r="CF1183" s="73" t="s">
        <v>3652</v>
      </c>
      <c r="CG1183" s="80"/>
      <c r="CH1183" s="73" t="s">
        <v>66</v>
      </c>
      <c r="CI1183" s="73" t="s">
        <v>3652</v>
      </c>
    </row>
    <row r="1184" spans="70:87" ht="15" customHeight="1" x14ac:dyDescent="0.25">
      <c r="BR1184" s="78">
        <v>46323.633946759262</v>
      </c>
      <c r="BS1184" s="73" t="s">
        <v>4631</v>
      </c>
      <c r="BT1184" s="73" t="s">
        <v>4633</v>
      </c>
      <c r="BU1184" s="73">
        <v>1028</v>
      </c>
      <c r="BV1184" s="73" t="s">
        <v>2176</v>
      </c>
      <c r="BW1184" s="73" t="s">
        <v>2177</v>
      </c>
      <c r="BX1184" s="73">
        <v>0.15</v>
      </c>
      <c r="BY1184" s="73">
        <v>0.51</v>
      </c>
      <c r="BZ1184" s="73">
        <v>0.15</v>
      </c>
      <c r="CA1184" s="73">
        <v>0.54</v>
      </c>
      <c r="CB1184" s="73"/>
      <c r="CC1184" s="73"/>
      <c r="CD1184" s="73"/>
      <c r="CE1184" s="73"/>
      <c r="CF1184" s="73" t="s">
        <v>3652</v>
      </c>
      <c r="CG1184" s="80"/>
      <c r="CH1184" s="73" t="s">
        <v>66</v>
      </c>
      <c r="CI1184" s="73" t="s">
        <v>3652</v>
      </c>
    </row>
    <row r="1185" spans="70:87" ht="15" customHeight="1" x14ac:dyDescent="0.25">
      <c r="BR1185" s="78">
        <v>46323.633946759262</v>
      </c>
      <c r="BS1185" s="73" t="s">
        <v>4631</v>
      </c>
      <c r="BT1185" s="73" t="s">
        <v>4634</v>
      </c>
      <c r="BU1185" s="73">
        <v>1029</v>
      </c>
      <c r="BV1185" s="73" t="s">
        <v>2176</v>
      </c>
      <c r="BW1185" s="73" t="s">
        <v>2177</v>
      </c>
      <c r="BX1185" s="73">
        <v>0.15</v>
      </c>
      <c r="BY1185" s="73">
        <v>0.54</v>
      </c>
      <c r="BZ1185" s="73">
        <v>0.12</v>
      </c>
      <c r="CA1185" s="73">
        <v>0.54</v>
      </c>
      <c r="CB1185" s="73"/>
      <c r="CC1185" s="73"/>
      <c r="CD1185" s="73"/>
      <c r="CE1185" s="73"/>
      <c r="CF1185" s="73" t="s">
        <v>3652</v>
      </c>
      <c r="CG1185" s="80"/>
      <c r="CH1185" s="73" t="s">
        <v>66</v>
      </c>
      <c r="CI1185" s="73" t="s">
        <v>3652</v>
      </c>
    </row>
    <row r="1186" spans="70:87" ht="15" customHeight="1" x14ac:dyDescent="0.25">
      <c r="BR1186" s="78">
        <v>46323.633946759262</v>
      </c>
      <c r="BS1186" s="73" t="s">
        <v>4631</v>
      </c>
      <c r="BT1186" s="73" t="s">
        <v>4635</v>
      </c>
      <c r="BU1186" s="73">
        <v>1030</v>
      </c>
      <c r="BV1186" s="73" t="s">
        <v>2176</v>
      </c>
      <c r="BW1186" s="73" t="s">
        <v>2177</v>
      </c>
      <c r="BX1186" s="73">
        <v>0.12</v>
      </c>
      <c r="BY1186" s="73">
        <v>0.54</v>
      </c>
      <c r="BZ1186" s="73">
        <v>0.12</v>
      </c>
      <c r="CA1186" s="73">
        <v>0.51</v>
      </c>
      <c r="CB1186" s="73"/>
      <c r="CC1186" s="73"/>
      <c r="CD1186" s="73"/>
      <c r="CE1186" s="73"/>
      <c r="CF1186" s="73" t="s">
        <v>3652</v>
      </c>
      <c r="CG1186" s="80"/>
      <c r="CH1186" s="73" t="s">
        <v>66</v>
      </c>
      <c r="CI1186" s="73" t="s">
        <v>3652</v>
      </c>
    </row>
    <row r="1187" spans="70:87" ht="15" customHeight="1" x14ac:dyDescent="0.25">
      <c r="BR1187" s="78">
        <v>46323.633946759262</v>
      </c>
      <c r="BS1187" s="73" t="s">
        <v>4636</v>
      </c>
      <c r="BT1187" s="73" t="s">
        <v>4637</v>
      </c>
      <c r="BU1187" s="73">
        <v>1031</v>
      </c>
      <c r="BV1187" s="73" t="s">
        <v>2176</v>
      </c>
      <c r="BW1187" s="73" t="s">
        <v>2177</v>
      </c>
      <c r="BX1187" s="73">
        <v>0.15</v>
      </c>
      <c r="BY1187" s="73">
        <v>0.51</v>
      </c>
      <c r="BZ1187" s="73">
        <v>0.18</v>
      </c>
      <c r="CA1187" s="73">
        <v>0.51</v>
      </c>
      <c r="CB1187" s="73"/>
      <c r="CC1187" s="73"/>
      <c r="CD1187" s="73"/>
      <c r="CE1187" s="73"/>
      <c r="CF1187" s="73" t="s">
        <v>3654</v>
      </c>
      <c r="CG1187" s="80"/>
      <c r="CH1187" s="73" t="s">
        <v>66</v>
      </c>
      <c r="CI1187" s="73" t="s">
        <v>3654</v>
      </c>
    </row>
    <row r="1188" spans="70:87" ht="15" customHeight="1" x14ac:dyDescent="0.25">
      <c r="BR1188" s="78">
        <v>46323.633946759262</v>
      </c>
      <c r="BS1188" s="73" t="s">
        <v>4636</v>
      </c>
      <c r="BT1188" s="73" t="s">
        <v>4638</v>
      </c>
      <c r="BU1188" s="73">
        <v>1032</v>
      </c>
      <c r="BV1188" s="73" t="s">
        <v>2176</v>
      </c>
      <c r="BW1188" s="73" t="s">
        <v>2177</v>
      </c>
      <c r="BX1188" s="73">
        <v>0.18</v>
      </c>
      <c r="BY1188" s="73">
        <v>0.51</v>
      </c>
      <c r="BZ1188" s="73">
        <v>0.18</v>
      </c>
      <c r="CA1188" s="73">
        <v>0.54</v>
      </c>
      <c r="CB1188" s="73"/>
      <c r="CC1188" s="73"/>
      <c r="CD1188" s="73"/>
      <c r="CE1188" s="73"/>
      <c r="CF1188" s="73" t="s">
        <v>3654</v>
      </c>
      <c r="CG1188" s="80"/>
      <c r="CH1188" s="73" t="s">
        <v>66</v>
      </c>
      <c r="CI1188" s="73" t="s">
        <v>3654</v>
      </c>
    </row>
    <row r="1189" spans="70:87" ht="15" customHeight="1" x14ac:dyDescent="0.25">
      <c r="BR1189" s="78">
        <v>46323.633946759262</v>
      </c>
      <c r="BS1189" s="73" t="s">
        <v>4636</v>
      </c>
      <c r="BT1189" s="73" t="s">
        <v>4639</v>
      </c>
      <c r="BU1189" s="73">
        <v>1033</v>
      </c>
      <c r="BV1189" s="73" t="s">
        <v>2176</v>
      </c>
      <c r="BW1189" s="73" t="s">
        <v>2177</v>
      </c>
      <c r="BX1189" s="73">
        <v>0.18</v>
      </c>
      <c r="BY1189" s="73">
        <v>0.54</v>
      </c>
      <c r="BZ1189" s="73">
        <v>0.15</v>
      </c>
      <c r="CA1189" s="73">
        <v>0.54</v>
      </c>
      <c r="CB1189" s="73"/>
      <c r="CC1189" s="73"/>
      <c r="CD1189" s="73"/>
      <c r="CE1189" s="73"/>
      <c r="CF1189" s="73" t="s">
        <v>3654</v>
      </c>
      <c r="CG1189" s="80"/>
      <c r="CH1189" s="73" t="s">
        <v>66</v>
      </c>
      <c r="CI1189" s="73" t="s">
        <v>3654</v>
      </c>
    </row>
    <row r="1190" spans="70:87" ht="15" customHeight="1" x14ac:dyDescent="0.25">
      <c r="BR1190" s="78">
        <v>46323.633946759262</v>
      </c>
      <c r="BS1190" s="73" t="s">
        <v>4636</v>
      </c>
      <c r="BT1190" s="73" t="s">
        <v>4640</v>
      </c>
      <c r="BU1190" s="73">
        <v>1034</v>
      </c>
      <c r="BV1190" s="73" t="s">
        <v>2176</v>
      </c>
      <c r="BW1190" s="73" t="s">
        <v>2177</v>
      </c>
      <c r="BX1190" s="73">
        <v>0.15</v>
      </c>
      <c r="BY1190" s="73">
        <v>0.54</v>
      </c>
      <c r="BZ1190" s="73">
        <v>0.15</v>
      </c>
      <c r="CA1190" s="73">
        <v>0.51</v>
      </c>
      <c r="CB1190" s="73"/>
      <c r="CC1190" s="73"/>
      <c r="CD1190" s="73"/>
      <c r="CE1190" s="73"/>
      <c r="CF1190" s="73" t="s">
        <v>3654</v>
      </c>
      <c r="CG1190" s="80"/>
      <c r="CH1190" s="73" t="s">
        <v>66</v>
      </c>
      <c r="CI1190" s="73" t="s">
        <v>3654</v>
      </c>
    </row>
    <row r="1191" spans="70:87" ht="15" customHeight="1" x14ac:dyDescent="0.25">
      <c r="BR1191" s="78">
        <v>46323.633946759262</v>
      </c>
      <c r="BS1191" s="73" t="s">
        <v>4641</v>
      </c>
      <c r="BT1191" s="73" t="s">
        <v>4642</v>
      </c>
      <c r="BU1191" s="73">
        <v>1035</v>
      </c>
      <c r="BV1191" s="73" t="s">
        <v>2176</v>
      </c>
      <c r="BW1191" s="73" t="s">
        <v>2177</v>
      </c>
      <c r="BX1191" s="73">
        <v>0.18</v>
      </c>
      <c r="BY1191" s="73">
        <v>0.51</v>
      </c>
      <c r="BZ1191" s="73">
        <v>0.21</v>
      </c>
      <c r="CA1191" s="73">
        <v>0.51</v>
      </c>
      <c r="CB1191" s="73"/>
      <c r="CC1191" s="73"/>
      <c r="CD1191" s="73"/>
      <c r="CE1191" s="73"/>
      <c r="CF1191" s="73" t="s">
        <v>3656</v>
      </c>
      <c r="CG1191" s="80"/>
      <c r="CH1191" s="73" t="s">
        <v>66</v>
      </c>
      <c r="CI1191" s="73" t="s">
        <v>3656</v>
      </c>
    </row>
    <row r="1192" spans="70:87" ht="15" customHeight="1" x14ac:dyDescent="0.25">
      <c r="BR1192" s="78">
        <v>46323.633946759262</v>
      </c>
      <c r="BS1192" s="73" t="s">
        <v>4641</v>
      </c>
      <c r="BT1192" s="73" t="s">
        <v>4643</v>
      </c>
      <c r="BU1192" s="73">
        <v>1036</v>
      </c>
      <c r="BV1192" s="73" t="s">
        <v>2176</v>
      </c>
      <c r="BW1192" s="73" t="s">
        <v>2177</v>
      </c>
      <c r="BX1192" s="73">
        <v>0.21</v>
      </c>
      <c r="BY1192" s="73">
        <v>0.51</v>
      </c>
      <c r="BZ1192" s="73">
        <v>0.21</v>
      </c>
      <c r="CA1192" s="73">
        <v>0.54</v>
      </c>
      <c r="CB1192" s="73"/>
      <c r="CC1192" s="73"/>
      <c r="CD1192" s="73"/>
      <c r="CE1192" s="73"/>
      <c r="CF1192" s="73" t="s">
        <v>3656</v>
      </c>
      <c r="CG1192" s="80"/>
      <c r="CH1192" s="73" t="s">
        <v>66</v>
      </c>
      <c r="CI1192" s="73" t="s">
        <v>3656</v>
      </c>
    </row>
    <row r="1193" spans="70:87" ht="15" customHeight="1" x14ac:dyDescent="0.25">
      <c r="BR1193" s="78">
        <v>46323.633946759262</v>
      </c>
      <c r="BS1193" s="73" t="s">
        <v>4641</v>
      </c>
      <c r="BT1193" s="73" t="s">
        <v>4644</v>
      </c>
      <c r="BU1193" s="73">
        <v>1037</v>
      </c>
      <c r="BV1193" s="73" t="s">
        <v>2176</v>
      </c>
      <c r="BW1193" s="73" t="s">
        <v>2177</v>
      </c>
      <c r="BX1193" s="73">
        <v>0.21</v>
      </c>
      <c r="BY1193" s="73">
        <v>0.54</v>
      </c>
      <c r="BZ1193" s="73">
        <v>0.18</v>
      </c>
      <c r="CA1193" s="73">
        <v>0.54</v>
      </c>
      <c r="CB1193" s="73"/>
      <c r="CC1193" s="73"/>
      <c r="CD1193" s="73"/>
      <c r="CE1193" s="73"/>
      <c r="CF1193" s="73" t="s">
        <v>3656</v>
      </c>
      <c r="CG1193" s="80"/>
      <c r="CH1193" s="73" t="s">
        <v>66</v>
      </c>
      <c r="CI1193" s="73" t="s">
        <v>3656</v>
      </c>
    </row>
    <row r="1194" spans="70:87" ht="15" customHeight="1" x14ac:dyDescent="0.25">
      <c r="BR1194" s="78">
        <v>46323.633946759262</v>
      </c>
      <c r="BS1194" s="73" t="s">
        <v>4641</v>
      </c>
      <c r="BT1194" s="73" t="s">
        <v>4645</v>
      </c>
      <c r="BU1194" s="73">
        <v>1038</v>
      </c>
      <c r="BV1194" s="73" t="s">
        <v>2176</v>
      </c>
      <c r="BW1194" s="73" t="s">
        <v>2177</v>
      </c>
      <c r="BX1194" s="73">
        <v>0.18</v>
      </c>
      <c r="BY1194" s="73">
        <v>0.54</v>
      </c>
      <c r="BZ1194" s="73">
        <v>0.18</v>
      </c>
      <c r="CA1194" s="73">
        <v>0.51</v>
      </c>
      <c r="CB1194" s="73"/>
      <c r="CC1194" s="73"/>
      <c r="CD1194" s="73"/>
      <c r="CE1194" s="73"/>
      <c r="CF1194" s="73" t="s">
        <v>3656</v>
      </c>
      <c r="CG1194" s="80"/>
      <c r="CH1194" s="73" t="s">
        <v>66</v>
      </c>
      <c r="CI1194" s="73" t="s">
        <v>3656</v>
      </c>
    </row>
    <row r="1195" spans="70:87" ht="15" customHeight="1" x14ac:dyDescent="0.25">
      <c r="BR1195" s="78">
        <v>46323.633946759262</v>
      </c>
      <c r="BS1195" s="73" t="s">
        <v>4646</v>
      </c>
      <c r="BT1195" s="73" t="s">
        <v>4647</v>
      </c>
      <c r="BU1195" s="73">
        <v>1039</v>
      </c>
      <c r="BV1195" s="73" t="s">
        <v>2176</v>
      </c>
      <c r="BW1195" s="73" t="s">
        <v>2177</v>
      </c>
      <c r="BX1195" s="73">
        <v>0.21</v>
      </c>
      <c r="BY1195" s="73">
        <v>0.51</v>
      </c>
      <c r="BZ1195" s="73">
        <v>0.24</v>
      </c>
      <c r="CA1195" s="73">
        <v>0.51</v>
      </c>
      <c r="CB1195" s="73"/>
      <c r="CC1195" s="73"/>
      <c r="CD1195" s="73"/>
      <c r="CE1195" s="73"/>
      <c r="CF1195" s="73" t="s">
        <v>3658</v>
      </c>
      <c r="CG1195" s="80"/>
      <c r="CH1195" s="73" t="s">
        <v>66</v>
      </c>
      <c r="CI1195" s="73" t="s">
        <v>3658</v>
      </c>
    </row>
    <row r="1196" spans="70:87" ht="15" customHeight="1" x14ac:dyDescent="0.25">
      <c r="BR1196" s="78">
        <v>46323.633946759262</v>
      </c>
      <c r="BS1196" s="73" t="s">
        <v>4646</v>
      </c>
      <c r="BT1196" s="73" t="s">
        <v>4648</v>
      </c>
      <c r="BU1196" s="73">
        <v>1040</v>
      </c>
      <c r="BV1196" s="73" t="s">
        <v>2176</v>
      </c>
      <c r="BW1196" s="73" t="s">
        <v>2177</v>
      </c>
      <c r="BX1196" s="73">
        <v>0.24</v>
      </c>
      <c r="BY1196" s="73">
        <v>0.51</v>
      </c>
      <c r="BZ1196" s="73">
        <v>0.24</v>
      </c>
      <c r="CA1196" s="73">
        <v>0.54</v>
      </c>
      <c r="CB1196" s="73"/>
      <c r="CC1196" s="73"/>
      <c r="CD1196" s="73"/>
      <c r="CE1196" s="73"/>
      <c r="CF1196" s="73" t="s">
        <v>3658</v>
      </c>
      <c r="CG1196" s="80"/>
      <c r="CH1196" s="73" t="s">
        <v>66</v>
      </c>
      <c r="CI1196" s="73" t="s">
        <v>3658</v>
      </c>
    </row>
    <row r="1197" spans="70:87" ht="15" customHeight="1" x14ac:dyDescent="0.25">
      <c r="BR1197" s="78">
        <v>46323.633946759262</v>
      </c>
      <c r="BS1197" s="73" t="s">
        <v>4646</v>
      </c>
      <c r="BT1197" s="73" t="s">
        <v>4649</v>
      </c>
      <c r="BU1197" s="73">
        <v>1041</v>
      </c>
      <c r="BV1197" s="73" t="s">
        <v>2176</v>
      </c>
      <c r="BW1197" s="73" t="s">
        <v>2177</v>
      </c>
      <c r="BX1197" s="73">
        <v>0.24</v>
      </c>
      <c r="BY1197" s="73">
        <v>0.54</v>
      </c>
      <c r="BZ1197" s="73">
        <v>0.21</v>
      </c>
      <c r="CA1197" s="73">
        <v>0.54</v>
      </c>
      <c r="CB1197" s="73"/>
      <c r="CC1197" s="73"/>
      <c r="CD1197" s="73"/>
      <c r="CE1197" s="73"/>
      <c r="CF1197" s="73" t="s">
        <v>3658</v>
      </c>
      <c r="CG1197" s="80"/>
      <c r="CH1197" s="73" t="s">
        <v>66</v>
      </c>
      <c r="CI1197" s="73" t="s">
        <v>3658</v>
      </c>
    </row>
    <row r="1198" spans="70:87" ht="15" customHeight="1" x14ac:dyDescent="0.25">
      <c r="BR1198" s="78">
        <v>46323.633946759262</v>
      </c>
      <c r="BS1198" s="73" t="s">
        <v>4646</v>
      </c>
      <c r="BT1198" s="73" t="s">
        <v>4650</v>
      </c>
      <c r="BU1198" s="73">
        <v>1042</v>
      </c>
      <c r="BV1198" s="73" t="s">
        <v>2176</v>
      </c>
      <c r="BW1198" s="73" t="s">
        <v>2177</v>
      </c>
      <c r="BX1198" s="73">
        <v>0.21</v>
      </c>
      <c r="BY1198" s="73">
        <v>0.54</v>
      </c>
      <c r="BZ1198" s="73">
        <v>0.21</v>
      </c>
      <c r="CA1198" s="73">
        <v>0.51</v>
      </c>
      <c r="CB1198" s="73"/>
      <c r="CC1198" s="73"/>
      <c r="CD1198" s="73"/>
      <c r="CE1198" s="73"/>
      <c r="CF1198" s="73" t="s">
        <v>3658</v>
      </c>
      <c r="CG1198" s="80"/>
      <c r="CH1198" s="73" t="s">
        <v>66</v>
      </c>
      <c r="CI1198" s="73" t="s">
        <v>3658</v>
      </c>
    </row>
    <row r="1199" spans="70:87" ht="15" customHeight="1" x14ac:dyDescent="0.25">
      <c r="BR1199" s="78">
        <v>46323.633946759262</v>
      </c>
      <c r="BS1199" s="73" t="s">
        <v>4651</v>
      </c>
      <c r="BT1199" s="73" t="s">
        <v>4652</v>
      </c>
      <c r="BU1199" s="73">
        <v>1043</v>
      </c>
      <c r="BV1199" s="73" t="s">
        <v>2176</v>
      </c>
      <c r="BW1199" s="73" t="s">
        <v>2177</v>
      </c>
      <c r="BX1199" s="73">
        <v>0.25</v>
      </c>
      <c r="BY1199" s="73">
        <v>0.51</v>
      </c>
      <c r="BZ1199" s="73">
        <v>0.25</v>
      </c>
      <c r="CA1199" s="73">
        <v>0.54</v>
      </c>
      <c r="CB1199" s="73"/>
      <c r="CC1199" s="73"/>
      <c r="CD1199" s="73"/>
      <c r="CE1199" s="73"/>
      <c r="CF1199" s="73" t="s">
        <v>3660</v>
      </c>
      <c r="CG1199" s="80"/>
      <c r="CH1199" s="73" t="s">
        <v>66</v>
      </c>
      <c r="CI1199" s="73" t="s">
        <v>3660</v>
      </c>
    </row>
    <row r="1200" spans="70:87" ht="15" customHeight="1" x14ac:dyDescent="0.25">
      <c r="BR1200" s="78">
        <v>46323.633946759262</v>
      </c>
      <c r="BS1200" s="73" t="s">
        <v>4651</v>
      </c>
      <c r="BT1200" s="73" t="s">
        <v>4653</v>
      </c>
      <c r="BU1200" s="73">
        <v>1044</v>
      </c>
      <c r="BV1200" s="73" t="s">
        <v>2176</v>
      </c>
      <c r="BW1200" s="73" t="s">
        <v>2177</v>
      </c>
      <c r="BX1200" s="73">
        <v>0.25</v>
      </c>
      <c r="BY1200" s="73">
        <v>0.54</v>
      </c>
      <c r="BZ1200" s="73">
        <v>0.24</v>
      </c>
      <c r="CA1200" s="73">
        <v>0.54</v>
      </c>
      <c r="CB1200" s="73"/>
      <c r="CC1200" s="73"/>
      <c r="CD1200" s="73"/>
      <c r="CE1200" s="73"/>
      <c r="CF1200" s="73" t="s">
        <v>3660</v>
      </c>
      <c r="CG1200" s="80"/>
      <c r="CH1200" s="73" t="s">
        <v>66</v>
      </c>
      <c r="CI1200" s="73" t="s">
        <v>3660</v>
      </c>
    </row>
    <row r="1201" spans="70:87" ht="15" customHeight="1" x14ac:dyDescent="0.25">
      <c r="BR1201" s="78">
        <v>46323.633946759262</v>
      </c>
      <c r="BS1201" s="73" t="s">
        <v>4651</v>
      </c>
      <c r="BT1201" s="73" t="s">
        <v>4654</v>
      </c>
      <c r="BU1201" s="73">
        <v>1045</v>
      </c>
      <c r="BV1201" s="73" t="s">
        <v>2176</v>
      </c>
      <c r="BW1201" s="73" t="s">
        <v>2177</v>
      </c>
      <c r="BX1201" s="73">
        <v>0.24</v>
      </c>
      <c r="BY1201" s="73">
        <v>0.54</v>
      </c>
      <c r="BZ1201" s="73">
        <v>0.24</v>
      </c>
      <c r="CA1201" s="73">
        <v>0.51</v>
      </c>
      <c r="CB1201" s="73"/>
      <c r="CC1201" s="73"/>
      <c r="CD1201" s="73"/>
      <c r="CE1201" s="73"/>
      <c r="CF1201" s="73" t="s">
        <v>3660</v>
      </c>
      <c r="CG1201" s="80"/>
      <c r="CH1201" s="73" t="s">
        <v>66</v>
      </c>
      <c r="CI1201" s="73" t="s">
        <v>3660</v>
      </c>
    </row>
    <row r="1202" spans="70:87" ht="15" customHeight="1" x14ac:dyDescent="0.25">
      <c r="BR1202" s="78">
        <v>46323.633946759262</v>
      </c>
      <c r="BS1202" s="73" t="s">
        <v>4651</v>
      </c>
      <c r="BT1202" s="73" t="s">
        <v>4655</v>
      </c>
      <c r="BU1202" s="73">
        <v>1046</v>
      </c>
      <c r="BV1202" s="73" t="s">
        <v>2176</v>
      </c>
      <c r="BW1202" s="73" t="s">
        <v>2177</v>
      </c>
      <c r="BX1202" s="73">
        <v>0.24</v>
      </c>
      <c r="BY1202" s="73">
        <v>0.51</v>
      </c>
      <c r="BZ1202" s="73">
        <v>0.25</v>
      </c>
      <c r="CA1202" s="73">
        <v>0.51</v>
      </c>
      <c r="CB1202" s="73"/>
      <c r="CC1202" s="73"/>
      <c r="CD1202" s="73"/>
      <c r="CE1202" s="73"/>
      <c r="CF1202" s="73" t="s">
        <v>3660</v>
      </c>
      <c r="CG1202" s="80"/>
      <c r="CH1202" s="73" t="s">
        <v>66</v>
      </c>
      <c r="CI1202" s="73" t="s">
        <v>3660</v>
      </c>
    </row>
    <row r="1203" spans="70:87" ht="15" customHeight="1" x14ac:dyDescent="0.25">
      <c r="BR1203" s="78">
        <v>46323.633946759262</v>
      </c>
      <c r="BS1203" s="73" t="s">
        <v>4656</v>
      </c>
      <c r="BT1203" s="73" t="s">
        <v>4657</v>
      </c>
      <c r="BU1203" s="73">
        <v>1047</v>
      </c>
      <c r="BV1203" s="73" t="s">
        <v>2176</v>
      </c>
      <c r="BW1203" s="73" t="s">
        <v>2177</v>
      </c>
      <c r="BX1203" s="73">
        <v>0</v>
      </c>
      <c r="BY1203" s="73">
        <v>0.54</v>
      </c>
      <c r="BZ1203" s="73">
        <v>0.03</v>
      </c>
      <c r="CA1203" s="73">
        <v>0.54</v>
      </c>
      <c r="CB1203" s="73"/>
      <c r="CC1203" s="73"/>
      <c r="CD1203" s="73"/>
      <c r="CE1203" s="73"/>
      <c r="CF1203" s="73" t="s">
        <v>3662</v>
      </c>
      <c r="CG1203" s="80"/>
      <c r="CH1203" s="73" t="s">
        <v>66</v>
      </c>
      <c r="CI1203" s="73" t="s">
        <v>3662</v>
      </c>
    </row>
    <row r="1204" spans="70:87" ht="15" customHeight="1" x14ac:dyDescent="0.25">
      <c r="BR1204" s="78">
        <v>46323.633946759262</v>
      </c>
      <c r="BS1204" s="73" t="s">
        <v>4656</v>
      </c>
      <c r="BT1204" s="73" t="s">
        <v>4658</v>
      </c>
      <c r="BU1204" s="73">
        <v>1048</v>
      </c>
      <c r="BV1204" s="73" t="s">
        <v>2176</v>
      </c>
      <c r="BW1204" s="73" t="s">
        <v>2177</v>
      </c>
      <c r="BX1204" s="73">
        <v>0.03</v>
      </c>
      <c r="BY1204" s="73">
        <v>0.54</v>
      </c>
      <c r="BZ1204" s="73">
        <v>0.03</v>
      </c>
      <c r="CA1204" s="73">
        <v>0.56999999999999995</v>
      </c>
      <c r="CB1204" s="73"/>
      <c r="CC1204" s="73"/>
      <c r="CD1204" s="73"/>
      <c r="CE1204" s="73"/>
      <c r="CF1204" s="73" t="s">
        <v>3662</v>
      </c>
      <c r="CG1204" s="80"/>
      <c r="CH1204" s="73" t="s">
        <v>66</v>
      </c>
      <c r="CI1204" s="73" t="s">
        <v>3662</v>
      </c>
    </row>
    <row r="1205" spans="70:87" ht="15" customHeight="1" x14ac:dyDescent="0.25">
      <c r="BR1205" s="78">
        <v>46323.633946759262</v>
      </c>
      <c r="BS1205" s="73" t="s">
        <v>4656</v>
      </c>
      <c r="BT1205" s="73" t="s">
        <v>4659</v>
      </c>
      <c r="BU1205" s="73">
        <v>1049</v>
      </c>
      <c r="BV1205" s="73" t="s">
        <v>2176</v>
      </c>
      <c r="BW1205" s="73" t="s">
        <v>2177</v>
      </c>
      <c r="BX1205" s="73">
        <v>0.03</v>
      </c>
      <c r="BY1205" s="73">
        <v>0.56999999999999995</v>
      </c>
      <c r="BZ1205" s="73">
        <v>0</v>
      </c>
      <c r="CA1205" s="73">
        <v>0.56999999999999995</v>
      </c>
      <c r="CB1205" s="73"/>
      <c r="CC1205" s="73"/>
      <c r="CD1205" s="73"/>
      <c r="CE1205" s="73"/>
      <c r="CF1205" s="73" t="s">
        <v>3662</v>
      </c>
      <c r="CG1205" s="80"/>
      <c r="CH1205" s="73" t="s">
        <v>66</v>
      </c>
      <c r="CI1205" s="73" t="s">
        <v>3662</v>
      </c>
    </row>
    <row r="1206" spans="70:87" ht="15" customHeight="1" x14ac:dyDescent="0.25">
      <c r="BR1206" s="78">
        <v>46323.633946759262</v>
      </c>
      <c r="BS1206" s="73" t="s">
        <v>4656</v>
      </c>
      <c r="BT1206" s="73" t="s">
        <v>4660</v>
      </c>
      <c r="BU1206" s="73">
        <v>1050</v>
      </c>
      <c r="BV1206" s="73" t="s">
        <v>2176</v>
      </c>
      <c r="BW1206" s="73" t="s">
        <v>2177</v>
      </c>
      <c r="BX1206" s="73">
        <v>0</v>
      </c>
      <c r="BY1206" s="73">
        <v>0.56999999999999995</v>
      </c>
      <c r="BZ1206" s="73">
        <v>0</v>
      </c>
      <c r="CA1206" s="73">
        <v>0.54</v>
      </c>
      <c r="CB1206" s="73"/>
      <c r="CC1206" s="73"/>
      <c r="CD1206" s="73"/>
      <c r="CE1206" s="73"/>
      <c r="CF1206" s="73" t="s">
        <v>3662</v>
      </c>
      <c r="CG1206" s="80"/>
      <c r="CH1206" s="73" t="s">
        <v>66</v>
      </c>
      <c r="CI1206" s="73" t="s">
        <v>3662</v>
      </c>
    </row>
    <row r="1207" spans="70:87" ht="15" customHeight="1" x14ac:dyDescent="0.25">
      <c r="BR1207" s="78">
        <v>46323.633946759262</v>
      </c>
      <c r="BS1207" s="73" t="s">
        <v>4661</v>
      </c>
      <c r="BT1207" s="73" t="s">
        <v>4662</v>
      </c>
      <c r="BU1207" s="73">
        <v>1051</v>
      </c>
      <c r="BV1207" s="73" t="s">
        <v>2176</v>
      </c>
      <c r="BW1207" s="73" t="s">
        <v>2177</v>
      </c>
      <c r="BX1207" s="73">
        <v>0.03</v>
      </c>
      <c r="BY1207" s="73">
        <v>0.54</v>
      </c>
      <c r="BZ1207" s="73">
        <v>0.06</v>
      </c>
      <c r="CA1207" s="73">
        <v>0.54</v>
      </c>
      <c r="CB1207" s="73"/>
      <c r="CC1207" s="73"/>
      <c r="CD1207" s="73"/>
      <c r="CE1207" s="73"/>
      <c r="CF1207" s="73" t="s">
        <v>3664</v>
      </c>
      <c r="CG1207" s="80"/>
      <c r="CH1207" s="73" t="s">
        <v>66</v>
      </c>
      <c r="CI1207" s="73" t="s">
        <v>3664</v>
      </c>
    </row>
    <row r="1208" spans="70:87" ht="15" customHeight="1" x14ac:dyDescent="0.25">
      <c r="BR1208" s="78">
        <v>46323.633946759262</v>
      </c>
      <c r="BS1208" s="73" t="s">
        <v>4661</v>
      </c>
      <c r="BT1208" s="73" t="s">
        <v>4663</v>
      </c>
      <c r="BU1208" s="73">
        <v>1052</v>
      </c>
      <c r="BV1208" s="73" t="s">
        <v>2176</v>
      </c>
      <c r="BW1208" s="73" t="s">
        <v>2177</v>
      </c>
      <c r="BX1208" s="73">
        <v>0.06</v>
      </c>
      <c r="BY1208" s="73">
        <v>0.54</v>
      </c>
      <c r="BZ1208" s="73">
        <v>0.06</v>
      </c>
      <c r="CA1208" s="73">
        <v>0.56999999999999995</v>
      </c>
      <c r="CB1208" s="73"/>
      <c r="CC1208" s="73"/>
      <c r="CD1208" s="73"/>
      <c r="CE1208" s="73"/>
      <c r="CF1208" s="73" t="s">
        <v>3664</v>
      </c>
      <c r="CG1208" s="80"/>
      <c r="CH1208" s="73" t="s">
        <v>66</v>
      </c>
      <c r="CI1208" s="73" t="s">
        <v>3664</v>
      </c>
    </row>
    <row r="1209" spans="70:87" ht="15" customHeight="1" x14ac:dyDescent="0.25">
      <c r="BR1209" s="78">
        <v>46323.633946759262</v>
      </c>
      <c r="BS1209" s="73" t="s">
        <v>4661</v>
      </c>
      <c r="BT1209" s="73" t="s">
        <v>4664</v>
      </c>
      <c r="BU1209" s="73">
        <v>1053</v>
      </c>
      <c r="BV1209" s="73" t="s">
        <v>2176</v>
      </c>
      <c r="BW1209" s="73" t="s">
        <v>2177</v>
      </c>
      <c r="BX1209" s="73">
        <v>0.06</v>
      </c>
      <c r="BY1209" s="73">
        <v>0.56999999999999995</v>
      </c>
      <c r="BZ1209" s="73">
        <v>0.03</v>
      </c>
      <c r="CA1209" s="73">
        <v>0.56999999999999995</v>
      </c>
      <c r="CB1209" s="73"/>
      <c r="CC1209" s="73"/>
      <c r="CD1209" s="73"/>
      <c r="CE1209" s="73"/>
      <c r="CF1209" s="73" t="s">
        <v>3664</v>
      </c>
      <c r="CG1209" s="80"/>
      <c r="CH1209" s="73" t="s">
        <v>66</v>
      </c>
      <c r="CI1209" s="73" t="s">
        <v>3664</v>
      </c>
    </row>
    <row r="1210" spans="70:87" ht="15" customHeight="1" x14ac:dyDescent="0.25">
      <c r="BR1210" s="78">
        <v>46323.633946759262</v>
      </c>
      <c r="BS1210" s="73" t="s">
        <v>4661</v>
      </c>
      <c r="BT1210" s="73" t="s">
        <v>4665</v>
      </c>
      <c r="BU1210" s="73">
        <v>1054</v>
      </c>
      <c r="BV1210" s="73" t="s">
        <v>2176</v>
      </c>
      <c r="BW1210" s="73" t="s">
        <v>2177</v>
      </c>
      <c r="BX1210" s="73">
        <v>0.03</v>
      </c>
      <c r="BY1210" s="73">
        <v>0.56999999999999995</v>
      </c>
      <c r="BZ1210" s="73">
        <v>0.03</v>
      </c>
      <c r="CA1210" s="73">
        <v>0.54</v>
      </c>
      <c r="CB1210" s="73"/>
      <c r="CC1210" s="73"/>
      <c r="CD1210" s="73"/>
      <c r="CE1210" s="73"/>
      <c r="CF1210" s="73" t="s">
        <v>3664</v>
      </c>
      <c r="CG1210" s="80"/>
      <c r="CH1210" s="73" t="s">
        <v>66</v>
      </c>
      <c r="CI1210" s="73" t="s">
        <v>3664</v>
      </c>
    </row>
    <row r="1211" spans="70:87" ht="15" customHeight="1" x14ac:dyDescent="0.25">
      <c r="BR1211" s="78">
        <v>46323.633946759262</v>
      </c>
      <c r="BS1211" s="73" t="s">
        <v>4666</v>
      </c>
      <c r="BT1211" s="73" t="s">
        <v>4667</v>
      </c>
      <c r="BU1211" s="73">
        <v>1055</v>
      </c>
      <c r="BV1211" s="73" t="s">
        <v>2176</v>
      </c>
      <c r="BW1211" s="73" t="s">
        <v>2177</v>
      </c>
      <c r="BX1211" s="73">
        <v>0.06</v>
      </c>
      <c r="BY1211" s="73">
        <v>0.54</v>
      </c>
      <c r="BZ1211" s="73">
        <v>0.09</v>
      </c>
      <c r="CA1211" s="73">
        <v>0.54</v>
      </c>
      <c r="CB1211" s="73"/>
      <c r="CC1211" s="73"/>
      <c r="CD1211" s="73"/>
      <c r="CE1211" s="73"/>
      <c r="CF1211" s="73" t="s">
        <v>3666</v>
      </c>
      <c r="CG1211" s="80"/>
      <c r="CH1211" s="73" t="s">
        <v>66</v>
      </c>
      <c r="CI1211" s="73" t="s">
        <v>3666</v>
      </c>
    </row>
    <row r="1212" spans="70:87" ht="15" customHeight="1" x14ac:dyDescent="0.25">
      <c r="BR1212" s="78">
        <v>46323.633946759262</v>
      </c>
      <c r="BS1212" s="73" t="s">
        <v>4666</v>
      </c>
      <c r="BT1212" s="73" t="s">
        <v>4668</v>
      </c>
      <c r="BU1212" s="73">
        <v>1056</v>
      </c>
      <c r="BV1212" s="73" t="s">
        <v>2176</v>
      </c>
      <c r="BW1212" s="73" t="s">
        <v>2177</v>
      </c>
      <c r="BX1212" s="73">
        <v>0.09</v>
      </c>
      <c r="BY1212" s="73">
        <v>0.54</v>
      </c>
      <c r="BZ1212" s="73">
        <v>0.09</v>
      </c>
      <c r="CA1212" s="73">
        <v>0.56999999999999995</v>
      </c>
      <c r="CB1212" s="73"/>
      <c r="CC1212" s="73"/>
      <c r="CD1212" s="73"/>
      <c r="CE1212" s="73"/>
      <c r="CF1212" s="73" t="s">
        <v>3666</v>
      </c>
      <c r="CG1212" s="80"/>
      <c r="CH1212" s="73" t="s">
        <v>66</v>
      </c>
      <c r="CI1212" s="73" t="s">
        <v>3666</v>
      </c>
    </row>
    <row r="1213" spans="70:87" ht="15" customHeight="1" x14ac:dyDescent="0.25">
      <c r="BR1213" s="78">
        <v>46323.633946759262</v>
      </c>
      <c r="BS1213" s="73" t="s">
        <v>4666</v>
      </c>
      <c r="BT1213" s="73" t="s">
        <v>4669</v>
      </c>
      <c r="BU1213" s="73">
        <v>1057</v>
      </c>
      <c r="BV1213" s="73" t="s">
        <v>2176</v>
      </c>
      <c r="BW1213" s="73" t="s">
        <v>2177</v>
      </c>
      <c r="BX1213" s="73">
        <v>0.09</v>
      </c>
      <c r="BY1213" s="73">
        <v>0.56999999999999995</v>
      </c>
      <c r="BZ1213" s="73">
        <v>0.06</v>
      </c>
      <c r="CA1213" s="73">
        <v>0.56999999999999995</v>
      </c>
      <c r="CB1213" s="73"/>
      <c r="CC1213" s="73"/>
      <c r="CD1213" s="73"/>
      <c r="CE1213" s="73"/>
      <c r="CF1213" s="73" t="s">
        <v>3666</v>
      </c>
      <c r="CG1213" s="80"/>
      <c r="CH1213" s="73" t="s">
        <v>66</v>
      </c>
      <c r="CI1213" s="73" t="s">
        <v>3666</v>
      </c>
    </row>
    <row r="1214" spans="70:87" ht="15" customHeight="1" x14ac:dyDescent="0.25">
      <c r="BR1214" s="78">
        <v>46323.633946759262</v>
      </c>
      <c r="BS1214" s="73" t="s">
        <v>4666</v>
      </c>
      <c r="BT1214" s="73" t="s">
        <v>4670</v>
      </c>
      <c r="BU1214" s="73">
        <v>1058</v>
      </c>
      <c r="BV1214" s="73" t="s">
        <v>2176</v>
      </c>
      <c r="BW1214" s="73" t="s">
        <v>2177</v>
      </c>
      <c r="BX1214" s="73">
        <v>0.06</v>
      </c>
      <c r="BY1214" s="73">
        <v>0.56999999999999995</v>
      </c>
      <c r="BZ1214" s="73">
        <v>0.06</v>
      </c>
      <c r="CA1214" s="73">
        <v>0.54</v>
      </c>
      <c r="CB1214" s="73"/>
      <c r="CC1214" s="73"/>
      <c r="CD1214" s="73"/>
      <c r="CE1214" s="73"/>
      <c r="CF1214" s="73" t="s">
        <v>3666</v>
      </c>
      <c r="CG1214" s="80"/>
      <c r="CH1214" s="73" t="s">
        <v>66</v>
      </c>
      <c r="CI1214" s="73" t="s">
        <v>3666</v>
      </c>
    </row>
    <row r="1215" spans="70:87" ht="15" customHeight="1" x14ac:dyDescent="0.25">
      <c r="BR1215" s="78">
        <v>46323.633946759262</v>
      </c>
      <c r="BS1215" s="73" t="s">
        <v>4671</v>
      </c>
      <c r="BT1215" s="73" t="s">
        <v>4672</v>
      </c>
      <c r="BU1215" s="73">
        <v>1059</v>
      </c>
      <c r="BV1215" s="73" t="s">
        <v>2176</v>
      </c>
      <c r="BW1215" s="73" t="s">
        <v>2177</v>
      </c>
      <c r="BX1215" s="73">
        <v>0.09</v>
      </c>
      <c r="BY1215" s="73">
        <v>0.54</v>
      </c>
      <c r="BZ1215" s="73">
        <v>0.12</v>
      </c>
      <c r="CA1215" s="73">
        <v>0.54</v>
      </c>
      <c r="CB1215" s="73"/>
      <c r="CC1215" s="73"/>
      <c r="CD1215" s="73"/>
      <c r="CE1215" s="73"/>
      <c r="CF1215" s="73" t="s">
        <v>3668</v>
      </c>
      <c r="CG1215" s="80"/>
      <c r="CH1215" s="73" t="s">
        <v>66</v>
      </c>
      <c r="CI1215" s="73" t="s">
        <v>3668</v>
      </c>
    </row>
    <row r="1216" spans="70:87" ht="15" customHeight="1" x14ac:dyDescent="0.25">
      <c r="BR1216" s="78">
        <v>46323.633946759262</v>
      </c>
      <c r="BS1216" s="73" t="s">
        <v>4671</v>
      </c>
      <c r="BT1216" s="73" t="s">
        <v>4673</v>
      </c>
      <c r="BU1216" s="73">
        <v>1060</v>
      </c>
      <c r="BV1216" s="73" t="s">
        <v>2176</v>
      </c>
      <c r="BW1216" s="73" t="s">
        <v>2177</v>
      </c>
      <c r="BX1216" s="73">
        <v>0.12</v>
      </c>
      <c r="BY1216" s="73">
        <v>0.54</v>
      </c>
      <c r="BZ1216" s="73">
        <v>0.12</v>
      </c>
      <c r="CA1216" s="73">
        <v>0.56999999999999995</v>
      </c>
      <c r="CB1216" s="73"/>
      <c r="CC1216" s="73"/>
      <c r="CD1216" s="73"/>
      <c r="CE1216" s="73"/>
      <c r="CF1216" s="73" t="s">
        <v>3668</v>
      </c>
      <c r="CG1216" s="80"/>
      <c r="CH1216" s="73" t="s">
        <v>66</v>
      </c>
      <c r="CI1216" s="73" t="s">
        <v>3668</v>
      </c>
    </row>
    <row r="1217" spans="70:87" ht="15" customHeight="1" x14ac:dyDescent="0.25">
      <c r="BR1217" s="78">
        <v>46323.633946759262</v>
      </c>
      <c r="BS1217" s="73" t="s">
        <v>4671</v>
      </c>
      <c r="BT1217" s="73" t="s">
        <v>4674</v>
      </c>
      <c r="BU1217" s="73">
        <v>1061</v>
      </c>
      <c r="BV1217" s="73" t="s">
        <v>2176</v>
      </c>
      <c r="BW1217" s="73" t="s">
        <v>2177</v>
      </c>
      <c r="BX1217" s="73">
        <v>0.12</v>
      </c>
      <c r="BY1217" s="73">
        <v>0.56999999999999995</v>
      </c>
      <c r="BZ1217" s="73">
        <v>0.09</v>
      </c>
      <c r="CA1217" s="73">
        <v>0.56999999999999995</v>
      </c>
      <c r="CB1217" s="73"/>
      <c r="CC1217" s="73"/>
      <c r="CD1217" s="73"/>
      <c r="CE1217" s="73"/>
      <c r="CF1217" s="73" t="s">
        <v>3668</v>
      </c>
      <c r="CG1217" s="80"/>
      <c r="CH1217" s="73" t="s">
        <v>66</v>
      </c>
      <c r="CI1217" s="73" t="s">
        <v>3668</v>
      </c>
    </row>
    <row r="1218" spans="70:87" ht="15" customHeight="1" x14ac:dyDescent="0.25">
      <c r="BR1218" s="78">
        <v>46323.633946759262</v>
      </c>
      <c r="BS1218" s="73" t="s">
        <v>4671</v>
      </c>
      <c r="BT1218" s="73" t="s">
        <v>4675</v>
      </c>
      <c r="BU1218" s="73">
        <v>1062</v>
      </c>
      <c r="BV1218" s="73" t="s">
        <v>2176</v>
      </c>
      <c r="BW1218" s="73" t="s">
        <v>2177</v>
      </c>
      <c r="BX1218" s="73">
        <v>0.09</v>
      </c>
      <c r="BY1218" s="73">
        <v>0.56999999999999995</v>
      </c>
      <c r="BZ1218" s="73">
        <v>0.09</v>
      </c>
      <c r="CA1218" s="73">
        <v>0.54</v>
      </c>
      <c r="CB1218" s="73"/>
      <c r="CC1218" s="73"/>
      <c r="CD1218" s="73"/>
      <c r="CE1218" s="73"/>
      <c r="CF1218" s="73" t="s">
        <v>3668</v>
      </c>
      <c r="CG1218" s="80"/>
      <c r="CH1218" s="73" t="s">
        <v>66</v>
      </c>
      <c r="CI1218" s="73" t="s">
        <v>3668</v>
      </c>
    </row>
    <row r="1219" spans="70:87" ht="15" customHeight="1" x14ac:dyDescent="0.25">
      <c r="BR1219" s="78">
        <v>46323.633946759262</v>
      </c>
      <c r="BS1219" s="73" t="s">
        <v>4676</v>
      </c>
      <c r="BT1219" s="73" t="s">
        <v>4677</v>
      </c>
      <c r="BU1219" s="73">
        <v>1063</v>
      </c>
      <c r="BV1219" s="73" t="s">
        <v>2176</v>
      </c>
      <c r="BW1219" s="73" t="s">
        <v>2177</v>
      </c>
      <c r="BX1219" s="73">
        <v>0.12</v>
      </c>
      <c r="BY1219" s="73">
        <v>0.54</v>
      </c>
      <c r="BZ1219" s="73">
        <v>0.15</v>
      </c>
      <c r="CA1219" s="73">
        <v>0.54</v>
      </c>
      <c r="CB1219" s="73"/>
      <c r="CC1219" s="73"/>
      <c r="CD1219" s="73"/>
      <c r="CE1219" s="73"/>
      <c r="CF1219" s="73" t="s">
        <v>3670</v>
      </c>
      <c r="CG1219" s="80"/>
      <c r="CH1219" s="73" t="s">
        <v>66</v>
      </c>
      <c r="CI1219" s="73" t="s">
        <v>3670</v>
      </c>
    </row>
    <row r="1220" spans="70:87" ht="15" customHeight="1" x14ac:dyDescent="0.25">
      <c r="BR1220" s="78">
        <v>46323.633946759262</v>
      </c>
      <c r="BS1220" s="73" t="s">
        <v>4676</v>
      </c>
      <c r="BT1220" s="73" t="s">
        <v>4678</v>
      </c>
      <c r="BU1220" s="73">
        <v>1064</v>
      </c>
      <c r="BV1220" s="73" t="s">
        <v>2176</v>
      </c>
      <c r="BW1220" s="73" t="s">
        <v>2177</v>
      </c>
      <c r="BX1220" s="73">
        <v>0.15</v>
      </c>
      <c r="BY1220" s="73">
        <v>0.54</v>
      </c>
      <c r="BZ1220" s="73">
        <v>0.15</v>
      </c>
      <c r="CA1220" s="73">
        <v>0.56999999999999995</v>
      </c>
      <c r="CB1220" s="73"/>
      <c r="CC1220" s="73"/>
      <c r="CD1220" s="73"/>
      <c r="CE1220" s="73"/>
      <c r="CF1220" s="73" t="s">
        <v>3670</v>
      </c>
      <c r="CG1220" s="80"/>
      <c r="CH1220" s="73" t="s">
        <v>66</v>
      </c>
      <c r="CI1220" s="73" t="s">
        <v>3670</v>
      </c>
    </row>
    <row r="1221" spans="70:87" ht="15" customHeight="1" x14ac:dyDescent="0.25">
      <c r="BR1221" s="78">
        <v>46323.633946759262</v>
      </c>
      <c r="BS1221" s="73" t="s">
        <v>4676</v>
      </c>
      <c r="BT1221" s="73" t="s">
        <v>4679</v>
      </c>
      <c r="BU1221" s="73">
        <v>1065</v>
      </c>
      <c r="BV1221" s="73" t="s">
        <v>2176</v>
      </c>
      <c r="BW1221" s="73" t="s">
        <v>2177</v>
      </c>
      <c r="BX1221" s="73">
        <v>0.15</v>
      </c>
      <c r="BY1221" s="73">
        <v>0.56999999999999995</v>
      </c>
      <c r="BZ1221" s="73">
        <v>0.12</v>
      </c>
      <c r="CA1221" s="73">
        <v>0.56999999999999995</v>
      </c>
      <c r="CB1221" s="73"/>
      <c r="CC1221" s="73"/>
      <c r="CD1221" s="73"/>
      <c r="CE1221" s="73"/>
      <c r="CF1221" s="73" t="s">
        <v>3670</v>
      </c>
      <c r="CG1221" s="80"/>
      <c r="CH1221" s="73" t="s">
        <v>66</v>
      </c>
      <c r="CI1221" s="73" t="s">
        <v>3670</v>
      </c>
    </row>
    <row r="1222" spans="70:87" ht="15" customHeight="1" x14ac:dyDescent="0.25">
      <c r="BR1222" s="78">
        <v>46323.633946759262</v>
      </c>
      <c r="BS1222" s="73" t="s">
        <v>4676</v>
      </c>
      <c r="BT1222" s="73" t="s">
        <v>4680</v>
      </c>
      <c r="BU1222" s="73">
        <v>1066</v>
      </c>
      <c r="BV1222" s="73" t="s">
        <v>2176</v>
      </c>
      <c r="BW1222" s="73" t="s">
        <v>2177</v>
      </c>
      <c r="BX1222" s="73">
        <v>0.12</v>
      </c>
      <c r="BY1222" s="73">
        <v>0.56999999999999995</v>
      </c>
      <c r="BZ1222" s="73">
        <v>0.12</v>
      </c>
      <c r="CA1222" s="73">
        <v>0.54</v>
      </c>
      <c r="CB1222" s="73"/>
      <c r="CC1222" s="73"/>
      <c r="CD1222" s="73"/>
      <c r="CE1222" s="73"/>
      <c r="CF1222" s="73" t="s">
        <v>3670</v>
      </c>
      <c r="CG1222" s="80"/>
      <c r="CH1222" s="73" t="s">
        <v>66</v>
      </c>
      <c r="CI1222" s="73" t="s">
        <v>3670</v>
      </c>
    </row>
    <row r="1223" spans="70:87" ht="15" customHeight="1" x14ac:dyDescent="0.25">
      <c r="BR1223" s="78">
        <v>46323.633946759262</v>
      </c>
      <c r="BS1223" s="73" t="s">
        <v>4681</v>
      </c>
      <c r="BT1223" s="73" t="s">
        <v>4682</v>
      </c>
      <c r="BU1223" s="73">
        <v>1067</v>
      </c>
      <c r="BV1223" s="73" t="s">
        <v>2176</v>
      </c>
      <c r="BW1223" s="73" t="s">
        <v>2177</v>
      </c>
      <c r="BX1223" s="73">
        <v>0.15</v>
      </c>
      <c r="BY1223" s="73">
        <v>0.54</v>
      </c>
      <c r="BZ1223" s="73">
        <v>0.18</v>
      </c>
      <c r="CA1223" s="73">
        <v>0.54</v>
      </c>
      <c r="CB1223" s="73"/>
      <c r="CC1223" s="73"/>
      <c r="CD1223" s="73"/>
      <c r="CE1223" s="73"/>
      <c r="CF1223" s="73" t="s">
        <v>3672</v>
      </c>
      <c r="CG1223" s="80"/>
      <c r="CH1223" s="73" t="s">
        <v>66</v>
      </c>
      <c r="CI1223" s="73" t="s">
        <v>3672</v>
      </c>
    </row>
    <row r="1224" spans="70:87" ht="15" customHeight="1" x14ac:dyDescent="0.25">
      <c r="BR1224" s="78">
        <v>46323.633946759262</v>
      </c>
      <c r="BS1224" s="73" t="s">
        <v>4681</v>
      </c>
      <c r="BT1224" s="73" t="s">
        <v>4683</v>
      </c>
      <c r="BU1224" s="73">
        <v>1068</v>
      </c>
      <c r="BV1224" s="73" t="s">
        <v>2176</v>
      </c>
      <c r="BW1224" s="73" t="s">
        <v>2177</v>
      </c>
      <c r="BX1224" s="73">
        <v>0.18</v>
      </c>
      <c r="BY1224" s="73">
        <v>0.54</v>
      </c>
      <c r="BZ1224" s="73">
        <v>0.18</v>
      </c>
      <c r="CA1224" s="73">
        <v>0.56999999999999995</v>
      </c>
      <c r="CB1224" s="73"/>
      <c r="CC1224" s="73"/>
      <c r="CD1224" s="73"/>
      <c r="CE1224" s="73"/>
      <c r="CF1224" s="73" t="s">
        <v>3672</v>
      </c>
      <c r="CG1224" s="80"/>
      <c r="CH1224" s="73" t="s">
        <v>66</v>
      </c>
      <c r="CI1224" s="73" t="s">
        <v>3672</v>
      </c>
    </row>
    <row r="1225" spans="70:87" ht="15" customHeight="1" x14ac:dyDescent="0.25">
      <c r="BR1225" s="78">
        <v>46323.633946759262</v>
      </c>
      <c r="BS1225" s="73" t="s">
        <v>4681</v>
      </c>
      <c r="BT1225" s="73" t="s">
        <v>4684</v>
      </c>
      <c r="BU1225" s="73">
        <v>1069</v>
      </c>
      <c r="BV1225" s="73" t="s">
        <v>2176</v>
      </c>
      <c r="BW1225" s="73" t="s">
        <v>2177</v>
      </c>
      <c r="BX1225" s="73">
        <v>0.18</v>
      </c>
      <c r="BY1225" s="73">
        <v>0.56999999999999995</v>
      </c>
      <c r="BZ1225" s="73">
        <v>0.15</v>
      </c>
      <c r="CA1225" s="73">
        <v>0.56999999999999995</v>
      </c>
      <c r="CB1225" s="73"/>
      <c r="CC1225" s="73"/>
      <c r="CD1225" s="73"/>
      <c r="CE1225" s="73"/>
      <c r="CF1225" s="73" t="s">
        <v>3672</v>
      </c>
      <c r="CG1225" s="80"/>
      <c r="CH1225" s="73" t="s">
        <v>66</v>
      </c>
      <c r="CI1225" s="73" t="s">
        <v>3672</v>
      </c>
    </row>
    <row r="1226" spans="70:87" ht="15" customHeight="1" x14ac:dyDescent="0.25">
      <c r="BR1226" s="78">
        <v>46323.633946759262</v>
      </c>
      <c r="BS1226" s="73" t="s">
        <v>4681</v>
      </c>
      <c r="BT1226" s="73" t="s">
        <v>4685</v>
      </c>
      <c r="BU1226" s="73">
        <v>1070</v>
      </c>
      <c r="BV1226" s="73" t="s">
        <v>2176</v>
      </c>
      <c r="BW1226" s="73" t="s">
        <v>2177</v>
      </c>
      <c r="BX1226" s="73">
        <v>0.15</v>
      </c>
      <c r="BY1226" s="73">
        <v>0.56999999999999995</v>
      </c>
      <c r="BZ1226" s="73">
        <v>0.15</v>
      </c>
      <c r="CA1226" s="73">
        <v>0.54</v>
      </c>
      <c r="CB1226" s="73"/>
      <c r="CC1226" s="73"/>
      <c r="CD1226" s="73"/>
      <c r="CE1226" s="73"/>
      <c r="CF1226" s="73" t="s">
        <v>3672</v>
      </c>
      <c r="CG1226" s="80"/>
      <c r="CH1226" s="73" t="s">
        <v>66</v>
      </c>
      <c r="CI1226" s="73" t="s">
        <v>3672</v>
      </c>
    </row>
    <row r="1227" spans="70:87" ht="15" customHeight="1" x14ac:dyDescent="0.25">
      <c r="BR1227" s="78">
        <v>46323.633946759262</v>
      </c>
      <c r="BS1227" s="73" t="s">
        <v>4686</v>
      </c>
      <c r="BT1227" s="73" t="s">
        <v>4687</v>
      </c>
      <c r="BU1227" s="73">
        <v>1071</v>
      </c>
      <c r="BV1227" s="73" t="s">
        <v>2176</v>
      </c>
      <c r="BW1227" s="73" t="s">
        <v>2177</v>
      </c>
      <c r="BX1227" s="73">
        <v>0.18</v>
      </c>
      <c r="BY1227" s="73">
        <v>0.54</v>
      </c>
      <c r="BZ1227" s="73">
        <v>0.21</v>
      </c>
      <c r="CA1227" s="73">
        <v>0.54</v>
      </c>
      <c r="CB1227" s="73"/>
      <c r="CC1227" s="73"/>
      <c r="CD1227" s="73"/>
      <c r="CE1227" s="73"/>
      <c r="CF1227" s="73" t="s">
        <v>3674</v>
      </c>
      <c r="CG1227" s="80"/>
      <c r="CH1227" s="73" t="s">
        <v>66</v>
      </c>
      <c r="CI1227" s="73" t="s">
        <v>3674</v>
      </c>
    </row>
    <row r="1228" spans="70:87" ht="15" customHeight="1" x14ac:dyDescent="0.25">
      <c r="BR1228" s="78">
        <v>46323.633946759262</v>
      </c>
      <c r="BS1228" s="73" t="s">
        <v>4686</v>
      </c>
      <c r="BT1228" s="73" t="s">
        <v>4688</v>
      </c>
      <c r="BU1228" s="73">
        <v>1072</v>
      </c>
      <c r="BV1228" s="73" t="s">
        <v>2176</v>
      </c>
      <c r="BW1228" s="73" t="s">
        <v>2177</v>
      </c>
      <c r="BX1228" s="73">
        <v>0.21</v>
      </c>
      <c r="BY1228" s="73">
        <v>0.54</v>
      </c>
      <c r="BZ1228" s="73">
        <v>0.21</v>
      </c>
      <c r="CA1228" s="73">
        <v>0.56999999999999995</v>
      </c>
      <c r="CB1228" s="73"/>
      <c r="CC1228" s="73"/>
      <c r="CD1228" s="73"/>
      <c r="CE1228" s="73"/>
      <c r="CF1228" s="73" t="s">
        <v>3674</v>
      </c>
      <c r="CG1228" s="80"/>
      <c r="CH1228" s="73" t="s">
        <v>66</v>
      </c>
      <c r="CI1228" s="73" t="s">
        <v>3674</v>
      </c>
    </row>
    <row r="1229" spans="70:87" ht="15" customHeight="1" x14ac:dyDescent="0.25">
      <c r="BR1229" s="78">
        <v>46323.633946759262</v>
      </c>
      <c r="BS1229" s="73" t="s">
        <v>4686</v>
      </c>
      <c r="BT1229" s="73" t="s">
        <v>4689</v>
      </c>
      <c r="BU1229" s="73">
        <v>1073</v>
      </c>
      <c r="BV1229" s="73" t="s">
        <v>2176</v>
      </c>
      <c r="BW1229" s="73" t="s">
        <v>2177</v>
      </c>
      <c r="BX1229" s="73">
        <v>0.21</v>
      </c>
      <c r="BY1229" s="73">
        <v>0.56999999999999995</v>
      </c>
      <c r="BZ1229" s="73">
        <v>0.18</v>
      </c>
      <c r="CA1229" s="73">
        <v>0.56999999999999995</v>
      </c>
      <c r="CB1229" s="73"/>
      <c r="CC1229" s="73"/>
      <c r="CD1229" s="73"/>
      <c r="CE1229" s="73"/>
      <c r="CF1229" s="73" t="s">
        <v>3674</v>
      </c>
      <c r="CG1229" s="80"/>
      <c r="CH1229" s="73" t="s">
        <v>66</v>
      </c>
      <c r="CI1229" s="73" t="s">
        <v>3674</v>
      </c>
    </row>
    <row r="1230" spans="70:87" ht="15" customHeight="1" x14ac:dyDescent="0.25">
      <c r="BR1230" s="78">
        <v>46323.633946759262</v>
      </c>
      <c r="BS1230" s="73" t="s">
        <v>4686</v>
      </c>
      <c r="BT1230" s="73" t="s">
        <v>4690</v>
      </c>
      <c r="BU1230" s="73">
        <v>1074</v>
      </c>
      <c r="BV1230" s="73" t="s">
        <v>2176</v>
      </c>
      <c r="BW1230" s="73" t="s">
        <v>2177</v>
      </c>
      <c r="BX1230" s="73">
        <v>0.18</v>
      </c>
      <c r="BY1230" s="73">
        <v>0.56999999999999995</v>
      </c>
      <c r="BZ1230" s="73">
        <v>0.18</v>
      </c>
      <c r="CA1230" s="73">
        <v>0.54</v>
      </c>
      <c r="CB1230" s="73"/>
      <c r="CC1230" s="73"/>
      <c r="CD1230" s="73"/>
      <c r="CE1230" s="73"/>
      <c r="CF1230" s="73" t="s">
        <v>3674</v>
      </c>
      <c r="CG1230" s="80"/>
      <c r="CH1230" s="73" t="s">
        <v>66</v>
      </c>
      <c r="CI1230" s="73" t="s">
        <v>3674</v>
      </c>
    </row>
    <row r="1231" spans="70:87" ht="15" customHeight="1" x14ac:dyDescent="0.25">
      <c r="BR1231" s="78">
        <v>46323.633946759262</v>
      </c>
      <c r="BS1231" s="73" t="s">
        <v>4691</v>
      </c>
      <c r="BT1231" s="73" t="s">
        <v>4692</v>
      </c>
      <c r="BU1231" s="73">
        <v>1075</v>
      </c>
      <c r="BV1231" s="73" t="s">
        <v>2176</v>
      </c>
      <c r="BW1231" s="73" t="s">
        <v>2177</v>
      </c>
      <c r="BX1231" s="73">
        <v>0.21</v>
      </c>
      <c r="BY1231" s="73">
        <v>0.54</v>
      </c>
      <c r="BZ1231" s="73">
        <v>0.24</v>
      </c>
      <c r="CA1231" s="73">
        <v>0.54</v>
      </c>
      <c r="CB1231" s="73"/>
      <c r="CC1231" s="73"/>
      <c r="CD1231" s="73"/>
      <c r="CE1231" s="73"/>
      <c r="CF1231" s="73" t="s">
        <v>3676</v>
      </c>
      <c r="CG1231" s="80"/>
      <c r="CH1231" s="73" t="s">
        <v>66</v>
      </c>
      <c r="CI1231" s="73" t="s">
        <v>3676</v>
      </c>
    </row>
    <row r="1232" spans="70:87" ht="15" customHeight="1" x14ac:dyDescent="0.25">
      <c r="BR1232" s="78">
        <v>46323.633946759262</v>
      </c>
      <c r="BS1232" s="73" t="s">
        <v>4691</v>
      </c>
      <c r="BT1232" s="73" t="s">
        <v>4693</v>
      </c>
      <c r="BU1232" s="73">
        <v>1076</v>
      </c>
      <c r="BV1232" s="73" t="s">
        <v>2176</v>
      </c>
      <c r="BW1232" s="73" t="s">
        <v>2177</v>
      </c>
      <c r="BX1232" s="73">
        <v>0.24</v>
      </c>
      <c r="BY1232" s="73">
        <v>0.54</v>
      </c>
      <c r="BZ1232" s="73">
        <v>0.24</v>
      </c>
      <c r="CA1232" s="73">
        <v>0.56999999999999995</v>
      </c>
      <c r="CB1232" s="73"/>
      <c r="CC1232" s="73"/>
      <c r="CD1232" s="73"/>
      <c r="CE1232" s="73"/>
      <c r="CF1232" s="73" t="s">
        <v>3676</v>
      </c>
      <c r="CG1232" s="80"/>
      <c r="CH1232" s="73" t="s">
        <v>66</v>
      </c>
      <c r="CI1232" s="73" t="s">
        <v>3676</v>
      </c>
    </row>
    <row r="1233" spans="70:87" ht="15" customHeight="1" x14ac:dyDescent="0.25">
      <c r="BR1233" s="78">
        <v>46323.633946759262</v>
      </c>
      <c r="BS1233" s="73" t="s">
        <v>4691</v>
      </c>
      <c r="BT1233" s="73" t="s">
        <v>4694</v>
      </c>
      <c r="BU1233" s="73">
        <v>1077</v>
      </c>
      <c r="BV1233" s="73" t="s">
        <v>2176</v>
      </c>
      <c r="BW1233" s="73" t="s">
        <v>2177</v>
      </c>
      <c r="BX1233" s="73">
        <v>0.24</v>
      </c>
      <c r="BY1233" s="73">
        <v>0.56999999999999995</v>
      </c>
      <c r="BZ1233" s="73">
        <v>0.21</v>
      </c>
      <c r="CA1233" s="73">
        <v>0.56999999999999995</v>
      </c>
      <c r="CB1233" s="73"/>
      <c r="CC1233" s="73"/>
      <c r="CD1233" s="73"/>
      <c r="CE1233" s="73"/>
      <c r="CF1233" s="73" t="s">
        <v>3676</v>
      </c>
      <c r="CG1233" s="80"/>
      <c r="CH1233" s="73" t="s">
        <v>66</v>
      </c>
      <c r="CI1233" s="73" t="s">
        <v>3676</v>
      </c>
    </row>
    <row r="1234" spans="70:87" ht="15" customHeight="1" x14ac:dyDescent="0.25">
      <c r="BR1234" s="78">
        <v>46323.633946759262</v>
      </c>
      <c r="BS1234" s="73" t="s">
        <v>4691</v>
      </c>
      <c r="BT1234" s="73" t="s">
        <v>4695</v>
      </c>
      <c r="BU1234" s="73">
        <v>1078</v>
      </c>
      <c r="BV1234" s="73" t="s">
        <v>2176</v>
      </c>
      <c r="BW1234" s="73" t="s">
        <v>2177</v>
      </c>
      <c r="BX1234" s="73">
        <v>0.21</v>
      </c>
      <c r="BY1234" s="73">
        <v>0.56999999999999995</v>
      </c>
      <c r="BZ1234" s="73">
        <v>0.21</v>
      </c>
      <c r="CA1234" s="73">
        <v>0.54</v>
      </c>
      <c r="CB1234" s="73"/>
      <c r="CC1234" s="73"/>
      <c r="CD1234" s="73"/>
      <c r="CE1234" s="73"/>
      <c r="CF1234" s="73" t="s">
        <v>3676</v>
      </c>
      <c r="CG1234" s="80"/>
      <c r="CH1234" s="73" t="s">
        <v>66</v>
      </c>
      <c r="CI1234" s="73" t="s">
        <v>3676</v>
      </c>
    </row>
    <row r="1235" spans="70:87" ht="15" customHeight="1" x14ac:dyDescent="0.25">
      <c r="BR1235" s="78">
        <v>46323.633946759262</v>
      </c>
      <c r="BS1235" s="73" t="s">
        <v>4696</v>
      </c>
      <c r="BT1235" s="73" t="s">
        <v>4697</v>
      </c>
      <c r="BU1235" s="73">
        <v>1079</v>
      </c>
      <c r="BV1235" s="73" t="s">
        <v>2176</v>
      </c>
      <c r="BW1235" s="73" t="s">
        <v>2177</v>
      </c>
      <c r="BX1235" s="73">
        <v>0.25</v>
      </c>
      <c r="BY1235" s="73">
        <v>0.54</v>
      </c>
      <c r="BZ1235" s="73">
        <v>0.25</v>
      </c>
      <c r="CA1235" s="73">
        <v>0.56999999999999995</v>
      </c>
      <c r="CB1235" s="73"/>
      <c r="CC1235" s="73"/>
      <c r="CD1235" s="73"/>
      <c r="CE1235" s="73"/>
      <c r="CF1235" s="73" t="s">
        <v>3678</v>
      </c>
      <c r="CG1235" s="80"/>
      <c r="CH1235" s="73" t="s">
        <v>66</v>
      </c>
      <c r="CI1235" s="73" t="s">
        <v>3678</v>
      </c>
    </row>
    <row r="1236" spans="70:87" ht="15" customHeight="1" x14ac:dyDescent="0.25">
      <c r="BR1236" s="78">
        <v>46323.633946759262</v>
      </c>
      <c r="BS1236" s="73" t="s">
        <v>4696</v>
      </c>
      <c r="BT1236" s="73" t="s">
        <v>4698</v>
      </c>
      <c r="BU1236" s="73">
        <v>1080</v>
      </c>
      <c r="BV1236" s="73" t="s">
        <v>2176</v>
      </c>
      <c r="BW1236" s="73" t="s">
        <v>2177</v>
      </c>
      <c r="BX1236" s="73">
        <v>0.25</v>
      </c>
      <c r="BY1236" s="73">
        <v>0.56999999999999995</v>
      </c>
      <c r="BZ1236" s="73">
        <v>0.24</v>
      </c>
      <c r="CA1236" s="73">
        <v>0.56999999999999995</v>
      </c>
      <c r="CB1236" s="73"/>
      <c r="CC1236" s="73"/>
      <c r="CD1236" s="73"/>
      <c r="CE1236" s="73"/>
      <c r="CF1236" s="73" t="s">
        <v>3678</v>
      </c>
      <c r="CG1236" s="80"/>
      <c r="CH1236" s="73" t="s">
        <v>66</v>
      </c>
      <c r="CI1236" s="73" t="s">
        <v>3678</v>
      </c>
    </row>
    <row r="1237" spans="70:87" ht="15" customHeight="1" x14ac:dyDescent="0.25">
      <c r="BR1237" s="78">
        <v>46323.633946759262</v>
      </c>
      <c r="BS1237" s="73" t="s">
        <v>4696</v>
      </c>
      <c r="BT1237" s="73" t="s">
        <v>4699</v>
      </c>
      <c r="BU1237" s="73">
        <v>1081</v>
      </c>
      <c r="BV1237" s="73" t="s">
        <v>2176</v>
      </c>
      <c r="BW1237" s="73" t="s">
        <v>2177</v>
      </c>
      <c r="BX1237" s="73">
        <v>0.24</v>
      </c>
      <c r="BY1237" s="73">
        <v>0.56999999999999995</v>
      </c>
      <c r="BZ1237" s="73">
        <v>0.24</v>
      </c>
      <c r="CA1237" s="73">
        <v>0.54</v>
      </c>
      <c r="CB1237" s="73"/>
      <c r="CC1237" s="73"/>
      <c r="CD1237" s="73"/>
      <c r="CE1237" s="73"/>
      <c r="CF1237" s="73" t="s">
        <v>3678</v>
      </c>
      <c r="CG1237" s="80"/>
      <c r="CH1237" s="73" t="s">
        <v>66</v>
      </c>
      <c r="CI1237" s="73" t="s">
        <v>3678</v>
      </c>
    </row>
    <row r="1238" spans="70:87" ht="15" customHeight="1" x14ac:dyDescent="0.25">
      <c r="BR1238" s="78">
        <v>46323.633946759262</v>
      </c>
      <c r="BS1238" s="73" t="s">
        <v>4696</v>
      </c>
      <c r="BT1238" s="73" t="s">
        <v>4700</v>
      </c>
      <c r="BU1238" s="73">
        <v>1082</v>
      </c>
      <c r="BV1238" s="73" t="s">
        <v>2176</v>
      </c>
      <c r="BW1238" s="73" t="s">
        <v>2177</v>
      </c>
      <c r="BX1238" s="73">
        <v>0.24</v>
      </c>
      <c r="BY1238" s="73">
        <v>0.54</v>
      </c>
      <c r="BZ1238" s="73">
        <v>0.25</v>
      </c>
      <c r="CA1238" s="73">
        <v>0.54</v>
      </c>
      <c r="CB1238" s="73"/>
      <c r="CC1238" s="73"/>
      <c r="CD1238" s="73"/>
      <c r="CE1238" s="73"/>
      <c r="CF1238" s="73" t="s">
        <v>3678</v>
      </c>
      <c r="CG1238" s="80"/>
      <c r="CH1238" s="73" t="s">
        <v>66</v>
      </c>
      <c r="CI1238" s="73" t="s">
        <v>3678</v>
      </c>
    </row>
    <row r="1239" spans="70:87" ht="15" customHeight="1" x14ac:dyDescent="0.25">
      <c r="BR1239" s="78">
        <v>46323.633946759262</v>
      </c>
      <c r="BS1239" s="73" t="s">
        <v>4701</v>
      </c>
      <c r="BT1239" s="73" t="s">
        <v>4702</v>
      </c>
      <c r="BU1239" s="73">
        <v>1083</v>
      </c>
      <c r="BV1239" s="73" t="s">
        <v>2176</v>
      </c>
      <c r="BW1239" s="73" t="s">
        <v>2177</v>
      </c>
      <c r="BX1239" s="73">
        <v>0</v>
      </c>
      <c r="BY1239" s="73">
        <v>0.56999999999999995</v>
      </c>
      <c r="BZ1239" s="73">
        <v>0.03</v>
      </c>
      <c r="CA1239" s="73">
        <v>0.56999999999999995</v>
      </c>
      <c r="CB1239" s="73"/>
      <c r="CC1239" s="73"/>
      <c r="CD1239" s="73"/>
      <c r="CE1239" s="73"/>
      <c r="CF1239" s="73" t="s">
        <v>3680</v>
      </c>
      <c r="CG1239" s="80"/>
      <c r="CH1239" s="73" t="s">
        <v>66</v>
      </c>
      <c r="CI1239" s="73" t="s">
        <v>3680</v>
      </c>
    </row>
    <row r="1240" spans="70:87" ht="15" customHeight="1" x14ac:dyDescent="0.25">
      <c r="BR1240" s="78">
        <v>46323.633946759262</v>
      </c>
      <c r="BS1240" s="73" t="s">
        <v>4701</v>
      </c>
      <c r="BT1240" s="73" t="s">
        <v>4703</v>
      </c>
      <c r="BU1240" s="73">
        <v>1084</v>
      </c>
      <c r="BV1240" s="73" t="s">
        <v>2176</v>
      </c>
      <c r="BW1240" s="73" t="s">
        <v>2177</v>
      </c>
      <c r="BX1240" s="73">
        <v>0.03</v>
      </c>
      <c r="BY1240" s="73">
        <v>0.56999999999999995</v>
      </c>
      <c r="BZ1240" s="73">
        <v>0.03</v>
      </c>
      <c r="CA1240" s="73">
        <v>0.6</v>
      </c>
      <c r="CB1240" s="73"/>
      <c r="CC1240" s="73"/>
      <c r="CD1240" s="73"/>
      <c r="CE1240" s="73"/>
      <c r="CF1240" s="73" t="s">
        <v>3680</v>
      </c>
      <c r="CG1240" s="80"/>
      <c r="CH1240" s="73" t="s">
        <v>66</v>
      </c>
      <c r="CI1240" s="73" t="s">
        <v>3680</v>
      </c>
    </row>
    <row r="1241" spans="70:87" ht="15" customHeight="1" x14ac:dyDescent="0.25">
      <c r="BR1241" s="78">
        <v>46323.633946759262</v>
      </c>
      <c r="BS1241" s="73" t="s">
        <v>4701</v>
      </c>
      <c r="BT1241" s="73" t="s">
        <v>4704</v>
      </c>
      <c r="BU1241" s="73">
        <v>1085</v>
      </c>
      <c r="BV1241" s="73" t="s">
        <v>2176</v>
      </c>
      <c r="BW1241" s="73" t="s">
        <v>2177</v>
      </c>
      <c r="BX1241" s="73">
        <v>0.03</v>
      </c>
      <c r="BY1241" s="73">
        <v>0.6</v>
      </c>
      <c r="BZ1241" s="73">
        <v>0</v>
      </c>
      <c r="CA1241" s="73">
        <v>0.6</v>
      </c>
      <c r="CB1241" s="73"/>
      <c r="CC1241" s="73"/>
      <c r="CD1241" s="73"/>
      <c r="CE1241" s="73"/>
      <c r="CF1241" s="73" t="s">
        <v>3680</v>
      </c>
      <c r="CG1241" s="80"/>
      <c r="CH1241" s="73" t="s">
        <v>66</v>
      </c>
      <c r="CI1241" s="73" t="s">
        <v>3680</v>
      </c>
    </row>
    <row r="1242" spans="70:87" ht="15" customHeight="1" x14ac:dyDescent="0.25">
      <c r="BR1242" s="78">
        <v>46323.633946759262</v>
      </c>
      <c r="BS1242" s="73" t="s">
        <v>4701</v>
      </c>
      <c r="BT1242" s="73" t="s">
        <v>4705</v>
      </c>
      <c r="BU1242" s="73">
        <v>1086</v>
      </c>
      <c r="BV1242" s="73" t="s">
        <v>2176</v>
      </c>
      <c r="BW1242" s="73" t="s">
        <v>2177</v>
      </c>
      <c r="BX1242" s="73">
        <v>0</v>
      </c>
      <c r="BY1242" s="73">
        <v>0.6</v>
      </c>
      <c r="BZ1242" s="73">
        <v>0</v>
      </c>
      <c r="CA1242" s="73">
        <v>0.56999999999999995</v>
      </c>
      <c r="CB1242" s="73"/>
      <c r="CC1242" s="73"/>
      <c r="CD1242" s="73"/>
      <c r="CE1242" s="73"/>
      <c r="CF1242" s="73" t="s">
        <v>3680</v>
      </c>
      <c r="CG1242" s="80"/>
      <c r="CH1242" s="73" t="s">
        <v>66</v>
      </c>
      <c r="CI1242" s="73" t="s">
        <v>3680</v>
      </c>
    </row>
    <row r="1243" spans="70:87" ht="15" customHeight="1" x14ac:dyDescent="0.25">
      <c r="BR1243" s="78">
        <v>46323.633946759262</v>
      </c>
      <c r="BS1243" s="73" t="s">
        <v>4706</v>
      </c>
      <c r="BT1243" s="73" t="s">
        <v>4707</v>
      </c>
      <c r="BU1243" s="73">
        <v>1087</v>
      </c>
      <c r="BV1243" s="73" t="s">
        <v>2176</v>
      </c>
      <c r="BW1243" s="73" t="s">
        <v>2177</v>
      </c>
      <c r="BX1243" s="73">
        <v>0.03</v>
      </c>
      <c r="BY1243" s="73">
        <v>0.56999999999999995</v>
      </c>
      <c r="BZ1243" s="73">
        <v>0.06</v>
      </c>
      <c r="CA1243" s="73">
        <v>0.56999999999999995</v>
      </c>
      <c r="CB1243" s="73"/>
      <c r="CC1243" s="73"/>
      <c r="CD1243" s="73"/>
      <c r="CE1243" s="73"/>
      <c r="CF1243" s="73" t="s">
        <v>3682</v>
      </c>
      <c r="CG1243" s="80"/>
      <c r="CH1243" s="73" t="s">
        <v>66</v>
      </c>
      <c r="CI1243" s="73" t="s">
        <v>3682</v>
      </c>
    </row>
    <row r="1244" spans="70:87" ht="15" customHeight="1" x14ac:dyDescent="0.25">
      <c r="BR1244" s="78">
        <v>46323.633946759262</v>
      </c>
      <c r="BS1244" s="73" t="s">
        <v>4706</v>
      </c>
      <c r="BT1244" s="73" t="s">
        <v>4708</v>
      </c>
      <c r="BU1244" s="73">
        <v>1088</v>
      </c>
      <c r="BV1244" s="73" t="s">
        <v>2176</v>
      </c>
      <c r="BW1244" s="73" t="s">
        <v>2177</v>
      </c>
      <c r="BX1244" s="73">
        <v>0.06</v>
      </c>
      <c r="BY1244" s="73">
        <v>0.56999999999999995</v>
      </c>
      <c r="BZ1244" s="73">
        <v>0.06</v>
      </c>
      <c r="CA1244" s="73">
        <v>0.6</v>
      </c>
      <c r="CB1244" s="73"/>
      <c r="CC1244" s="73"/>
      <c r="CD1244" s="73"/>
      <c r="CE1244" s="73"/>
      <c r="CF1244" s="73" t="s">
        <v>3682</v>
      </c>
      <c r="CG1244" s="80"/>
      <c r="CH1244" s="73" t="s">
        <v>66</v>
      </c>
      <c r="CI1244" s="73" t="s">
        <v>3682</v>
      </c>
    </row>
    <row r="1245" spans="70:87" ht="15" customHeight="1" x14ac:dyDescent="0.25">
      <c r="BR1245" s="78">
        <v>46323.633946759262</v>
      </c>
      <c r="BS1245" s="73" t="s">
        <v>4706</v>
      </c>
      <c r="BT1245" s="73" t="s">
        <v>4709</v>
      </c>
      <c r="BU1245" s="73">
        <v>1089</v>
      </c>
      <c r="BV1245" s="73" t="s">
        <v>2176</v>
      </c>
      <c r="BW1245" s="73" t="s">
        <v>2177</v>
      </c>
      <c r="BX1245" s="73">
        <v>0.06</v>
      </c>
      <c r="BY1245" s="73">
        <v>0.6</v>
      </c>
      <c r="BZ1245" s="73">
        <v>0.03</v>
      </c>
      <c r="CA1245" s="73">
        <v>0.6</v>
      </c>
      <c r="CB1245" s="73"/>
      <c r="CC1245" s="73"/>
      <c r="CD1245" s="73"/>
      <c r="CE1245" s="73"/>
      <c r="CF1245" s="73" t="s">
        <v>3682</v>
      </c>
      <c r="CG1245" s="80"/>
      <c r="CH1245" s="73" t="s">
        <v>66</v>
      </c>
      <c r="CI1245" s="73" t="s">
        <v>3682</v>
      </c>
    </row>
    <row r="1246" spans="70:87" ht="15" customHeight="1" x14ac:dyDescent="0.25">
      <c r="BR1246" s="78">
        <v>46323.633946759262</v>
      </c>
      <c r="BS1246" s="73" t="s">
        <v>4706</v>
      </c>
      <c r="BT1246" s="73" t="s">
        <v>4710</v>
      </c>
      <c r="BU1246" s="73">
        <v>1090</v>
      </c>
      <c r="BV1246" s="73" t="s">
        <v>2176</v>
      </c>
      <c r="BW1246" s="73" t="s">
        <v>2177</v>
      </c>
      <c r="BX1246" s="73">
        <v>0.03</v>
      </c>
      <c r="BY1246" s="73">
        <v>0.6</v>
      </c>
      <c r="BZ1246" s="73">
        <v>0.03</v>
      </c>
      <c r="CA1246" s="73">
        <v>0.56999999999999995</v>
      </c>
      <c r="CB1246" s="73"/>
      <c r="CC1246" s="73"/>
      <c r="CD1246" s="73"/>
      <c r="CE1246" s="73"/>
      <c r="CF1246" s="73" t="s">
        <v>3682</v>
      </c>
      <c r="CG1246" s="80"/>
      <c r="CH1246" s="73" t="s">
        <v>66</v>
      </c>
      <c r="CI1246" s="73" t="s">
        <v>3682</v>
      </c>
    </row>
    <row r="1247" spans="70:87" ht="15" customHeight="1" x14ac:dyDescent="0.25">
      <c r="BR1247" s="78">
        <v>46323.633946759262</v>
      </c>
      <c r="BS1247" s="73" t="s">
        <v>4711</v>
      </c>
      <c r="BT1247" s="73" t="s">
        <v>4712</v>
      </c>
      <c r="BU1247" s="73">
        <v>1091</v>
      </c>
      <c r="BV1247" s="73" t="s">
        <v>2176</v>
      </c>
      <c r="BW1247" s="73" t="s">
        <v>2177</v>
      </c>
      <c r="BX1247" s="73">
        <v>0.06</v>
      </c>
      <c r="BY1247" s="73">
        <v>0.56999999999999995</v>
      </c>
      <c r="BZ1247" s="73">
        <v>0.09</v>
      </c>
      <c r="CA1247" s="73">
        <v>0.56999999999999995</v>
      </c>
      <c r="CB1247" s="73"/>
      <c r="CC1247" s="73"/>
      <c r="CD1247" s="73"/>
      <c r="CE1247" s="73"/>
      <c r="CF1247" s="73" t="s">
        <v>3684</v>
      </c>
      <c r="CG1247" s="80"/>
      <c r="CH1247" s="73" t="s">
        <v>66</v>
      </c>
      <c r="CI1247" s="73" t="s">
        <v>3684</v>
      </c>
    </row>
    <row r="1248" spans="70:87" ht="15" customHeight="1" x14ac:dyDescent="0.25">
      <c r="BR1248" s="78">
        <v>46323.633946759262</v>
      </c>
      <c r="BS1248" s="73" t="s">
        <v>4711</v>
      </c>
      <c r="BT1248" s="73" t="s">
        <v>4713</v>
      </c>
      <c r="BU1248" s="73">
        <v>1092</v>
      </c>
      <c r="BV1248" s="73" t="s">
        <v>2176</v>
      </c>
      <c r="BW1248" s="73" t="s">
        <v>2177</v>
      </c>
      <c r="BX1248" s="73">
        <v>0.09</v>
      </c>
      <c r="BY1248" s="73">
        <v>0.56999999999999995</v>
      </c>
      <c r="BZ1248" s="73">
        <v>0.09</v>
      </c>
      <c r="CA1248" s="73">
        <v>0.6</v>
      </c>
      <c r="CB1248" s="73"/>
      <c r="CC1248" s="73"/>
      <c r="CD1248" s="73"/>
      <c r="CE1248" s="73"/>
      <c r="CF1248" s="73" t="s">
        <v>3684</v>
      </c>
      <c r="CG1248" s="80"/>
      <c r="CH1248" s="73" t="s">
        <v>66</v>
      </c>
      <c r="CI1248" s="73" t="s">
        <v>3684</v>
      </c>
    </row>
    <row r="1249" spans="70:87" ht="15" customHeight="1" x14ac:dyDescent="0.25">
      <c r="BR1249" s="78">
        <v>46323.633946759262</v>
      </c>
      <c r="BS1249" s="73" t="s">
        <v>4711</v>
      </c>
      <c r="BT1249" s="73" t="s">
        <v>4714</v>
      </c>
      <c r="BU1249" s="73">
        <v>1093</v>
      </c>
      <c r="BV1249" s="73" t="s">
        <v>2176</v>
      </c>
      <c r="BW1249" s="73" t="s">
        <v>2177</v>
      </c>
      <c r="BX1249" s="73">
        <v>0.09</v>
      </c>
      <c r="BY1249" s="73">
        <v>0.6</v>
      </c>
      <c r="BZ1249" s="73">
        <v>0.06</v>
      </c>
      <c r="CA1249" s="73">
        <v>0.6</v>
      </c>
      <c r="CB1249" s="73"/>
      <c r="CC1249" s="73"/>
      <c r="CD1249" s="73"/>
      <c r="CE1249" s="73"/>
      <c r="CF1249" s="73" t="s">
        <v>3684</v>
      </c>
      <c r="CG1249" s="80"/>
      <c r="CH1249" s="73" t="s">
        <v>66</v>
      </c>
      <c r="CI1249" s="73" t="s">
        <v>3684</v>
      </c>
    </row>
    <row r="1250" spans="70:87" ht="15" customHeight="1" x14ac:dyDescent="0.25">
      <c r="BR1250" s="78">
        <v>46323.633946759262</v>
      </c>
      <c r="BS1250" s="73" t="s">
        <v>4711</v>
      </c>
      <c r="BT1250" s="73" t="s">
        <v>4715</v>
      </c>
      <c r="BU1250" s="73">
        <v>1094</v>
      </c>
      <c r="BV1250" s="73" t="s">
        <v>2176</v>
      </c>
      <c r="BW1250" s="73" t="s">
        <v>2177</v>
      </c>
      <c r="BX1250" s="73">
        <v>0.06</v>
      </c>
      <c r="BY1250" s="73">
        <v>0.6</v>
      </c>
      <c r="BZ1250" s="73">
        <v>0.06</v>
      </c>
      <c r="CA1250" s="73">
        <v>0.56999999999999995</v>
      </c>
      <c r="CB1250" s="73"/>
      <c r="CC1250" s="73"/>
      <c r="CD1250" s="73"/>
      <c r="CE1250" s="73"/>
      <c r="CF1250" s="73" t="s">
        <v>3684</v>
      </c>
      <c r="CG1250" s="80"/>
      <c r="CH1250" s="73" t="s">
        <v>66</v>
      </c>
      <c r="CI1250" s="73" t="s">
        <v>3684</v>
      </c>
    </row>
    <row r="1251" spans="70:87" ht="15" customHeight="1" x14ac:dyDescent="0.25">
      <c r="BR1251" s="78">
        <v>46323.633946759262</v>
      </c>
      <c r="BS1251" s="73" t="s">
        <v>4716</v>
      </c>
      <c r="BT1251" s="73" t="s">
        <v>4717</v>
      </c>
      <c r="BU1251" s="73">
        <v>1095</v>
      </c>
      <c r="BV1251" s="73" t="s">
        <v>2176</v>
      </c>
      <c r="BW1251" s="73" t="s">
        <v>2177</v>
      </c>
      <c r="BX1251" s="73">
        <v>0.09</v>
      </c>
      <c r="BY1251" s="73">
        <v>0.56999999999999995</v>
      </c>
      <c r="BZ1251" s="73">
        <v>0.12</v>
      </c>
      <c r="CA1251" s="73">
        <v>0.56999999999999995</v>
      </c>
      <c r="CB1251" s="73"/>
      <c r="CC1251" s="73"/>
      <c r="CD1251" s="73"/>
      <c r="CE1251" s="73"/>
      <c r="CF1251" s="73" t="s">
        <v>3686</v>
      </c>
      <c r="CG1251" s="80"/>
      <c r="CH1251" s="73" t="s">
        <v>66</v>
      </c>
      <c r="CI1251" s="73" t="s">
        <v>3686</v>
      </c>
    </row>
    <row r="1252" spans="70:87" ht="15" customHeight="1" x14ac:dyDescent="0.25">
      <c r="BR1252" s="78">
        <v>46323.633946759262</v>
      </c>
      <c r="BS1252" s="73" t="s">
        <v>4716</v>
      </c>
      <c r="BT1252" s="73" t="s">
        <v>4718</v>
      </c>
      <c r="BU1252" s="73">
        <v>1096</v>
      </c>
      <c r="BV1252" s="73" t="s">
        <v>2176</v>
      </c>
      <c r="BW1252" s="73" t="s">
        <v>2177</v>
      </c>
      <c r="BX1252" s="73">
        <v>0.12</v>
      </c>
      <c r="BY1252" s="73">
        <v>0.56999999999999995</v>
      </c>
      <c r="BZ1252" s="73">
        <v>0.12</v>
      </c>
      <c r="CA1252" s="73">
        <v>0.6</v>
      </c>
      <c r="CB1252" s="73"/>
      <c r="CC1252" s="73"/>
      <c r="CD1252" s="73"/>
      <c r="CE1252" s="73"/>
      <c r="CF1252" s="73" t="s">
        <v>3686</v>
      </c>
      <c r="CG1252" s="80"/>
      <c r="CH1252" s="73" t="s">
        <v>66</v>
      </c>
      <c r="CI1252" s="73" t="s">
        <v>3686</v>
      </c>
    </row>
    <row r="1253" spans="70:87" ht="15" customHeight="1" x14ac:dyDescent="0.25">
      <c r="BR1253" s="78">
        <v>46323.633946759262</v>
      </c>
      <c r="BS1253" s="73" t="s">
        <v>4716</v>
      </c>
      <c r="BT1253" s="73" t="s">
        <v>4719</v>
      </c>
      <c r="BU1253" s="73">
        <v>1097</v>
      </c>
      <c r="BV1253" s="73" t="s">
        <v>2176</v>
      </c>
      <c r="BW1253" s="73" t="s">
        <v>2177</v>
      </c>
      <c r="BX1253" s="73">
        <v>0.12</v>
      </c>
      <c r="BY1253" s="73">
        <v>0.6</v>
      </c>
      <c r="BZ1253" s="73">
        <v>0.09</v>
      </c>
      <c r="CA1253" s="73">
        <v>0.6</v>
      </c>
      <c r="CB1253" s="73"/>
      <c r="CC1253" s="73"/>
      <c r="CD1253" s="73"/>
      <c r="CE1253" s="73"/>
      <c r="CF1253" s="73" t="s">
        <v>3686</v>
      </c>
      <c r="CG1253" s="80"/>
      <c r="CH1253" s="73" t="s">
        <v>66</v>
      </c>
      <c r="CI1253" s="73" t="s">
        <v>3686</v>
      </c>
    </row>
    <row r="1254" spans="70:87" ht="15" customHeight="1" x14ac:dyDescent="0.25">
      <c r="BR1254" s="78">
        <v>46323.633946759262</v>
      </c>
      <c r="BS1254" s="73" t="s">
        <v>4716</v>
      </c>
      <c r="BT1254" s="73" t="s">
        <v>4720</v>
      </c>
      <c r="BU1254" s="73">
        <v>1098</v>
      </c>
      <c r="BV1254" s="73" t="s">
        <v>2176</v>
      </c>
      <c r="BW1254" s="73" t="s">
        <v>2177</v>
      </c>
      <c r="BX1254" s="73">
        <v>0.09</v>
      </c>
      <c r="BY1254" s="73">
        <v>0.6</v>
      </c>
      <c r="BZ1254" s="73">
        <v>0.09</v>
      </c>
      <c r="CA1254" s="73">
        <v>0.56999999999999995</v>
      </c>
      <c r="CB1254" s="73"/>
      <c r="CC1254" s="73"/>
      <c r="CD1254" s="73"/>
      <c r="CE1254" s="73"/>
      <c r="CF1254" s="73" t="s">
        <v>3686</v>
      </c>
      <c r="CG1254" s="80"/>
      <c r="CH1254" s="73" t="s">
        <v>66</v>
      </c>
      <c r="CI1254" s="73" t="s">
        <v>3686</v>
      </c>
    </row>
    <row r="1255" spans="70:87" ht="15" customHeight="1" x14ac:dyDescent="0.25">
      <c r="BR1255" s="78">
        <v>46323.633946759262</v>
      </c>
      <c r="BS1255" s="73" t="s">
        <v>4721</v>
      </c>
      <c r="BT1255" s="73" t="s">
        <v>4722</v>
      </c>
      <c r="BU1255" s="73">
        <v>1099</v>
      </c>
      <c r="BV1255" s="73" t="s">
        <v>2176</v>
      </c>
      <c r="BW1255" s="73" t="s">
        <v>2177</v>
      </c>
      <c r="BX1255" s="73">
        <v>0.12</v>
      </c>
      <c r="BY1255" s="73">
        <v>0.56999999999999995</v>
      </c>
      <c r="BZ1255" s="73">
        <v>0.15</v>
      </c>
      <c r="CA1255" s="73">
        <v>0.56999999999999995</v>
      </c>
      <c r="CB1255" s="73"/>
      <c r="CC1255" s="73"/>
      <c r="CD1255" s="73"/>
      <c r="CE1255" s="73"/>
      <c r="CF1255" s="73" t="s">
        <v>3688</v>
      </c>
      <c r="CG1255" s="80"/>
      <c r="CH1255" s="73" t="s">
        <v>66</v>
      </c>
      <c r="CI1255" s="73" t="s">
        <v>3688</v>
      </c>
    </row>
    <row r="1256" spans="70:87" ht="15" customHeight="1" x14ac:dyDescent="0.25">
      <c r="BR1256" s="78">
        <v>46323.633946759262</v>
      </c>
      <c r="BS1256" s="73" t="s">
        <v>4721</v>
      </c>
      <c r="BT1256" s="73" t="s">
        <v>4723</v>
      </c>
      <c r="BU1256" s="73">
        <v>1100</v>
      </c>
      <c r="BV1256" s="73" t="s">
        <v>2176</v>
      </c>
      <c r="BW1256" s="73" t="s">
        <v>2177</v>
      </c>
      <c r="BX1256" s="73">
        <v>0.15</v>
      </c>
      <c r="BY1256" s="73">
        <v>0.56999999999999995</v>
      </c>
      <c r="BZ1256" s="73">
        <v>0.15</v>
      </c>
      <c r="CA1256" s="73">
        <v>0.6</v>
      </c>
      <c r="CB1256" s="73"/>
      <c r="CC1256" s="73"/>
      <c r="CD1256" s="73"/>
      <c r="CE1256" s="73"/>
      <c r="CF1256" s="73" t="s">
        <v>3688</v>
      </c>
      <c r="CG1256" s="80"/>
      <c r="CH1256" s="73" t="s">
        <v>66</v>
      </c>
      <c r="CI1256" s="73" t="s">
        <v>3688</v>
      </c>
    </row>
    <row r="1257" spans="70:87" ht="15" customHeight="1" x14ac:dyDescent="0.25">
      <c r="BR1257" s="78">
        <v>46323.633946759262</v>
      </c>
      <c r="BS1257" s="73" t="s">
        <v>4721</v>
      </c>
      <c r="BT1257" s="73" t="s">
        <v>4724</v>
      </c>
      <c r="BU1257" s="73">
        <v>1101</v>
      </c>
      <c r="BV1257" s="73" t="s">
        <v>2176</v>
      </c>
      <c r="BW1257" s="73" t="s">
        <v>2177</v>
      </c>
      <c r="BX1257" s="73">
        <v>0.15</v>
      </c>
      <c r="BY1257" s="73">
        <v>0.6</v>
      </c>
      <c r="BZ1257" s="73">
        <v>0.12</v>
      </c>
      <c r="CA1257" s="73">
        <v>0.6</v>
      </c>
      <c r="CB1257" s="73"/>
      <c r="CC1257" s="73"/>
      <c r="CD1257" s="73"/>
      <c r="CE1257" s="73"/>
      <c r="CF1257" s="73" t="s">
        <v>3688</v>
      </c>
      <c r="CG1257" s="80"/>
      <c r="CH1257" s="73" t="s">
        <v>66</v>
      </c>
      <c r="CI1257" s="73" t="s">
        <v>3688</v>
      </c>
    </row>
    <row r="1258" spans="70:87" ht="15" customHeight="1" x14ac:dyDescent="0.25">
      <c r="BR1258" s="78">
        <v>46323.633946759262</v>
      </c>
      <c r="BS1258" s="73" t="s">
        <v>4721</v>
      </c>
      <c r="BT1258" s="73" t="s">
        <v>4725</v>
      </c>
      <c r="BU1258" s="73">
        <v>1102</v>
      </c>
      <c r="BV1258" s="73" t="s">
        <v>2176</v>
      </c>
      <c r="BW1258" s="73" t="s">
        <v>2177</v>
      </c>
      <c r="BX1258" s="73">
        <v>0.12</v>
      </c>
      <c r="BY1258" s="73">
        <v>0.6</v>
      </c>
      <c r="BZ1258" s="73">
        <v>0.12</v>
      </c>
      <c r="CA1258" s="73">
        <v>0.56999999999999995</v>
      </c>
      <c r="CB1258" s="73"/>
      <c r="CC1258" s="73"/>
      <c r="CD1258" s="73"/>
      <c r="CE1258" s="73"/>
      <c r="CF1258" s="73" t="s">
        <v>3688</v>
      </c>
      <c r="CG1258" s="80"/>
      <c r="CH1258" s="73" t="s">
        <v>66</v>
      </c>
      <c r="CI1258" s="73" t="s">
        <v>3688</v>
      </c>
    </row>
    <row r="1259" spans="70:87" ht="15" customHeight="1" x14ac:dyDescent="0.25">
      <c r="BR1259" s="78">
        <v>46323.633946759262</v>
      </c>
      <c r="BS1259" s="73" t="s">
        <v>4726</v>
      </c>
      <c r="BT1259" s="73" t="s">
        <v>4727</v>
      </c>
      <c r="BU1259" s="73">
        <v>1103</v>
      </c>
      <c r="BV1259" s="73" t="s">
        <v>2176</v>
      </c>
      <c r="BW1259" s="73" t="s">
        <v>2177</v>
      </c>
      <c r="BX1259" s="73">
        <v>0.15</v>
      </c>
      <c r="BY1259" s="73">
        <v>0.56999999999999995</v>
      </c>
      <c r="BZ1259" s="73">
        <v>0.18</v>
      </c>
      <c r="CA1259" s="73">
        <v>0.56999999999999995</v>
      </c>
      <c r="CB1259" s="73"/>
      <c r="CC1259" s="73"/>
      <c r="CD1259" s="73"/>
      <c r="CE1259" s="73"/>
      <c r="CF1259" s="73" t="s">
        <v>3690</v>
      </c>
      <c r="CG1259" s="80"/>
      <c r="CH1259" s="73" t="s">
        <v>66</v>
      </c>
      <c r="CI1259" s="73" t="s">
        <v>3690</v>
      </c>
    </row>
    <row r="1260" spans="70:87" ht="15" customHeight="1" x14ac:dyDescent="0.25">
      <c r="BR1260" s="78">
        <v>46323.633946759262</v>
      </c>
      <c r="BS1260" s="73" t="s">
        <v>4726</v>
      </c>
      <c r="BT1260" s="73" t="s">
        <v>4728</v>
      </c>
      <c r="BU1260" s="73">
        <v>1104</v>
      </c>
      <c r="BV1260" s="73" t="s">
        <v>2176</v>
      </c>
      <c r="BW1260" s="73" t="s">
        <v>2177</v>
      </c>
      <c r="BX1260" s="73">
        <v>0.18</v>
      </c>
      <c r="BY1260" s="73">
        <v>0.56999999999999995</v>
      </c>
      <c r="BZ1260" s="73">
        <v>0.18</v>
      </c>
      <c r="CA1260" s="73">
        <v>0.6</v>
      </c>
      <c r="CB1260" s="73"/>
      <c r="CC1260" s="73"/>
      <c r="CD1260" s="73"/>
      <c r="CE1260" s="73"/>
      <c r="CF1260" s="73" t="s">
        <v>3690</v>
      </c>
      <c r="CG1260" s="80"/>
      <c r="CH1260" s="73" t="s">
        <v>66</v>
      </c>
      <c r="CI1260" s="73" t="s">
        <v>3690</v>
      </c>
    </row>
    <row r="1261" spans="70:87" ht="15" customHeight="1" x14ac:dyDescent="0.25">
      <c r="BR1261" s="78">
        <v>46323.633946759262</v>
      </c>
      <c r="BS1261" s="73" t="s">
        <v>4726</v>
      </c>
      <c r="BT1261" s="73" t="s">
        <v>4729</v>
      </c>
      <c r="BU1261" s="73">
        <v>1105</v>
      </c>
      <c r="BV1261" s="73" t="s">
        <v>2176</v>
      </c>
      <c r="BW1261" s="73" t="s">
        <v>2177</v>
      </c>
      <c r="BX1261" s="73">
        <v>0.18</v>
      </c>
      <c r="BY1261" s="73">
        <v>0.6</v>
      </c>
      <c r="BZ1261" s="73">
        <v>0.15</v>
      </c>
      <c r="CA1261" s="73">
        <v>0.6</v>
      </c>
      <c r="CB1261" s="73"/>
      <c r="CC1261" s="73"/>
      <c r="CD1261" s="73"/>
      <c r="CE1261" s="73"/>
      <c r="CF1261" s="73" t="s">
        <v>3690</v>
      </c>
      <c r="CG1261" s="80"/>
      <c r="CH1261" s="73" t="s">
        <v>66</v>
      </c>
      <c r="CI1261" s="73" t="s">
        <v>3690</v>
      </c>
    </row>
    <row r="1262" spans="70:87" ht="15" customHeight="1" x14ac:dyDescent="0.25">
      <c r="BR1262" s="78">
        <v>46323.633946759262</v>
      </c>
      <c r="BS1262" s="73" t="s">
        <v>4726</v>
      </c>
      <c r="BT1262" s="73" t="s">
        <v>4730</v>
      </c>
      <c r="BU1262" s="73">
        <v>1106</v>
      </c>
      <c r="BV1262" s="73" t="s">
        <v>2176</v>
      </c>
      <c r="BW1262" s="73" t="s">
        <v>2177</v>
      </c>
      <c r="BX1262" s="73">
        <v>0.15</v>
      </c>
      <c r="BY1262" s="73">
        <v>0.6</v>
      </c>
      <c r="BZ1262" s="73">
        <v>0.15</v>
      </c>
      <c r="CA1262" s="73">
        <v>0.56999999999999995</v>
      </c>
      <c r="CB1262" s="73"/>
      <c r="CC1262" s="73"/>
      <c r="CD1262" s="73"/>
      <c r="CE1262" s="73"/>
      <c r="CF1262" s="73" t="s">
        <v>3690</v>
      </c>
      <c r="CG1262" s="80"/>
      <c r="CH1262" s="73" t="s">
        <v>66</v>
      </c>
      <c r="CI1262" s="73" t="s">
        <v>3690</v>
      </c>
    </row>
    <row r="1263" spans="70:87" ht="15" customHeight="1" x14ac:dyDescent="0.25">
      <c r="BR1263" s="78">
        <v>46323.633946759262</v>
      </c>
      <c r="BS1263" s="73" t="s">
        <v>4731</v>
      </c>
      <c r="BT1263" s="73" t="s">
        <v>4732</v>
      </c>
      <c r="BU1263" s="73">
        <v>1107</v>
      </c>
      <c r="BV1263" s="73" t="s">
        <v>2176</v>
      </c>
      <c r="BW1263" s="73" t="s">
        <v>2177</v>
      </c>
      <c r="BX1263" s="73">
        <v>0.18</v>
      </c>
      <c r="BY1263" s="73">
        <v>0.56999999999999995</v>
      </c>
      <c r="BZ1263" s="73">
        <v>0.21</v>
      </c>
      <c r="CA1263" s="73">
        <v>0.56999999999999995</v>
      </c>
      <c r="CB1263" s="73"/>
      <c r="CC1263" s="73"/>
      <c r="CD1263" s="73"/>
      <c r="CE1263" s="73"/>
      <c r="CF1263" s="73" t="s">
        <v>3692</v>
      </c>
      <c r="CG1263" s="80"/>
      <c r="CH1263" s="73" t="s">
        <v>66</v>
      </c>
      <c r="CI1263" s="73" t="s">
        <v>3692</v>
      </c>
    </row>
    <row r="1264" spans="70:87" ht="15" customHeight="1" x14ac:dyDescent="0.25">
      <c r="BR1264" s="78">
        <v>46323.633946759262</v>
      </c>
      <c r="BS1264" s="73" t="s">
        <v>4731</v>
      </c>
      <c r="BT1264" s="73" t="s">
        <v>4733</v>
      </c>
      <c r="BU1264" s="73">
        <v>1108</v>
      </c>
      <c r="BV1264" s="73" t="s">
        <v>2176</v>
      </c>
      <c r="BW1264" s="73" t="s">
        <v>2177</v>
      </c>
      <c r="BX1264" s="73">
        <v>0.21</v>
      </c>
      <c r="BY1264" s="73">
        <v>0.56999999999999995</v>
      </c>
      <c r="BZ1264" s="73">
        <v>0.21</v>
      </c>
      <c r="CA1264" s="73">
        <v>0.6</v>
      </c>
      <c r="CB1264" s="73"/>
      <c r="CC1264" s="73"/>
      <c r="CD1264" s="73"/>
      <c r="CE1264" s="73"/>
      <c r="CF1264" s="73" t="s">
        <v>3692</v>
      </c>
      <c r="CG1264" s="80"/>
      <c r="CH1264" s="73" t="s">
        <v>66</v>
      </c>
      <c r="CI1264" s="73" t="s">
        <v>3692</v>
      </c>
    </row>
    <row r="1265" spans="70:87" ht="15" customHeight="1" x14ac:dyDescent="0.25">
      <c r="BR1265" s="78">
        <v>46323.633946759262</v>
      </c>
      <c r="BS1265" s="73" t="s">
        <v>4731</v>
      </c>
      <c r="BT1265" s="73" t="s">
        <v>4734</v>
      </c>
      <c r="BU1265" s="73">
        <v>1109</v>
      </c>
      <c r="BV1265" s="73" t="s">
        <v>2176</v>
      </c>
      <c r="BW1265" s="73" t="s">
        <v>2177</v>
      </c>
      <c r="BX1265" s="73">
        <v>0.21</v>
      </c>
      <c r="BY1265" s="73">
        <v>0.6</v>
      </c>
      <c r="BZ1265" s="73">
        <v>0.18</v>
      </c>
      <c r="CA1265" s="73">
        <v>0.6</v>
      </c>
      <c r="CB1265" s="73"/>
      <c r="CC1265" s="73"/>
      <c r="CD1265" s="73"/>
      <c r="CE1265" s="73"/>
      <c r="CF1265" s="73" t="s">
        <v>3692</v>
      </c>
      <c r="CG1265" s="80"/>
      <c r="CH1265" s="73" t="s">
        <v>66</v>
      </c>
      <c r="CI1265" s="73" t="s">
        <v>3692</v>
      </c>
    </row>
    <row r="1266" spans="70:87" ht="15" customHeight="1" x14ac:dyDescent="0.25">
      <c r="BR1266" s="78">
        <v>46323.633946759262</v>
      </c>
      <c r="BS1266" s="73" t="s">
        <v>4731</v>
      </c>
      <c r="BT1266" s="73" t="s">
        <v>4735</v>
      </c>
      <c r="BU1266" s="73">
        <v>1110</v>
      </c>
      <c r="BV1266" s="73" t="s">
        <v>2176</v>
      </c>
      <c r="BW1266" s="73" t="s">
        <v>2177</v>
      </c>
      <c r="BX1266" s="73">
        <v>0.18</v>
      </c>
      <c r="BY1266" s="73">
        <v>0.6</v>
      </c>
      <c r="BZ1266" s="73">
        <v>0.18</v>
      </c>
      <c r="CA1266" s="73">
        <v>0.56999999999999995</v>
      </c>
      <c r="CB1266" s="73"/>
      <c r="CC1266" s="73"/>
      <c r="CD1266" s="73"/>
      <c r="CE1266" s="73"/>
      <c r="CF1266" s="73" t="s">
        <v>3692</v>
      </c>
      <c r="CG1266" s="80"/>
      <c r="CH1266" s="73" t="s">
        <v>66</v>
      </c>
      <c r="CI1266" s="73" t="s">
        <v>3692</v>
      </c>
    </row>
    <row r="1267" spans="70:87" ht="15" customHeight="1" x14ac:dyDescent="0.25">
      <c r="BR1267" s="78">
        <v>46323.633946759262</v>
      </c>
      <c r="BS1267" s="73" t="s">
        <v>4736</v>
      </c>
      <c r="BT1267" s="73" t="s">
        <v>4737</v>
      </c>
      <c r="BU1267" s="73">
        <v>1111</v>
      </c>
      <c r="BV1267" s="73" t="s">
        <v>2176</v>
      </c>
      <c r="BW1267" s="73" t="s">
        <v>2177</v>
      </c>
      <c r="BX1267" s="73">
        <v>0.21</v>
      </c>
      <c r="BY1267" s="73">
        <v>0.56999999999999995</v>
      </c>
      <c r="BZ1267" s="73">
        <v>0.24</v>
      </c>
      <c r="CA1267" s="73">
        <v>0.56999999999999995</v>
      </c>
      <c r="CB1267" s="73"/>
      <c r="CC1267" s="73"/>
      <c r="CD1267" s="73"/>
      <c r="CE1267" s="73"/>
      <c r="CF1267" s="73" t="s">
        <v>3694</v>
      </c>
      <c r="CG1267" s="80"/>
      <c r="CH1267" s="73" t="s">
        <v>66</v>
      </c>
      <c r="CI1267" s="73" t="s">
        <v>3694</v>
      </c>
    </row>
    <row r="1268" spans="70:87" ht="15" customHeight="1" x14ac:dyDescent="0.25">
      <c r="BR1268" s="78">
        <v>46323.633946759262</v>
      </c>
      <c r="BS1268" s="73" t="s">
        <v>4736</v>
      </c>
      <c r="BT1268" s="73" t="s">
        <v>4738</v>
      </c>
      <c r="BU1268" s="73">
        <v>1112</v>
      </c>
      <c r="BV1268" s="73" t="s">
        <v>2176</v>
      </c>
      <c r="BW1268" s="73" t="s">
        <v>2177</v>
      </c>
      <c r="BX1268" s="73">
        <v>0.24</v>
      </c>
      <c r="BY1268" s="73">
        <v>0.56999999999999995</v>
      </c>
      <c r="BZ1268" s="73">
        <v>0.24</v>
      </c>
      <c r="CA1268" s="73">
        <v>0.6</v>
      </c>
      <c r="CB1268" s="73"/>
      <c r="CC1268" s="73"/>
      <c r="CD1268" s="73"/>
      <c r="CE1268" s="73"/>
      <c r="CF1268" s="73" t="s">
        <v>3694</v>
      </c>
      <c r="CG1268" s="80"/>
      <c r="CH1268" s="73" t="s">
        <v>66</v>
      </c>
      <c r="CI1268" s="73" t="s">
        <v>3694</v>
      </c>
    </row>
    <row r="1269" spans="70:87" ht="15" customHeight="1" x14ac:dyDescent="0.25">
      <c r="BR1269" s="78">
        <v>46323.633946759262</v>
      </c>
      <c r="BS1269" s="73" t="s">
        <v>4736</v>
      </c>
      <c r="BT1269" s="73" t="s">
        <v>4739</v>
      </c>
      <c r="BU1269" s="73">
        <v>1113</v>
      </c>
      <c r="BV1269" s="73" t="s">
        <v>2176</v>
      </c>
      <c r="BW1269" s="73" t="s">
        <v>2177</v>
      </c>
      <c r="BX1269" s="73">
        <v>0.24</v>
      </c>
      <c r="BY1269" s="73">
        <v>0.6</v>
      </c>
      <c r="BZ1269" s="73">
        <v>0.21</v>
      </c>
      <c r="CA1269" s="73">
        <v>0.6</v>
      </c>
      <c r="CB1269" s="73"/>
      <c r="CC1269" s="73"/>
      <c r="CD1269" s="73"/>
      <c r="CE1269" s="73"/>
      <c r="CF1269" s="73" t="s">
        <v>3694</v>
      </c>
      <c r="CG1269" s="80"/>
      <c r="CH1269" s="73" t="s">
        <v>66</v>
      </c>
      <c r="CI1269" s="73" t="s">
        <v>3694</v>
      </c>
    </row>
    <row r="1270" spans="70:87" ht="15" customHeight="1" x14ac:dyDescent="0.25">
      <c r="BR1270" s="78">
        <v>46323.633946759262</v>
      </c>
      <c r="BS1270" s="73" t="s">
        <v>4736</v>
      </c>
      <c r="BT1270" s="73" t="s">
        <v>4740</v>
      </c>
      <c r="BU1270" s="73">
        <v>1114</v>
      </c>
      <c r="BV1270" s="73" t="s">
        <v>2176</v>
      </c>
      <c r="BW1270" s="73" t="s">
        <v>2177</v>
      </c>
      <c r="BX1270" s="73">
        <v>0.21</v>
      </c>
      <c r="BY1270" s="73">
        <v>0.6</v>
      </c>
      <c r="BZ1270" s="73">
        <v>0.21</v>
      </c>
      <c r="CA1270" s="73">
        <v>0.56999999999999995</v>
      </c>
      <c r="CB1270" s="73"/>
      <c r="CC1270" s="73"/>
      <c r="CD1270" s="73"/>
      <c r="CE1270" s="73"/>
      <c r="CF1270" s="73" t="s">
        <v>3694</v>
      </c>
      <c r="CG1270" s="80"/>
      <c r="CH1270" s="73" t="s">
        <v>66</v>
      </c>
      <c r="CI1270" s="73" t="s">
        <v>3694</v>
      </c>
    </row>
    <row r="1271" spans="70:87" ht="15" customHeight="1" x14ac:dyDescent="0.25">
      <c r="BR1271" s="78">
        <v>46323.633946759262</v>
      </c>
      <c r="BS1271" s="73" t="s">
        <v>4741</v>
      </c>
      <c r="BT1271" s="73" t="s">
        <v>4742</v>
      </c>
      <c r="BU1271" s="73">
        <v>1115</v>
      </c>
      <c r="BV1271" s="73" t="s">
        <v>2176</v>
      </c>
      <c r="BW1271" s="73" t="s">
        <v>2177</v>
      </c>
      <c r="BX1271" s="73">
        <v>0.25</v>
      </c>
      <c r="BY1271" s="73">
        <v>0.56999999999999995</v>
      </c>
      <c r="BZ1271" s="73">
        <v>0.25</v>
      </c>
      <c r="CA1271" s="73">
        <v>0.6</v>
      </c>
      <c r="CB1271" s="73"/>
      <c r="CC1271" s="73"/>
      <c r="CD1271" s="73"/>
      <c r="CE1271" s="73"/>
      <c r="CF1271" s="73" t="s">
        <v>3696</v>
      </c>
      <c r="CG1271" s="80"/>
      <c r="CH1271" s="73" t="s">
        <v>66</v>
      </c>
      <c r="CI1271" s="73" t="s">
        <v>3696</v>
      </c>
    </row>
    <row r="1272" spans="70:87" ht="15" customHeight="1" x14ac:dyDescent="0.25">
      <c r="BR1272" s="78">
        <v>46323.633946759262</v>
      </c>
      <c r="BS1272" s="73" t="s">
        <v>4741</v>
      </c>
      <c r="BT1272" s="73" t="s">
        <v>4743</v>
      </c>
      <c r="BU1272" s="73">
        <v>1116</v>
      </c>
      <c r="BV1272" s="73" t="s">
        <v>2176</v>
      </c>
      <c r="BW1272" s="73" t="s">
        <v>2177</v>
      </c>
      <c r="BX1272" s="73">
        <v>0.25</v>
      </c>
      <c r="BY1272" s="73">
        <v>0.6</v>
      </c>
      <c r="BZ1272" s="73">
        <v>0.24</v>
      </c>
      <c r="CA1272" s="73">
        <v>0.6</v>
      </c>
      <c r="CB1272" s="73"/>
      <c r="CC1272" s="73"/>
      <c r="CD1272" s="73"/>
      <c r="CE1272" s="73"/>
      <c r="CF1272" s="73" t="s">
        <v>3696</v>
      </c>
      <c r="CG1272" s="80"/>
      <c r="CH1272" s="73" t="s">
        <v>66</v>
      </c>
      <c r="CI1272" s="73" t="s">
        <v>3696</v>
      </c>
    </row>
    <row r="1273" spans="70:87" ht="15" customHeight="1" x14ac:dyDescent="0.25">
      <c r="BR1273" s="78">
        <v>46323.633946759262</v>
      </c>
      <c r="BS1273" s="73" t="s">
        <v>4741</v>
      </c>
      <c r="BT1273" s="73" t="s">
        <v>4744</v>
      </c>
      <c r="BU1273" s="73">
        <v>1117</v>
      </c>
      <c r="BV1273" s="73" t="s">
        <v>2176</v>
      </c>
      <c r="BW1273" s="73" t="s">
        <v>2177</v>
      </c>
      <c r="BX1273" s="73">
        <v>0.24</v>
      </c>
      <c r="BY1273" s="73">
        <v>0.6</v>
      </c>
      <c r="BZ1273" s="73">
        <v>0.24</v>
      </c>
      <c r="CA1273" s="73">
        <v>0.56999999999999995</v>
      </c>
      <c r="CB1273" s="73"/>
      <c r="CC1273" s="73"/>
      <c r="CD1273" s="73"/>
      <c r="CE1273" s="73"/>
      <c r="CF1273" s="73" t="s">
        <v>3696</v>
      </c>
      <c r="CG1273" s="80"/>
      <c r="CH1273" s="73" t="s">
        <v>66</v>
      </c>
      <c r="CI1273" s="73" t="s">
        <v>3696</v>
      </c>
    </row>
    <row r="1274" spans="70:87" ht="15" customHeight="1" x14ac:dyDescent="0.25">
      <c r="BR1274" s="78">
        <v>46323.633946759262</v>
      </c>
      <c r="BS1274" s="73" t="s">
        <v>4741</v>
      </c>
      <c r="BT1274" s="73" t="s">
        <v>4745</v>
      </c>
      <c r="BU1274" s="73">
        <v>1118</v>
      </c>
      <c r="BV1274" s="73" t="s">
        <v>2176</v>
      </c>
      <c r="BW1274" s="73" t="s">
        <v>2177</v>
      </c>
      <c r="BX1274" s="73">
        <v>0.24</v>
      </c>
      <c r="BY1274" s="73">
        <v>0.56999999999999995</v>
      </c>
      <c r="BZ1274" s="73">
        <v>0.25</v>
      </c>
      <c r="CA1274" s="73">
        <v>0.56999999999999995</v>
      </c>
      <c r="CB1274" s="73"/>
      <c r="CC1274" s="73"/>
      <c r="CD1274" s="73"/>
      <c r="CE1274" s="73"/>
      <c r="CF1274" s="73" t="s">
        <v>3696</v>
      </c>
      <c r="CG1274" s="80"/>
      <c r="CH1274" s="73" t="s">
        <v>66</v>
      </c>
      <c r="CI1274" s="73" t="s">
        <v>3696</v>
      </c>
    </row>
    <row r="1275" spans="70:87" ht="15" customHeight="1" x14ac:dyDescent="0.25">
      <c r="BR1275" s="78">
        <v>46323.633946759262</v>
      </c>
      <c r="BS1275" s="73" t="s">
        <v>4746</v>
      </c>
      <c r="BT1275" s="73" t="s">
        <v>4747</v>
      </c>
      <c r="BU1275" s="73">
        <v>1119</v>
      </c>
      <c r="BV1275" s="73" t="s">
        <v>2176</v>
      </c>
      <c r="BW1275" s="73" t="s">
        <v>2177</v>
      </c>
      <c r="BX1275" s="73">
        <v>0</v>
      </c>
      <c r="BY1275" s="73">
        <v>0.6</v>
      </c>
      <c r="BZ1275" s="73">
        <v>0.03</v>
      </c>
      <c r="CA1275" s="73">
        <v>0.6</v>
      </c>
      <c r="CB1275" s="73"/>
      <c r="CC1275" s="73"/>
      <c r="CD1275" s="73"/>
      <c r="CE1275" s="73"/>
      <c r="CF1275" s="73" t="s">
        <v>3698</v>
      </c>
      <c r="CG1275" s="80"/>
      <c r="CH1275" s="73" t="s">
        <v>66</v>
      </c>
      <c r="CI1275" s="73" t="s">
        <v>3698</v>
      </c>
    </row>
    <row r="1276" spans="70:87" ht="15" customHeight="1" x14ac:dyDescent="0.25">
      <c r="BR1276" s="78">
        <v>46323.633946759262</v>
      </c>
      <c r="BS1276" s="73" t="s">
        <v>4746</v>
      </c>
      <c r="BT1276" s="73" t="s">
        <v>4748</v>
      </c>
      <c r="BU1276" s="73">
        <v>1120</v>
      </c>
      <c r="BV1276" s="73" t="s">
        <v>2176</v>
      </c>
      <c r="BW1276" s="73" t="s">
        <v>2177</v>
      </c>
      <c r="BX1276" s="73">
        <v>0.03</v>
      </c>
      <c r="BY1276" s="73">
        <v>0.6</v>
      </c>
      <c r="BZ1276" s="73">
        <v>0.03</v>
      </c>
      <c r="CA1276" s="73">
        <v>0.63</v>
      </c>
      <c r="CB1276" s="73"/>
      <c r="CC1276" s="73"/>
      <c r="CD1276" s="73"/>
      <c r="CE1276" s="73"/>
      <c r="CF1276" s="73" t="s">
        <v>3698</v>
      </c>
      <c r="CG1276" s="80"/>
      <c r="CH1276" s="73" t="s">
        <v>66</v>
      </c>
      <c r="CI1276" s="73" t="s">
        <v>3698</v>
      </c>
    </row>
    <row r="1277" spans="70:87" ht="15" customHeight="1" x14ac:dyDescent="0.25">
      <c r="BR1277" s="78">
        <v>46323.633946759262</v>
      </c>
      <c r="BS1277" s="73" t="s">
        <v>4746</v>
      </c>
      <c r="BT1277" s="73" t="s">
        <v>4749</v>
      </c>
      <c r="BU1277" s="73">
        <v>1121</v>
      </c>
      <c r="BV1277" s="73" t="s">
        <v>2176</v>
      </c>
      <c r="BW1277" s="73" t="s">
        <v>2177</v>
      </c>
      <c r="BX1277" s="73">
        <v>0.03</v>
      </c>
      <c r="BY1277" s="73">
        <v>0.63</v>
      </c>
      <c r="BZ1277" s="73">
        <v>0</v>
      </c>
      <c r="CA1277" s="73">
        <v>0.63</v>
      </c>
      <c r="CB1277" s="73"/>
      <c r="CC1277" s="73"/>
      <c r="CD1277" s="73"/>
      <c r="CE1277" s="73"/>
      <c r="CF1277" s="73" t="s">
        <v>3698</v>
      </c>
      <c r="CG1277" s="80"/>
      <c r="CH1277" s="73" t="s">
        <v>66</v>
      </c>
      <c r="CI1277" s="73" t="s">
        <v>3698</v>
      </c>
    </row>
    <row r="1278" spans="70:87" ht="15" customHeight="1" x14ac:dyDescent="0.25">
      <c r="BR1278" s="78">
        <v>46323.633946759262</v>
      </c>
      <c r="BS1278" s="73" t="s">
        <v>4746</v>
      </c>
      <c r="BT1278" s="73" t="s">
        <v>4750</v>
      </c>
      <c r="BU1278" s="73">
        <v>1122</v>
      </c>
      <c r="BV1278" s="73" t="s">
        <v>2176</v>
      </c>
      <c r="BW1278" s="73" t="s">
        <v>2177</v>
      </c>
      <c r="BX1278" s="73">
        <v>0</v>
      </c>
      <c r="BY1278" s="73">
        <v>0.63</v>
      </c>
      <c r="BZ1278" s="73">
        <v>0</v>
      </c>
      <c r="CA1278" s="73">
        <v>0.6</v>
      </c>
      <c r="CB1278" s="73"/>
      <c r="CC1278" s="73"/>
      <c r="CD1278" s="73"/>
      <c r="CE1278" s="73"/>
      <c r="CF1278" s="73" t="s">
        <v>3698</v>
      </c>
      <c r="CG1278" s="80"/>
      <c r="CH1278" s="73" t="s">
        <v>66</v>
      </c>
      <c r="CI1278" s="73" t="s">
        <v>3698</v>
      </c>
    </row>
    <row r="1279" spans="70:87" ht="15" customHeight="1" x14ac:dyDescent="0.25">
      <c r="BR1279" s="78">
        <v>46323.633946759262</v>
      </c>
      <c r="BS1279" s="73" t="s">
        <v>4751</v>
      </c>
      <c r="BT1279" s="73" t="s">
        <v>4752</v>
      </c>
      <c r="BU1279" s="73">
        <v>1123</v>
      </c>
      <c r="BV1279" s="73" t="s">
        <v>2176</v>
      </c>
      <c r="BW1279" s="73" t="s">
        <v>2177</v>
      </c>
      <c r="BX1279" s="73">
        <v>0.03</v>
      </c>
      <c r="BY1279" s="73">
        <v>0.6</v>
      </c>
      <c r="BZ1279" s="73">
        <v>0.06</v>
      </c>
      <c r="CA1279" s="73">
        <v>0.6</v>
      </c>
      <c r="CB1279" s="73"/>
      <c r="CC1279" s="73"/>
      <c r="CD1279" s="73"/>
      <c r="CE1279" s="73"/>
      <c r="CF1279" s="73" t="s">
        <v>3700</v>
      </c>
      <c r="CG1279" s="80"/>
      <c r="CH1279" s="73" t="s">
        <v>66</v>
      </c>
      <c r="CI1279" s="73" t="s">
        <v>3700</v>
      </c>
    </row>
    <row r="1280" spans="70:87" ht="15" customHeight="1" x14ac:dyDescent="0.25">
      <c r="BR1280" s="78">
        <v>46323.633946759262</v>
      </c>
      <c r="BS1280" s="73" t="s">
        <v>4751</v>
      </c>
      <c r="BT1280" s="73" t="s">
        <v>4753</v>
      </c>
      <c r="BU1280" s="73">
        <v>1124</v>
      </c>
      <c r="BV1280" s="73" t="s">
        <v>2176</v>
      </c>
      <c r="BW1280" s="73" t="s">
        <v>2177</v>
      </c>
      <c r="BX1280" s="73">
        <v>0.06</v>
      </c>
      <c r="BY1280" s="73">
        <v>0.6</v>
      </c>
      <c r="BZ1280" s="73">
        <v>0.06</v>
      </c>
      <c r="CA1280" s="73">
        <v>0.63</v>
      </c>
      <c r="CB1280" s="73"/>
      <c r="CC1280" s="73"/>
      <c r="CD1280" s="73"/>
      <c r="CE1280" s="73"/>
      <c r="CF1280" s="73" t="s">
        <v>3700</v>
      </c>
      <c r="CG1280" s="80"/>
      <c r="CH1280" s="73" t="s">
        <v>66</v>
      </c>
      <c r="CI1280" s="73" t="s">
        <v>3700</v>
      </c>
    </row>
    <row r="1281" spans="70:87" ht="15" customHeight="1" x14ac:dyDescent="0.25">
      <c r="BR1281" s="78">
        <v>46323.633946759262</v>
      </c>
      <c r="BS1281" s="73" t="s">
        <v>4751</v>
      </c>
      <c r="BT1281" s="73" t="s">
        <v>4754</v>
      </c>
      <c r="BU1281" s="73">
        <v>1125</v>
      </c>
      <c r="BV1281" s="73" t="s">
        <v>2176</v>
      </c>
      <c r="BW1281" s="73" t="s">
        <v>2177</v>
      </c>
      <c r="BX1281" s="73">
        <v>0.06</v>
      </c>
      <c r="BY1281" s="73">
        <v>0.63</v>
      </c>
      <c r="BZ1281" s="73">
        <v>0.03</v>
      </c>
      <c r="CA1281" s="73">
        <v>0.63</v>
      </c>
      <c r="CB1281" s="73"/>
      <c r="CC1281" s="73"/>
      <c r="CD1281" s="73"/>
      <c r="CE1281" s="73"/>
      <c r="CF1281" s="73" t="s">
        <v>3700</v>
      </c>
      <c r="CG1281" s="80"/>
      <c r="CH1281" s="73" t="s">
        <v>66</v>
      </c>
      <c r="CI1281" s="73" t="s">
        <v>3700</v>
      </c>
    </row>
    <row r="1282" spans="70:87" ht="15" customHeight="1" x14ac:dyDescent="0.25">
      <c r="BR1282" s="78">
        <v>46323.633946759262</v>
      </c>
      <c r="BS1282" s="73" t="s">
        <v>4751</v>
      </c>
      <c r="BT1282" s="73" t="s">
        <v>4755</v>
      </c>
      <c r="BU1282" s="73">
        <v>1126</v>
      </c>
      <c r="BV1282" s="73" t="s">
        <v>2176</v>
      </c>
      <c r="BW1282" s="73" t="s">
        <v>2177</v>
      </c>
      <c r="BX1282" s="73">
        <v>0.03</v>
      </c>
      <c r="BY1282" s="73">
        <v>0.63</v>
      </c>
      <c r="BZ1282" s="73">
        <v>0.03</v>
      </c>
      <c r="CA1282" s="73">
        <v>0.6</v>
      </c>
      <c r="CB1282" s="73"/>
      <c r="CC1282" s="73"/>
      <c r="CD1282" s="73"/>
      <c r="CE1282" s="73"/>
      <c r="CF1282" s="73" t="s">
        <v>3700</v>
      </c>
      <c r="CG1282" s="80"/>
      <c r="CH1282" s="73" t="s">
        <v>66</v>
      </c>
      <c r="CI1282" s="73" t="s">
        <v>3700</v>
      </c>
    </row>
    <row r="1283" spans="70:87" ht="15" customHeight="1" x14ac:dyDescent="0.25">
      <c r="BR1283" s="78">
        <v>46323.633946759262</v>
      </c>
      <c r="BS1283" s="73" t="s">
        <v>4756</v>
      </c>
      <c r="BT1283" s="73" t="s">
        <v>4757</v>
      </c>
      <c r="BU1283" s="73">
        <v>1127</v>
      </c>
      <c r="BV1283" s="73" t="s">
        <v>2176</v>
      </c>
      <c r="BW1283" s="73" t="s">
        <v>2177</v>
      </c>
      <c r="BX1283" s="73">
        <v>0.06</v>
      </c>
      <c r="BY1283" s="73">
        <v>0.6</v>
      </c>
      <c r="BZ1283" s="73">
        <v>0.09</v>
      </c>
      <c r="CA1283" s="73">
        <v>0.6</v>
      </c>
      <c r="CB1283" s="73"/>
      <c r="CC1283" s="73"/>
      <c r="CD1283" s="73"/>
      <c r="CE1283" s="73"/>
      <c r="CF1283" s="73" t="s">
        <v>3702</v>
      </c>
      <c r="CG1283" s="80"/>
      <c r="CH1283" s="73" t="s">
        <v>66</v>
      </c>
      <c r="CI1283" s="73" t="s">
        <v>3702</v>
      </c>
    </row>
    <row r="1284" spans="70:87" ht="15" customHeight="1" x14ac:dyDescent="0.25">
      <c r="BR1284" s="78">
        <v>46323.633946759262</v>
      </c>
      <c r="BS1284" s="73" t="s">
        <v>4756</v>
      </c>
      <c r="BT1284" s="73" t="s">
        <v>4758</v>
      </c>
      <c r="BU1284" s="73">
        <v>1128</v>
      </c>
      <c r="BV1284" s="73" t="s">
        <v>2176</v>
      </c>
      <c r="BW1284" s="73" t="s">
        <v>2177</v>
      </c>
      <c r="BX1284" s="73">
        <v>0.09</v>
      </c>
      <c r="BY1284" s="73">
        <v>0.6</v>
      </c>
      <c r="BZ1284" s="73">
        <v>0.09</v>
      </c>
      <c r="CA1284" s="73">
        <v>0.63</v>
      </c>
      <c r="CB1284" s="73"/>
      <c r="CC1284" s="73"/>
      <c r="CD1284" s="73"/>
      <c r="CE1284" s="73"/>
      <c r="CF1284" s="73" t="s">
        <v>3702</v>
      </c>
      <c r="CG1284" s="80"/>
      <c r="CH1284" s="73" t="s">
        <v>66</v>
      </c>
      <c r="CI1284" s="73" t="s">
        <v>3702</v>
      </c>
    </row>
    <row r="1285" spans="70:87" ht="15" customHeight="1" x14ac:dyDescent="0.25">
      <c r="BR1285" s="78">
        <v>46323.633946759262</v>
      </c>
      <c r="BS1285" s="73" t="s">
        <v>4756</v>
      </c>
      <c r="BT1285" s="73" t="s">
        <v>4759</v>
      </c>
      <c r="BU1285" s="73">
        <v>1129</v>
      </c>
      <c r="BV1285" s="73" t="s">
        <v>2176</v>
      </c>
      <c r="BW1285" s="73" t="s">
        <v>2177</v>
      </c>
      <c r="BX1285" s="73">
        <v>0.09</v>
      </c>
      <c r="BY1285" s="73">
        <v>0.63</v>
      </c>
      <c r="BZ1285" s="73">
        <v>0.06</v>
      </c>
      <c r="CA1285" s="73">
        <v>0.63</v>
      </c>
      <c r="CB1285" s="73"/>
      <c r="CC1285" s="73"/>
      <c r="CD1285" s="73"/>
      <c r="CE1285" s="73"/>
      <c r="CF1285" s="73" t="s">
        <v>3702</v>
      </c>
      <c r="CG1285" s="80"/>
      <c r="CH1285" s="73" t="s">
        <v>66</v>
      </c>
      <c r="CI1285" s="73" t="s">
        <v>3702</v>
      </c>
    </row>
    <row r="1286" spans="70:87" ht="15" customHeight="1" x14ac:dyDescent="0.25">
      <c r="BR1286" s="78">
        <v>46323.633946759262</v>
      </c>
      <c r="BS1286" s="73" t="s">
        <v>4756</v>
      </c>
      <c r="BT1286" s="73" t="s">
        <v>4760</v>
      </c>
      <c r="BU1286" s="73">
        <v>1130</v>
      </c>
      <c r="BV1286" s="73" t="s">
        <v>2176</v>
      </c>
      <c r="BW1286" s="73" t="s">
        <v>2177</v>
      </c>
      <c r="BX1286" s="73">
        <v>0.06</v>
      </c>
      <c r="BY1286" s="73">
        <v>0.63</v>
      </c>
      <c r="BZ1286" s="73">
        <v>0.06</v>
      </c>
      <c r="CA1286" s="73">
        <v>0.6</v>
      </c>
      <c r="CB1286" s="73"/>
      <c r="CC1286" s="73"/>
      <c r="CD1286" s="73"/>
      <c r="CE1286" s="73"/>
      <c r="CF1286" s="73" t="s">
        <v>3702</v>
      </c>
      <c r="CG1286" s="80"/>
      <c r="CH1286" s="73" t="s">
        <v>66</v>
      </c>
      <c r="CI1286" s="73" t="s">
        <v>3702</v>
      </c>
    </row>
    <row r="1287" spans="70:87" ht="15" customHeight="1" x14ac:dyDescent="0.25">
      <c r="BR1287" s="78">
        <v>46323.633946759262</v>
      </c>
      <c r="BS1287" s="73" t="s">
        <v>4761</v>
      </c>
      <c r="BT1287" s="73" t="s">
        <v>4762</v>
      </c>
      <c r="BU1287" s="73">
        <v>1131</v>
      </c>
      <c r="BV1287" s="73" t="s">
        <v>2176</v>
      </c>
      <c r="BW1287" s="73" t="s">
        <v>2177</v>
      </c>
      <c r="BX1287" s="73">
        <v>0.09</v>
      </c>
      <c r="BY1287" s="73">
        <v>0.6</v>
      </c>
      <c r="BZ1287" s="73">
        <v>0.12</v>
      </c>
      <c r="CA1287" s="73">
        <v>0.6</v>
      </c>
      <c r="CB1287" s="73"/>
      <c r="CC1287" s="73"/>
      <c r="CD1287" s="73"/>
      <c r="CE1287" s="73"/>
      <c r="CF1287" s="73" t="s">
        <v>3704</v>
      </c>
      <c r="CG1287" s="80"/>
      <c r="CH1287" s="73" t="s">
        <v>66</v>
      </c>
      <c r="CI1287" s="73" t="s">
        <v>3704</v>
      </c>
    </row>
    <row r="1288" spans="70:87" ht="15" customHeight="1" x14ac:dyDescent="0.25">
      <c r="BR1288" s="78">
        <v>46323.633946759262</v>
      </c>
      <c r="BS1288" s="73" t="s">
        <v>4761</v>
      </c>
      <c r="BT1288" s="73" t="s">
        <v>4763</v>
      </c>
      <c r="BU1288" s="73">
        <v>1132</v>
      </c>
      <c r="BV1288" s="73" t="s">
        <v>2176</v>
      </c>
      <c r="BW1288" s="73" t="s">
        <v>2177</v>
      </c>
      <c r="BX1288" s="73">
        <v>0.12</v>
      </c>
      <c r="BY1288" s="73">
        <v>0.6</v>
      </c>
      <c r="BZ1288" s="73">
        <v>0.12</v>
      </c>
      <c r="CA1288" s="73">
        <v>0.63</v>
      </c>
      <c r="CB1288" s="73"/>
      <c r="CC1288" s="73"/>
      <c r="CD1288" s="73"/>
      <c r="CE1288" s="73"/>
      <c r="CF1288" s="73" t="s">
        <v>3704</v>
      </c>
      <c r="CG1288" s="80"/>
      <c r="CH1288" s="73" t="s">
        <v>66</v>
      </c>
      <c r="CI1288" s="73" t="s">
        <v>3704</v>
      </c>
    </row>
    <row r="1289" spans="70:87" ht="15" customHeight="1" x14ac:dyDescent="0.25">
      <c r="BR1289" s="78">
        <v>46323.633946759262</v>
      </c>
      <c r="BS1289" s="73" t="s">
        <v>4761</v>
      </c>
      <c r="BT1289" s="73" t="s">
        <v>4764</v>
      </c>
      <c r="BU1289" s="73">
        <v>1133</v>
      </c>
      <c r="BV1289" s="73" t="s">
        <v>2176</v>
      </c>
      <c r="BW1289" s="73" t="s">
        <v>2177</v>
      </c>
      <c r="BX1289" s="73">
        <v>0.12</v>
      </c>
      <c r="BY1289" s="73">
        <v>0.63</v>
      </c>
      <c r="BZ1289" s="73">
        <v>0.09</v>
      </c>
      <c r="CA1289" s="73">
        <v>0.63</v>
      </c>
      <c r="CB1289" s="73"/>
      <c r="CC1289" s="73"/>
      <c r="CD1289" s="73"/>
      <c r="CE1289" s="73"/>
      <c r="CF1289" s="73" t="s">
        <v>3704</v>
      </c>
      <c r="CG1289" s="80"/>
      <c r="CH1289" s="73" t="s">
        <v>66</v>
      </c>
      <c r="CI1289" s="73" t="s">
        <v>3704</v>
      </c>
    </row>
    <row r="1290" spans="70:87" ht="15" customHeight="1" x14ac:dyDescent="0.25">
      <c r="BR1290" s="78">
        <v>46323.633946759262</v>
      </c>
      <c r="BS1290" s="73" t="s">
        <v>4761</v>
      </c>
      <c r="BT1290" s="73" t="s">
        <v>4765</v>
      </c>
      <c r="BU1290" s="73">
        <v>1134</v>
      </c>
      <c r="BV1290" s="73" t="s">
        <v>2176</v>
      </c>
      <c r="BW1290" s="73" t="s">
        <v>2177</v>
      </c>
      <c r="BX1290" s="73">
        <v>0.09</v>
      </c>
      <c r="BY1290" s="73">
        <v>0.63</v>
      </c>
      <c r="BZ1290" s="73">
        <v>0.09</v>
      </c>
      <c r="CA1290" s="73">
        <v>0.6</v>
      </c>
      <c r="CB1290" s="73"/>
      <c r="CC1290" s="73"/>
      <c r="CD1290" s="73"/>
      <c r="CE1290" s="73"/>
      <c r="CF1290" s="73" t="s">
        <v>3704</v>
      </c>
      <c r="CG1290" s="80"/>
      <c r="CH1290" s="73" t="s">
        <v>66</v>
      </c>
      <c r="CI1290" s="73" t="s">
        <v>3704</v>
      </c>
    </row>
    <row r="1291" spans="70:87" ht="15" customHeight="1" x14ac:dyDescent="0.25">
      <c r="BR1291" s="78">
        <v>46323.633946759262</v>
      </c>
      <c r="BS1291" s="73" t="s">
        <v>4766</v>
      </c>
      <c r="BT1291" s="73" t="s">
        <v>4767</v>
      </c>
      <c r="BU1291" s="73">
        <v>1135</v>
      </c>
      <c r="BV1291" s="73" t="s">
        <v>2176</v>
      </c>
      <c r="BW1291" s="73" t="s">
        <v>2177</v>
      </c>
      <c r="BX1291" s="73">
        <v>0.12</v>
      </c>
      <c r="BY1291" s="73">
        <v>0.6</v>
      </c>
      <c r="BZ1291" s="73">
        <v>0.15</v>
      </c>
      <c r="CA1291" s="73">
        <v>0.6</v>
      </c>
      <c r="CB1291" s="73"/>
      <c r="CC1291" s="73"/>
      <c r="CD1291" s="73"/>
      <c r="CE1291" s="73"/>
      <c r="CF1291" s="73" t="s">
        <v>3706</v>
      </c>
      <c r="CG1291" s="80"/>
      <c r="CH1291" s="73" t="s">
        <v>66</v>
      </c>
      <c r="CI1291" s="73" t="s">
        <v>3706</v>
      </c>
    </row>
    <row r="1292" spans="70:87" ht="15" customHeight="1" x14ac:dyDescent="0.25">
      <c r="BR1292" s="78">
        <v>46323.633946759262</v>
      </c>
      <c r="BS1292" s="73" t="s">
        <v>4766</v>
      </c>
      <c r="BT1292" s="73" t="s">
        <v>4768</v>
      </c>
      <c r="BU1292" s="73">
        <v>1136</v>
      </c>
      <c r="BV1292" s="73" t="s">
        <v>2176</v>
      </c>
      <c r="BW1292" s="73" t="s">
        <v>2177</v>
      </c>
      <c r="BX1292" s="73">
        <v>0.15</v>
      </c>
      <c r="BY1292" s="73">
        <v>0.6</v>
      </c>
      <c r="BZ1292" s="73">
        <v>0.15</v>
      </c>
      <c r="CA1292" s="73">
        <v>0.63</v>
      </c>
      <c r="CB1292" s="73"/>
      <c r="CC1292" s="73"/>
      <c r="CD1292" s="73"/>
      <c r="CE1292" s="73"/>
      <c r="CF1292" s="73" t="s">
        <v>3706</v>
      </c>
      <c r="CG1292" s="80"/>
      <c r="CH1292" s="73" t="s">
        <v>66</v>
      </c>
      <c r="CI1292" s="73" t="s">
        <v>3706</v>
      </c>
    </row>
    <row r="1293" spans="70:87" ht="15" customHeight="1" x14ac:dyDescent="0.25">
      <c r="BR1293" s="78">
        <v>46323.633946759262</v>
      </c>
      <c r="BS1293" s="73" t="s">
        <v>4766</v>
      </c>
      <c r="BT1293" s="73" t="s">
        <v>4769</v>
      </c>
      <c r="BU1293" s="73">
        <v>1137</v>
      </c>
      <c r="BV1293" s="73" t="s">
        <v>2176</v>
      </c>
      <c r="BW1293" s="73" t="s">
        <v>2177</v>
      </c>
      <c r="BX1293" s="73">
        <v>0.15</v>
      </c>
      <c r="BY1293" s="73">
        <v>0.63</v>
      </c>
      <c r="BZ1293" s="73">
        <v>0.12</v>
      </c>
      <c r="CA1293" s="73">
        <v>0.63</v>
      </c>
      <c r="CB1293" s="73"/>
      <c r="CC1293" s="73"/>
      <c r="CD1293" s="73"/>
      <c r="CE1293" s="73"/>
      <c r="CF1293" s="73" t="s">
        <v>3706</v>
      </c>
      <c r="CG1293" s="80"/>
      <c r="CH1293" s="73" t="s">
        <v>66</v>
      </c>
      <c r="CI1293" s="73" t="s">
        <v>3706</v>
      </c>
    </row>
    <row r="1294" spans="70:87" ht="15" customHeight="1" x14ac:dyDescent="0.25">
      <c r="BR1294" s="78">
        <v>46323.633946759262</v>
      </c>
      <c r="BS1294" s="73" t="s">
        <v>4766</v>
      </c>
      <c r="BT1294" s="73" t="s">
        <v>4770</v>
      </c>
      <c r="BU1294" s="73">
        <v>1138</v>
      </c>
      <c r="BV1294" s="73" t="s">
        <v>2176</v>
      </c>
      <c r="BW1294" s="73" t="s">
        <v>2177</v>
      </c>
      <c r="BX1294" s="73">
        <v>0.12</v>
      </c>
      <c r="BY1294" s="73">
        <v>0.63</v>
      </c>
      <c r="BZ1294" s="73">
        <v>0.12</v>
      </c>
      <c r="CA1294" s="73">
        <v>0.6</v>
      </c>
      <c r="CB1294" s="73"/>
      <c r="CC1294" s="73"/>
      <c r="CD1294" s="73"/>
      <c r="CE1294" s="73"/>
      <c r="CF1294" s="73" t="s">
        <v>3706</v>
      </c>
      <c r="CG1294" s="80"/>
      <c r="CH1294" s="73" t="s">
        <v>66</v>
      </c>
      <c r="CI1294" s="73" t="s">
        <v>3706</v>
      </c>
    </row>
    <row r="1295" spans="70:87" ht="15" customHeight="1" x14ac:dyDescent="0.25">
      <c r="BR1295" s="78">
        <v>46323.633946759262</v>
      </c>
      <c r="BS1295" s="73" t="s">
        <v>4771</v>
      </c>
      <c r="BT1295" s="73" t="s">
        <v>4772</v>
      </c>
      <c r="BU1295" s="73">
        <v>1139</v>
      </c>
      <c r="BV1295" s="73" t="s">
        <v>2176</v>
      </c>
      <c r="BW1295" s="73" t="s">
        <v>2177</v>
      </c>
      <c r="BX1295" s="73">
        <v>0.15</v>
      </c>
      <c r="BY1295" s="73">
        <v>0.6</v>
      </c>
      <c r="BZ1295" s="73">
        <v>0.18</v>
      </c>
      <c r="CA1295" s="73">
        <v>0.6</v>
      </c>
      <c r="CB1295" s="73"/>
      <c r="CC1295" s="73"/>
      <c r="CD1295" s="73"/>
      <c r="CE1295" s="73"/>
      <c r="CF1295" s="73" t="s">
        <v>3708</v>
      </c>
      <c r="CG1295" s="80"/>
      <c r="CH1295" s="73" t="s">
        <v>66</v>
      </c>
      <c r="CI1295" s="73" t="s">
        <v>3708</v>
      </c>
    </row>
    <row r="1296" spans="70:87" ht="15" customHeight="1" x14ac:dyDescent="0.25">
      <c r="BR1296" s="78">
        <v>46323.633946759262</v>
      </c>
      <c r="BS1296" s="73" t="s">
        <v>4771</v>
      </c>
      <c r="BT1296" s="73" t="s">
        <v>4773</v>
      </c>
      <c r="BU1296" s="73">
        <v>1140</v>
      </c>
      <c r="BV1296" s="73" t="s">
        <v>2176</v>
      </c>
      <c r="BW1296" s="73" t="s">
        <v>2177</v>
      </c>
      <c r="BX1296" s="73">
        <v>0.18</v>
      </c>
      <c r="BY1296" s="73">
        <v>0.6</v>
      </c>
      <c r="BZ1296" s="73">
        <v>0.18</v>
      </c>
      <c r="CA1296" s="73">
        <v>0.63</v>
      </c>
      <c r="CB1296" s="73"/>
      <c r="CC1296" s="73"/>
      <c r="CD1296" s="73"/>
      <c r="CE1296" s="73"/>
      <c r="CF1296" s="73" t="s">
        <v>3708</v>
      </c>
      <c r="CG1296" s="80"/>
      <c r="CH1296" s="73" t="s">
        <v>66</v>
      </c>
      <c r="CI1296" s="73" t="s">
        <v>3708</v>
      </c>
    </row>
    <row r="1297" spans="70:87" ht="15" customHeight="1" x14ac:dyDescent="0.25">
      <c r="BR1297" s="78">
        <v>46323.633946759262</v>
      </c>
      <c r="BS1297" s="73" t="s">
        <v>4771</v>
      </c>
      <c r="BT1297" s="73" t="s">
        <v>4774</v>
      </c>
      <c r="BU1297" s="73">
        <v>1141</v>
      </c>
      <c r="BV1297" s="73" t="s">
        <v>2176</v>
      </c>
      <c r="BW1297" s="73" t="s">
        <v>2177</v>
      </c>
      <c r="BX1297" s="73">
        <v>0.18</v>
      </c>
      <c r="BY1297" s="73">
        <v>0.63</v>
      </c>
      <c r="BZ1297" s="73">
        <v>0.15</v>
      </c>
      <c r="CA1297" s="73">
        <v>0.63</v>
      </c>
      <c r="CB1297" s="73"/>
      <c r="CC1297" s="73"/>
      <c r="CD1297" s="73"/>
      <c r="CE1297" s="73"/>
      <c r="CF1297" s="73" t="s">
        <v>3708</v>
      </c>
      <c r="CG1297" s="80"/>
      <c r="CH1297" s="73" t="s">
        <v>66</v>
      </c>
      <c r="CI1297" s="73" t="s">
        <v>3708</v>
      </c>
    </row>
    <row r="1298" spans="70:87" ht="15" customHeight="1" x14ac:dyDescent="0.25">
      <c r="BR1298" s="78">
        <v>46323.633946759262</v>
      </c>
      <c r="BS1298" s="73" t="s">
        <v>4771</v>
      </c>
      <c r="BT1298" s="73" t="s">
        <v>4775</v>
      </c>
      <c r="BU1298" s="73">
        <v>1142</v>
      </c>
      <c r="BV1298" s="73" t="s">
        <v>2176</v>
      </c>
      <c r="BW1298" s="73" t="s">
        <v>2177</v>
      </c>
      <c r="BX1298" s="73">
        <v>0.15</v>
      </c>
      <c r="BY1298" s="73">
        <v>0.63</v>
      </c>
      <c r="BZ1298" s="73">
        <v>0.15</v>
      </c>
      <c r="CA1298" s="73">
        <v>0.6</v>
      </c>
      <c r="CB1298" s="73"/>
      <c r="CC1298" s="73"/>
      <c r="CD1298" s="73"/>
      <c r="CE1298" s="73"/>
      <c r="CF1298" s="73" t="s">
        <v>3708</v>
      </c>
      <c r="CG1298" s="80"/>
      <c r="CH1298" s="73" t="s">
        <v>66</v>
      </c>
      <c r="CI1298" s="73" t="s">
        <v>3708</v>
      </c>
    </row>
    <row r="1299" spans="70:87" ht="15" customHeight="1" x14ac:dyDescent="0.25">
      <c r="BR1299" s="78">
        <v>46323.633946759262</v>
      </c>
      <c r="BS1299" s="73" t="s">
        <v>4776</v>
      </c>
      <c r="BT1299" s="73" t="s">
        <v>4777</v>
      </c>
      <c r="BU1299" s="73">
        <v>1143</v>
      </c>
      <c r="BV1299" s="73" t="s">
        <v>2176</v>
      </c>
      <c r="BW1299" s="73" t="s">
        <v>2177</v>
      </c>
      <c r="BX1299" s="73">
        <v>0.18</v>
      </c>
      <c r="BY1299" s="73">
        <v>0.6</v>
      </c>
      <c r="BZ1299" s="73">
        <v>0.21</v>
      </c>
      <c r="CA1299" s="73">
        <v>0.6</v>
      </c>
      <c r="CB1299" s="73"/>
      <c r="CC1299" s="73"/>
      <c r="CD1299" s="73"/>
      <c r="CE1299" s="73"/>
      <c r="CF1299" s="73" t="s">
        <v>3710</v>
      </c>
      <c r="CG1299" s="80"/>
      <c r="CH1299" s="73" t="s">
        <v>66</v>
      </c>
      <c r="CI1299" s="73" t="s">
        <v>3710</v>
      </c>
    </row>
    <row r="1300" spans="70:87" ht="15" customHeight="1" x14ac:dyDescent="0.25">
      <c r="BR1300" s="78">
        <v>46323.633946759262</v>
      </c>
      <c r="BS1300" s="73" t="s">
        <v>4776</v>
      </c>
      <c r="BT1300" s="73" t="s">
        <v>4778</v>
      </c>
      <c r="BU1300" s="73">
        <v>1144</v>
      </c>
      <c r="BV1300" s="73" t="s">
        <v>2176</v>
      </c>
      <c r="BW1300" s="73" t="s">
        <v>2177</v>
      </c>
      <c r="BX1300" s="73">
        <v>0.21</v>
      </c>
      <c r="BY1300" s="73">
        <v>0.6</v>
      </c>
      <c r="BZ1300" s="73">
        <v>0.21</v>
      </c>
      <c r="CA1300" s="73">
        <v>0.63</v>
      </c>
      <c r="CB1300" s="73"/>
      <c r="CC1300" s="73"/>
      <c r="CD1300" s="73"/>
      <c r="CE1300" s="73"/>
      <c r="CF1300" s="73" t="s">
        <v>3710</v>
      </c>
      <c r="CG1300" s="80"/>
      <c r="CH1300" s="73" t="s">
        <v>66</v>
      </c>
      <c r="CI1300" s="73" t="s">
        <v>3710</v>
      </c>
    </row>
    <row r="1301" spans="70:87" ht="15" customHeight="1" x14ac:dyDescent="0.25">
      <c r="BR1301" s="78">
        <v>46323.633946759262</v>
      </c>
      <c r="BS1301" s="73" t="s">
        <v>4776</v>
      </c>
      <c r="BT1301" s="73" t="s">
        <v>4779</v>
      </c>
      <c r="BU1301" s="73">
        <v>1145</v>
      </c>
      <c r="BV1301" s="73" t="s">
        <v>2176</v>
      </c>
      <c r="BW1301" s="73" t="s">
        <v>2177</v>
      </c>
      <c r="BX1301" s="73">
        <v>0.21</v>
      </c>
      <c r="BY1301" s="73">
        <v>0.63</v>
      </c>
      <c r="BZ1301" s="73">
        <v>0.18</v>
      </c>
      <c r="CA1301" s="73">
        <v>0.63</v>
      </c>
      <c r="CB1301" s="73"/>
      <c r="CC1301" s="73"/>
      <c r="CD1301" s="73"/>
      <c r="CE1301" s="73"/>
      <c r="CF1301" s="73" t="s">
        <v>3710</v>
      </c>
      <c r="CG1301" s="80"/>
      <c r="CH1301" s="73" t="s">
        <v>66</v>
      </c>
      <c r="CI1301" s="73" t="s">
        <v>3710</v>
      </c>
    </row>
    <row r="1302" spans="70:87" ht="15" customHeight="1" x14ac:dyDescent="0.25">
      <c r="BR1302" s="78">
        <v>46323.633946759262</v>
      </c>
      <c r="BS1302" s="73" t="s">
        <v>4776</v>
      </c>
      <c r="BT1302" s="73" t="s">
        <v>4780</v>
      </c>
      <c r="BU1302" s="73">
        <v>1146</v>
      </c>
      <c r="BV1302" s="73" t="s">
        <v>2176</v>
      </c>
      <c r="BW1302" s="73" t="s">
        <v>2177</v>
      </c>
      <c r="BX1302" s="73">
        <v>0.18</v>
      </c>
      <c r="BY1302" s="73">
        <v>0.63</v>
      </c>
      <c r="BZ1302" s="73">
        <v>0.18</v>
      </c>
      <c r="CA1302" s="73">
        <v>0.6</v>
      </c>
      <c r="CB1302" s="73"/>
      <c r="CC1302" s="73"/>
      <c r="CD1302" s="73"/>
      <c r="CE1302" s="73"/>
      <c r="CF1302" s="73" t="s">
        <v>3710</v>
      </c>
      <c r="CG1302" s="80"/>
      <c r="CH1302" s="73" t="s">
        <v>66</v>
      </c>
      <c r="CI1302" s="73" t="s">
        <v>3710</v>
      </c>
    </row>
    <row r="1303" spans="70:87" ht="15" customHeight="1" x14ac:dyDescent="0.25">
      <c r="BR1303" s="78">
        <v>46323.633946759262</v>
      </c>
      <c r="BS1303" s="73" t="s">
        <v>4781</v>
      </c>
      <c r="BT1303" s="73" t="s">
        <v>4782</v>
      </c>
      <c r="BU1303" s="73">
        <v>1147</v>
      </c>
      <c r="BV1303" s="73" t="s">
        <v>2176</v>
      </c>
      <c r="BW1303" s="73" t="s">
        <v>2177</v>
      </c>
      <c r="BX1303" s="73">
        <v>0.21</v>
      </c>
      <c r="BY1303" s="73">
        <v>0.6</v>
      </c>
      <c r="BZ1303" s="73">
        <v>0.24</v>
      </c>
      <c r="CA1303" s="73">
        <v>0.6</v>
      </c>
      <c r="CB1303" s="73"/>
      <c r="CC1303" s="73"/>
      <c r="CD1303" s="73"/>
      <c r="CE1303" s="73"/>
      <c r="CF1303" s="73" t="s">
        <v>3712</v>
      </c>
      <c r="CG1303" s="80"/>
      <c r="CH1303" s="73" t="s">
        <v>66</v>
      </c>
      <c r="CI1303" s="73" t="s">
        <v>3712</v>
      </c>
    </row>
    <row r="1304" spans="70:87" ht="15" customHeight="1" x14ac:dyDescent="0.25">
      <c r="BR1304" s="78">
        <v>46323.633946759262</v>
      </c>
      <c r="BS1304" s="73" t="s">
        <v>4781</v>
      </c>
      <c r="BT1304" s="73" t="s">
        <v>4783</v>
      </c>
      <c r="BU1304" s="73">
        <v>1148</v>
      </c>
      <c r="BV1304" s="73" t="s">
        <v>2176</v>
      </c>
      <c r="BW1304" s="73" t="s">
        <v>2177</v>
      </c>
      <c r="BX1304" s="73">
        <v>0.24</v>
      </c>
      <c r="BY1304" s="73">
        <v>0.6</v>
      </c>
      <c r="BZ1304" s="73">
        <v>0.24</v>
      </c>
      <c r="CA1304" s="73">
        <v>0.63</v>
      </c>
      <c r="CB1304" s="73"/>
      <c r="CC1304" s="73"/>
      <c r="CD1304" s="73"/>
      <c r="CE1304" s="73"/>
      <c r="CF1304" s="73" t="s">
        <v>3712</v>
      </c>
      <c r="CG1304" s="80"/>
      <c r="CH1304" s="73" t="s">
        <v>66</v>
      </c>
      <c r="CI1304" s="73" t="s">
        <v>3712</v>
      </c>
    </row>
    <row r="1305" spans="70:87" ht="15" customHeight="1" x14ac:dyDescent="0.25">
      <c r="BR1305" s="78">
        <v>46323.633946759262</v>
      </c>
      <c r="BS1305" s="73" t="s">
        <v>4781</v>
      </c>
      <c r="BT1305" s="73" t="s">
        <v>4784</v>
      </c>
      <c r="BU1305" s="73">
        <v>1149</v>
      </c>
      <c r="BV1305" s="73" t="s">
        <v>2176</v>
      </c>
      <c r="BW1305" s="73" t="s">
        <v>2177</v>
      </c>
      <c r="BX1305" s="73">
        <v>0.24</v>
      </c>
      <c r="BY1305" s="73">
        <v>0.63</v>
      </c>
      <c r="BZ1305" s="73">
        <v>0.21</v>
      </c>
      <c r="CA1305" s="73">
        <v>0.63</v>
      </c>
      <c r="CB1305" s="73"/>
      <c r="CC1305" s="73"/>
      <c r="CD1305" s="73"/>
      <c r="CE1305" s="73"/>
      <c r="CF1305" s="73" t="s">
        <v>3712</v>
      </c>
      <c r="CG1305" s="80"/>
      <c r="CH1305" s="73" t="s">
        <v>66</v>
      </c>
      <c r="CI1305" s="73" t="s">
        <v>3712</v>
      </c>
    </row>
    <row r="1306" spans="70:87" ht="15" customHeight="1" x14ac:dyDescent="0.25">
      <c r="BR1306" s="78">
        <v>46323.633946759262</v>
      </c>
      <c r="BS1306" s="73" t="s">
        <v>4781</v>
      </c>
      <c r="BT1306" s="73" t="s">
        <v>4785</v>
      </c>
      <c r="BU1306" s="73">
        <v>1150</v>
      </c>
      <c r="BV1306" s="73" t="s">
        <v>2176</v>
      </c>
      <c r="BW1306" s="73" t="s">
        <v>2177</v>
      </c>
      <c r="BX1306" s="73">
        <v>0.21</v>
      </c>
      <c r="BY1306" s="73">
        <v>0.63</v>
      </c>
      <c r="BZ1306" s="73">
        <v>0.21</v>
      </c>
      <c r="CA1306" s="73">
        <v>0.6</v>
      </c>
      <c r="CB1306" s="73"/>
      <c r="CC1306" s="73"/>
      <c r="CD1306" s="73"/>
      <c r="CE1306" s="73"/>
      <c r="CF1306" s="73" t="s">
        <v>3712</v>
      </c>
      <c r="CG1306" s="80"/>
      <c r="CH1306" s="73" t="s">
        <v>66</v>
      </c>
      <c r="CI1306" s="73" t="s">
        <v>3712</v>
      </c>
    </row>
    <row r="1307" spans="70:87" ht="15" customHeight="1" x14ac:dyDescent="0.25">
      <c r="BR1307" s="78">
        <v>46323.633946759262</v>
      </c>
      <c r="BS1307" s="73" t="s">
        <v>4786</v>
      </c>
      <c r="BT1307" s="73" t="s">
        <v>4787</v>
      </c>
      <c r="BU1307" s="73">
        <v>1151</v>
      </c>
      <c r="BV1307" s="73" t="s">
        <v>2176</v>
      </c>
      <c r="BW1307" s="73" t="s">
        <v>2177</v>
      </c>
      <c r="BX1307" s="73">
        <v>0.25</v>
      </c>
      <c r="BY1307" s="73">
        <v>0.6</v>
      </c>
      <c r="BZ1307" s="73">
        <v>0.25</v>
      </c>
      <c r="CA1307" s="73">
        <v>0.63</v>
      </c>
      <c r="CB1307" s="73"/>
      <c r="CC1307" s="73"/>
      <c r="CD1307" s="73"/>
      <c r="CE1307" s="73"/>
      <c r="CF1307" s="73" t="s">
        <v>3714</v>
      </c>
      <c r="CG1307" s="80"/>
      <c r="CH1307" s="73" t="s">
        <v>66</v>
      </c>
      <c r="CI1307" s="73" t="s">
        <v>3714</v>
      </c>
    </row>
    <row r="1308" spans="70:87" ht="15" customHeight="1" x14ac:dyDescent="0.25">
      <c r="BR1308" s="78">
        <v>46323.633946759262</v>
      </c>
      <c r="BS1308" s="73" t="s">
        <v>4786</v>
      </c>
      <c r="BT1308" s="73" t="s">
        <v>4788</v>
      </c>
      <c r="BU1308" s="73">
        <v>1152</v>
      </c>
      <c r="BV1308" s="73" t="s">
        <v>2176</v>
      </c>
      <c r="BW1308" s="73" t="s">
        <v>2177</v>
      </c>
      <c r="BX1308" s="73">
        <v>0.25</v>
      </c>
      <c r="BY1308" s="73">
        <v>0.63</v>
      </c>
      <c r="BZ1308" s="73">
        <v>0.24</v>
      </c>
      <c r="CA1308" s="73">
        <v>0.63</v>
      </c>
      <c r="CB1308" s="73"/>
      <c r="CC1308" s="73"/>
      <c r="CD1308" s="73"/>
      <c r="CE1308" s="73"/>
      <c r="CF1308" s="73" t="s">
        <v>3714</v>
      </c>
      <c r="CG1308" s="80"/>
      <c r="CH1308" s="73" t="s">
        <v>66</v>
      </c>
      <c r="CI1308" s="73" t="s">
        <v>3714</v>
      </c>
    </row>
    <row r="1309" spans="70:87" ht="15" customHeight="1" x14ac:dyDescent="0.25">
      <c r="BR1309" s="78">
        <v>46323.633946759262</v>
      </c>
      <c r="BS1309" s="73" t="s">
        <v>4786</v>
      </c>
      <c r="BT1309" s="73" t="s">
        <v>4789</v>
      </c>
      <c r="BU1309" s="73">
        <v>1153</v>
      </c>
      <c r="BV1309" s="73" t="s">
        <v>2176</v>
      </c>
      <c r="BW1309" s="73" t="s">
        <v>2177</v>
      </c>
      <c r="BX1309" s="73">
        <v>0.24</v>
      </c>
      <c r="BY1309" s="73">
        <v>0.63</v>
      </c>
      <c r="BZ1309" s="73">
        <v>0.24</v>
      </c>
      <c r="CA1309" s="73">
        <v>0.6</v>
      </c>
      <c r="CB1309" s="73"/>
      <c r="CC1309" s="73"/>
      <c r="CD1309" s="73"/>
      <c r="CE1309" s="73"/>
      <c r="CF1309" s="73" t="s">
        <v>3714</v>
      </c>
      <c r="CG1309" s="80"/>
      <c r="CH1309" s="73" t="s">
        <v>66</v>
      </c>
      <c r="CI1309" s="73" t="s">
        <v>3714</v>
      </c>
    </row>
    <row r="1310" spans="70:87" ht="15" customHeight="1" x14ac:dyDescent="0.25">
      <c r="BR1310" s="78">
        <v>46323.633946759262</v>
      </c>
      <c r="BS1310" s="73" t="s">
        <v>4786</v>
      </c>
      <c r="BT1310" s="73" t="s">
        <v>4790</v>
      </c>
      <c r="BU1310" s="73">
        <v>1154</v>
      </c>
      <c r="BV1310" s="73" t="s">
        <v>2176</v>
      </c>
      <c r="BW1310" s="73" t="s">
        <v>2177</v>
      </c>
      <c r="BX1310" s="73">
        <v>0.24</v>
      </c>
      <c r="BY1310" s="73">
        <v>0.6</v>
      </c>
      <c r="BZ1310" s="73">
        <v>0.25</v>
      </c>
      <c r="CA1310" s="73">
        <v>0.6</v>
      </c>
      <c r="CB1310" s="73"/>
      <c r="CC1310" s="73"/>
      <c r="CD1310" s="73"/>
      <c r="CE1310" s="73"/>
      <c r="CF1310" s="73" t="s">
        <v>3714</v>
      </c>
      <c r="CG1310" s="80"/>
      <c r="CH1310" s="73" t="s">
        <v>66</v>
      </c>
      <c r="CI1310" s="73" t="s">
        <v>3714</v>
      </c>
    </row>
    <row r="1311" spans="70:87" ht="15" customHeight="1" x14ac:dyDescent="0.25">
      <c r="BR1311" s="78">
        <v>46323.633946759262</v>
      </c>
      <c r="BS1311" s="73" t="s">
        <v>4791</v>
      </c>
      <c r="BT1311" s="73" t="s">
        <v>4792</v>
      </c>
      <c r="BU1311" s="73">
        <v>1155</v>
      </c>
      <c r="BV1311" s="73" t="s">
        <v>2176</v>
      </c>
      <c r="BW1311" s="73" t="s">
        <v>2177</v>
      </c>
      <c r="BX1311" s="73">
        <v>0</v>
      </c>
      <c r="BY1311" s="73">
        <v>0.63</v>
      </c>
      <c r="BZ1311" s="73">
        <v>0.03</v>
      </c>
      <c r="CA1311" s="73">
        <v>0.63</v>
      </c>
      <c r="CB1311" s="73"/>
      <c r="CC1311" s="73"/>
      <c r="CD1311" s="73"/>
      <c r="CE1311" s="73"/>
      <c r="CF1311" s="73" t="s">
        <v>3716</v>
      </c>
      <c r="CG1311" s="80"/>
      <c r="CH1311" s="73" t="s">
        <v>66</v>
      </c>
      <c r="CI1311" s="73" t="s">
        <v>3716</v>
      </c>
    </row>
    <row r="1312" spans="70:87" ht="15" customHeight="1" x14ac:dyDescent="0.25">
      <c r="BR1312" s="78">
        <v>46323.633946759262</v>
      </c>
      <c r="BS1312" s="73" t="s">
        <v>4791</v>
      </c>
      <c r="BT1312" s="73" t="s">
        <v>4793</v>
      </c>
      <c r="BU1312" s="73">
        <v>1156</v>
      </c>
      <c r="BV1312" s="73" t="s">
        <v>2176</v>
      </c>
      <c r="BW1312" s="73" t="s">
        <v>2177</v>
      </c>
      <c r="BX1312" s="73">
        <v>0.03</v>
      </c>
      <c r="BY1312" s="73">
        <v>0.63</v>
      </c>
      <c r="BZ1312" s="73">
        <v>0.03</v>
      </c>
      <c r="CA1312" s="73">
        <v>0.66</v>
      </c>
      <c r="CB1312" s="73"/>
      <c r="CC1312" s="73"/>
      <c r="CD1312" s="73"/>
      <c r="CE1312" s="73"/>
      <c r="CF1312" s="73" t="s">
        <v>3716</v>
      </c>
      <c r="CG1312" s="80"/>
      <c r="CH1312" s="73" t="s">
        <v>66</v>
      </c>
      <c r="CI1312" s="73" t="s">
        <v>3716</v>
      </c>
    </row>
    <row r="1313" spans="70:87" ht="15" customHeight="1" x14ac:dyDescent="0.25">
      <c r="BR1313" s="78">
        <v>46323.633946759262</v>
      </c>
      <c r="BS1313" s="73" t="s">
        <v>4791</v>
      </c>
      <c r="BT1313" s="73" t="s">
        <v>4794</v>
      </c>
      <c r="BU1313" s="73">
        <v>1157</v>
      </c>
      <c r="BV1313" s="73" t="s">
        <v>2176</v>
      </c>
      <c r="BW1313" s="73" t="s">
        <v>2177</v>
      </c>
      <c r="BX1313" s="73">
        <v>0.03</v>
      </c>
      <c r="BY1313" s="73">
        <v>0.66</v>
      </c>
      <c r="BZ1313" s="73">
        <v>0</v>
      </c>
      <c r="CA1313" s="73">
        <v>0.66</v>
      </c>
      <c r="CB1313" s="73"/>
      <c r="CC1313" s="73"/>
      <c r="CD1313" s="73"/>
      <c r="CE1313" s="73"/>
      <c r="CF1313" s="73" t="s">
        <v>3716</v>
      </c>
      <c r="CG1313" s="80"/>
      <c r="CH1313" s="73" t="s">
        <v>66</v>
      </c>
      <c r="CI1313" s="73" t="s">
        <v>3716</v>
      </c>
    </row>
    <row r="1314" spans="70:87" ht="15" customHeight="1" x14ac:dyDescent="0.25">
      <c r="BR1314" s="78">
        <v>46323.633946759262</v>
      </c>
      <c r="BS1314" s="73" t="s">
        <v>4791</v>
      </c>
      <c r="BT1314" s="73" t="s">
        <v>4795</v>
      </c>
      <c r="BU1314" s="73">
        <v>1158</v>
      </c>
      <c r="BV1314" s="73" t="s">
        <v>2176</v>
      </c>
      <c r="BW1314" s="73" t="s">
        <v>2177</v>
      </c>
      <c r="BX1314" s="73">
        <v>0</v>
      </c>
      <c r="BY1314" s="73">
        <v>0.66</v>
      </c>
      <c r="BZ1314" s="73">
        <v>0</v>
      </c>
      <c r="CA1314" s="73">
        <v>0.63</v>
      </c>
      <c r="CB1314" s="73"/>
      <c r="CC1314" s="73"/>
      <c r="CD1314" s="73"/>
      <c r="CE1314" s="73"/>
      <c r="CF1314" s="73" t="s">
        <v>3716</v>
      </c>
      <c r="CG1314" s="80"/>
      <c r="CH1314" s="73" t="s">
        <v>66</v>
      </c>
      <c r="CI1314" s="73" t="s">
        <v>3716</v>
      </c>
    </row>
    <row r="1315" spans="70:87" ht="15" customHeight="1" x14ac:dyDescent="0.25">
      <c r="BR1315" s="78">
        <v>46323.633946759262</v>
      </c>
      <c r="BS1315" s="73" t="s">
        <v>4796</v>
      </c>
      <c r="BT1315" s="73" t="s">
        <v>4797</v>
      </c>
      <c r="BU1315" s="73">
        <v>1159</v>
      </c>
      <c r="BV1315" s="73" t="s">
        <v>2176</v>
      </c>
      <c r="BW1315" s="73" t="s">
        <v>2177</v>
      </c>
      <c r="BX1315" s="73">
        <v>0.03</v>
      </c>
      <c r="BY1315" s="73">
        <v>0.63</v>
      </c>
      <c r="BZ1315" s="73">
        <v>0.06</v>
      </c>
      <c r="CA1315" s="73">
        <v>0.63</v>
      </c>
      <c r="CB1315" s="73"/>
      <c r="CC1315" s="73"/>
      <c r="CD1315" s="73"/>
      <c r="CE1315" s="73"/>
      <c r="CF1315" s="73" t="s">
        <v>3718</v>
      </c>
      <c r="CG1315" s="80"/>
      <c r="CH1315" s="73" t="s">
        <v>66</v>
      </c>
      <c r="CI1315" s="73" t="s">
        <v>3718</v>
      </c>
    </row>
    <row r="1316" spans="70:87" ht="15" customHeight="1" x14ac:dyDescent="0.25">
      <c r="BR1316" s="78">
        <v>46323.633946759262</v>
      </c>
      <c r="BS1316" s="73" t="s">
        <v>4796</v>
      </c>
      <c r="BT1316" s="73" t="s">
        <v>4798</v>
      </c>
      <c r="BU1316" s="73">
        <v>1160</v>
      </c>
      <c r="BV1316" s="73" t="s">
        <v>2176</v>
      </c>
      <c r="BW1316" s="73" t="s">
        <v>2177</v>
      </c>
      <c r="BX1316" s="73">
        <v>0.06</v>
      </c>
      <c r="BY1316" s="73">
        <v>0.63</v>
      </c>
      <c r="BZ1316" s="73">
        <v>0.06</v>
      </c>
      <c r="CA1316" s="73">
        <v>0.66</v>
      </c>
      <c r="CB1316" s="73"/>
      <c r="CC1316" s="73"/>
      <c r="CD1316" s="73"/>
      <c r="CE1316" s="73"/>
      <c r="CF1316" s="73" t="s">
        <v>3718</v>
      </c>
      <c r="CG1316" s="80"/>
      <c r="CH1316" s="73" t="s">
        <v>66</v>
      </c>
      <c r="CI1316" s="73" t="s">
        <v>3718</v>
      </c>
    </row>
    <row r="1317" spans="70:87" ht="15" customHeight="1" x14ac:dyDescent="0.25">
      <c r="BR1317" s="78">
        <v>46323.633946759262</v>
      </c>
      <c r="BS1317" s="73" t="s">
        <v>4796</v>
      </c>
      <c r="BT1317" s="73" t="s">
        <v>4799</v>
      </c>
      <c r="BU1317" s="73">
        <v>1161</v>
      </c>
      <c r="BV1317" s="73" t="s">
        <v>2176</v>
      </c>
      <c r="BW1317" s="73" t="s">
        <v>2177</v>
      </c>
      <c r="BX1317" s="73">
        <v>0.06</v>
      </c>
      <c r="BY1317" s="73">
        <v>0.66</v>
      </c>
      <c r="BZ1317" s="73">
        <v>0.03</v>
      </c>
      <c r="CA1317" s="73">
        <v>0.66</v>
      </c>
      <c r="CB1317" s="73"/>
      <c r="CC1317" s="73"/>
      <c r="CD1317" s="73"/>
      <c r="CE1317" s="73"/>
      <c r="CF1317" s="73" t="s">
        <v>3718</v>
      </c>
      <c r="CG1317" s="80"/>
      <c r="CH1317" s="73" t="s">
        <v>66</v>
      </c>
      <c r="CI1317" s="73" t="s">
        <v>3718</v>
      </c>
    </row>
    <row r="1318" spans="70:87" ht="15" customHeight="1" x14ac:dyDescent="0.25">
      <c r="BR1318" s="78">
        <v>46323.633946759262</v>
      </c>
      <c r="BS1318" s="73" t="s">
        <v>4796</v>
      </c>
      <c r="BT1318" s="73" t="s">
        <v>4800</v>
      </c>
      <c r="BU1318" s="73">
        <v>1162</v>
      </c>
      <c r="BV1318" s="73" t="s">
        <v>2176</v>
      </c>
      <c r="BW1318" s="73" t="s">
        <v>2177</v>
      </c>
      <c r="BX1318" s="73">
        <v>0.03</v>
      </c>
      <c r="BY1318" s="73">
        <v>0.66</v>
      </c>
      <c r="BZ1318" s="73">
        <v>0.03</v>
      </c>
      <c r="CA1318" s="73">
        <v>0.63</v>
      </c>
      <c r="CB1318" s="73"/>
      <c r="CC1318" s="73"/>
      <c r="CD1318" s="73"/>
      <c r="CE1318" s="73"/>
      <c r="CF1318" s="73" t="s">
        <v>3718</v>
      </c>
      <c r="CG1318" s="80"/>
      <c r="CH1318" s="73" t="s">
        <v>66</v>
      </c>
      <c r="CI1318" s="73" t="s">
        <v>3718</v>
      </c>
    </row>
    <row r="1319" spans="70:87" ht="15" customHeight="1" x14ac:dyDescent="0.25">
      <c r="BR1319" s="78">
        <v>46323.633946759262</v>
      </c>
      <c r="BS1319" s="73" t="s">
        <v>4801</v>
      </c>
      <c r="BT1319" s="73" t="s">
        <v>4802</v>
      </c>
      <c r="BU1319" s="73">
        <v>1163</v>
      </c>
      <c r="BV1319" s="73" t="s">
        <v>2176</v>
      </c>
      <c r="BW1319" s="73" t="s">
        <v>2177</v>
      </c>
      <c r="BX1319" s="73">
        <v>0.06</v>
      </c>
      <c r="BY1319" s="73">
        <v>0.63</v>
      </c>
      <c r="BZ1319" s="73">
        <v>0.09</v>
      </c>
      <c r="CA1319" s="73">
        <v>0.63</v>
      </c>
      <c r="CB1319" s="73"/>
      <c r="CC1319" s="73"/>
      <c r="CD1319" s="73"/>
      <c r="CE1319" s="73"/>
      <c r="CF1319" s="73" t="s">
        <v>3720</v>
      </c>
      <c r="CG1319" s="80"/>
      <c r="CH1319" s="73" t="s">
        <v>66</v>
      </c>
      <c r="CI1319" s="73" t="s">
        <v>3720</v>
      </c>
    </row>
    <row r="1320" spans="70:87" ht="15" customHeight="1" x14ac:dyDescent="0.25">
      <c r="BR1320" s="78">
        <v>46323.633946759262</v>
      </c>
      <c r="BS1320" s="73" t="s">
        <v>4801</v>
      </c>
      <c r="BT1320" s="73" t="s">
        <v>4803</v>
      </c>
      <c r="BU1320" s="73">
        <v>1164</v>
      </c>
      <c r="BV1320" s="73" t="s">
        <v>2176</v>
      </c>
      <c r="BW1320" s="73" t="s">
        <v>2177</v>
      </c>
      <c r="BX1320" s="73">
        <v>0.09</v>
      </c>
      <c r="BY1320" s="73">
        <v>0.63</v>
      </c>
      <c r="BZ1320" s="73">
        <v>0.09</v>
      </c>
      <c r="CA1320" s="73">
        <v>0.66</v>
      </c>
      <c r="CB1320" s="73"/>
      <c r="CC1320" s="73"/>
      <c r="CD1320" s="73"/>
      <c r="CE1320" s="73"/>
      <c r="CF1320" s="73" t="s">
        <v>3720</v>
      </c>
      <c r="CG1320" s="80"/>
      <c r="CH1320" s="73" t="s">
        <v>66</v>
      </c>
      <c r="CI1320" s="73" t="s">
        <v>3720</v>
      </c>
    </row>
    <row r="1321" spans="70:87" ht="15" customHeight="1" x14ac:dyDescent="0.25">
      <c r="BR1321" s="78">
        <v>46323.633946759262</v>
      </c>
      <c r="BS1321" s="73" t="s">
        <v>4801</v>
      </c>
      <c r="BT1321" s="73" t="s">
        <v>4804</v>
      </c>
      <c r="BU1321" s="73">
        <v>1165</v>
      </c>
      <c r="BV1321" s="73" t="s">
        <v>2176</v>
      </c>
      <c r="BW1321" s="73" t="s">
        <v>2177</v>
      </c>
      <c r="BX1321" s="73">
        <v>0.09</v>
      </c>
      <c r="BY1321" s="73">
        <v>0.66</v>
      </c>
      <c r="BZ1321" s="73">
        <v>0.06</v>
      </c>
      <c r="CA1321" s="73">
        <v>0.66</v>
      </c>
      <c r="CB1321" s="73"/>
      <c r="CC1321" s="73"/>
      <c r="CD1321" s="73"/>
      <c r="CE1321" s="73"/>
      <c r="CF1321" s="73" t="s">
        <v>3720</v>
      </c>
      <c r="CG1321" s="80"/>
      <c r="CH1321" s="73" t="s">
        <v>66</v>
      </c>
      <c r="CI1321" s="73" t="s">
        <v>3720</v>
      </c>
    </row>
    <row r="1322" spans="70:87" ht="15" customHeight="1" x14ac:dyDescent="0.25">
      <c r="BR1322" s="78">
        <v>46323.633946759262</v>
      </c>
      <c r="BS1322" s="73" t="s">
        <v>4801</v>
      </c>
      <c r="BT1322" s="73" t="s">
        <v>4805</v>
      </c>
      <c r="BU1322" s="73">
        <v>1166</v>
      </c>
      <c r="BV1322" s="73" t="s">
        <v>2176</v>
      </c>
      <c r="BW1322" s="73" t="s">
        <v>2177</v>
      </c>
      <c r="BX1322" s="73">
        <v>0.06</v>
      </c>
      <c r="BY1322" s="73">
        <v>0.66</v>
      </c>
      <c r="BZ1322" s="73">
        <v>0.06</v>
      </c>
      <c r="CA1322" s="73">
        <v>0.63</v>
      </c>
      <c r="CB1322" s="73"/>
      <c r="CC1322" s="73"/>
      <c r="CD1322" s="73"/>
      <c r="CE1322" s="73"/>
      <c r="CF1322" s="73" t="s">
        <v>3720</v>
      </c>
      <c r="CG1322" s="80"/>
      <c r="CH1322" s="73" t="s">
        <v>66</v>
      </c>
      <c r="CI1322" s="73" t="s">
        <v>3720</v>
      </c>
    </row>
    <row r="1323" spans="70:87" ht="15" customHeight="1" x14ac:dyDescent="0.25">
      <c r="BR1323" s="78">
        <v>46323.633946759262</v>
      </c>
      <c r="BS1323" s="73" t="s">
        <v>4806</v>
      </c>
      <c r="BT1323" s="73" t="s">
        <v>4807</v>
      </c>
      <c r="BU1323" s="73">
        <v>1167</v>
      </c>
      <c r="BV1323" s="73" t="s">
        <v>2176</v>
      </c>
      <c r="BW1323" s="73" t="s">
        <v>2177</v>
      </c>
      <c r="BX1323" s="73">
        <v>0.09</v>
      </c>
      <c r="BY1323" s="73">
        <v>0.63</v>
      </c>
      <c r="BZ1323" s="73">
        <v>0.12</v>
      </c>
      <c r="CA1323" s="73">
        <v>0.63</v>
      </c>
      <c r="CB1323" s="73"/>
      <c r="CC1323" s="73"/>
      <c r="CD1323" s="73"/>
      <c r="CE1323" s="73"/>
      <c r="CF1323" s="73" t="s">
        <v>3722</v>
      </c>
      <c r="CG1323" s="80"/>
      <c r="CH1323" s="73" t="s">
        <v>66</v>
      </c>
      <c r="CI1323" s="73" t="s">
        <v>3722</v>
      </c>
    </row>
    <row r="1324" spans="70:87" ht="15" customHeight="1" x14ac:dyDescent="0.25">
      <c r="BR1324" s="78">
        <v>46323.633946759262</v>
      </c>
      <c r="BS1324" s="73" t="s">
        <v>4806</v>
      </c>
      <c r="BT1324" s="73" t="s">
        <v>4808</v>
      </c>
      <c r="BU1324" s="73">
        <v>1168</v>
      </c>
      <c r="BV1324" s="73" t="s">
        <v>2176</v>
      </c>
      <c r="BW1324" s="73" t="s">
        <v>2177</v>
      </c>
      <c r="BX1324" s="73">
        <v>0.12</v>
      </c>
      <c r="BY1324" s="73">
        <v>0.63</v>
      </c>
      <c r="BZ1324" s="73">
        <v>0.12</v>
      </c>
      <c r="CA1324" s="73">
        <v>0.66</v>
      </c>
      <c r="CB1324" s="73"/>
      <c r="CC1324" s="73"/>
      <c r="CD1324" s="73"/>
      <c r="CE1324" s="73"/>
      <c r="CF1324" s="73" t="s">
        <v>3722</v>
      </c>
      <c r="CG1324" s="80"/>
      <c r="CH1324" s="73" t="s">
        <v>66</v>
      </c>
      <c r="CI1324" s="73" t="s">
        <v>3722</v>
      </c>
    </row>
    <row r="1325" spans="70:87" ht="15" customHeight="1" x14ac:dyDescent="0.25">
      <c r="BR1325" s="78">
        <v>46323.633946759262</v>
      </c>
      <c r="BS1325" s="73" t="s">
        <v>4806</v>
      </c>
      <c r="BT1325" s="73" t="s">
        <v>4809</v>
      </c>
      <c r="BU1325" s="73">
        <v>1169</v>
      </c>
      <c r="BV1325" s="73" t="s">
        <v>2176</v>
      </c>
      <c r="BW1325" s="73" t="s">
        <v>2177</v>
      </c>
      <c r="BX1325" s="73">
        <v>0.12</v>
      </c>
      <c r="BY1325" s="73">
        <v>0.66</v>
      </c>
      <c r="BZ1325" s="73">
        <v>0.09</v>
      </c>
      <c r="CA1325" s="73">
        <v>0.66</v>
      </c>
      <c r="CB1325" s="73"/>
      <c r="CC1325" s="73"/>
      <c r="CD1325" s="73"/>
      <c r="CE1325" s="73"/>
      <c r="CF1325" s="73" t="s">
        <v>3722</v>
      </c>
      <c r="CG1325" s="80"/>
      <c r="CH1325" s="73" t="s">
        <v>66</v>
      </c>
      <c r="CI1325" s="73" t="s">
        <v>3722</v>
      </c>
    </row>
    <row r="1326" spans="70:87" ht="15" customHeight="1" x14ac:dyDescent="0.25">
      <c r="BR1326" s="78">
        <v>46323.633946759262</v>
      </c>
      <c r="BS1326" s="73" t="s">
        <v>4806</v>
      </c>
      <c r="BT1326" s="73" t="s">
        <v>4810</v>
      </c>
      <c r="BU1326" s="73">
        <v>1170</v>
      </c>
      <c r="BV1326" s="73" t="s">
        <v>2176</v>
      </c>
      <c r="BW1326" s="73" t="s">
        <v>2177</v>
      </c>
      <c r="BX1326" s="73">
        <v>0.09</v>
      </c>
      <c r="BY1326" s="73">
        <v>0.66</v>
      </c>
      <c r="BZ1326" s="73">
        <v>0.09</v>
      </c>
      <c r="CA1326" s="73">
        <v>0.63</v>
      </c>
      <c r="CB1326" s="73"/>
      <c r="CC1326" s="73"/>
      <c r="CD1326" s="73"/>
      <c r="CE1326" s="73"/>
      <c r="CF1326" s="73" t="s">
        <v>3722</v>
      </c>
      <c r="CG1326" s="80"/>
      <c r="CH1326" s="73" t="s">
        <v>66</v>
      </c>
      <c r="CI1326" s="73" t="s">
        <v>3722</v>
      </c>
    </row>
    <row r="1327" spans="70:87" ht="15" customHeight="1" x14ac:dyDescent="0.25">
      <c r="BR1327" s="78">
        <v>46323.633946759262</v>
      </c>
      <c r="BS1327" s="73" t="s">
        <v>4811</v>
      </c>
      <c r="BT1327" s="73" t="s">
        <v>4812</v>
      </c>
      <c r="BU1327" s="73">
        <v>1171</v>
      </c>
      <c r="BV1327" s="73" t="s">
        <v>2176</v>
      </c>
      <c r="BW1327" s="73" t="s">
        <v>2177</v>
      </c>
      <c r="BX1327" s="73">
        <v>0.12</v>
      </c>
      <c r="BY1327" s="73">
        <v>0.63</v>
      </c>
      <c r="BZ1327" s="73">
        <v>0.15</v>
      </c>
      <c r="CA1327" s="73">
        <v>0.63</v>
      </c>
      <c r="CB1327" s="73"/>
      <c r="CC1327" s="73"/>
      <c r="CD1327" s="73"/>
      <c r="CE1327" s="73"/>
      <c r="CF1327" s="73" t="s">
        <v>3724</v>
      </c>
      <c r="CG1327" s="80"/>
      <c r="CH1327" s="73" t="s">
        <v>66</v>
      </c>
      <c r="CI1327" s="73" t="s">
        <v>3724</v>
      </c>
    </row>
    <row r="1328" spans="70:87" ht="15" customHeight="1" x14ac:dyDescent="0.25">
      <c r="BR1328" s="78">
        <v>46323.633946759262</v>
      </c>
      <c r="BS1328" s="73" t="s">
        <v>4811</v>
      </c>
      <c r="BT1328" s="73" t="s">
        <v>4813</v>
      </c>
      <c r="BU1328" s="73">
        <v>1172</v>
      </c>
      <c r="BV1328" s="73" t="s">
        <v>2176</v>
      </c>
      <c r="BW1328" s="73" t="s">
        <v>2177</v>
      </c>
      <c r="BX1328" s="73">
        <v>0.15</v>
      </c>
      <c r="BY1328" s="73">
        <v>0.63</v>
      </c>
      <c r="BZ1328" s="73">
        <v>0.15</v>
      </c>
      <c r="CA1328" s="73">
        <v>0.66</v>
      </c>
      <c r="CB1328" s="73"/>
      <c r="CC1328" s="73"/>
      <c r="CD1328" s="73"/>
      <c r="CE1328" s="73"/>
      <c r="CF1328" s="73" t="s">
        <v>3724</v>
      </c>
      <c r="CG1328" s="80"/>
      <c r="CH1328" s="73" t="s">
        <v>66</v>
      </c>
      <c r="CI1328" s="73" t="s">
        <v>3724</v>
      </c>
    </row>
    <row r="1329" spans="70:87" ht="15" customHeight="1" x14ac:dyDescent="0.25">
      <c r="BR1329" s="78">
        <v>46323.633946759262</v>
      </c>
      <c r="BS1329" s="73" t="s">
        <v>4811</v>
      </c>
      <c r="BT1329" s="73" t="s">
        <v>4814</v>
      </c>
      <c r="BU1329" s="73">
        <v>1173</v>
      </c>
      <c r="BV1329" s="73" t="s">
        <v>2176</v>
      </c>
      <c r="BW1329" s="73" t="s">
        <v>2177</v>
      </c>
      <c r="BX1329" s="73">
        <v>0.15</v>
      </c>
      <c r="BY1329" s="73">
        <v>0.66</v>
      </c>
      <c r="BZ1329" s="73">
        <v>0.12</v>
      </c>
      <c r="CA1329" s="73">
        <v>0.66</v>
      </c>
      <c r="CB1329" s="73"/>
      <c r="CC1329" s="73"/>
      <c r="CD1329" s="73"/>
      <c r="CE1329" s="73"/>
      <c r="CF1329" s="73" t="s">
        <v>3724</v>
      </c>
      <c r="CG1329" s="80"/>
      <c r="CH1329" s="73" t="s">
        <v>66</v>
      </c>
      <c r="CI1329" s="73" t="s">
        <v>3724</v>
      </c>
    </row>
    <row r="1330" spans="70:87" ht="15" customHeight="1" x14ac:dyDescent="0.25">
      <c r="BR1330" s="78">
        <v>46323.633946759262</v>
      </c>
      <c r="BS1330" s="73" t="s">
        <v>4811</v>
      </c>
      <c r="BT1330" s="73" t="s">
        <v>4815</v>
      </c>
      <c r="BU1330" s="73">
        <v>1174</v>
      </c>
      <c r="BV1330" s="73" t="s">
        <v>2176</v>
      </c>
      <c r="BW1330" s="73" t="s">
        <v>2177</v>
      </c>
      <c r="BX1330" s="73">
        <v>0.12</v>
      </c>
      <c r="BY1330" s="73">
        <v>0.66</v>
      </c>
      <c r="BZ1330" s="73">
        <v>0.12</v>
      </c>
      <c r="CA1330" s="73">
        <v>0.63</v>
      </c>
      <c r="CB1330" s="73"/>
      <c r="CC1330" s="73"/>
      <c r="CD1330" s="73"/>
      <c r="CE1330" s="73"/>
      <c r="CF1330" s="73" t="s">
        <v>3724</v>
      </c>
      <c r="CG1330" s="80"/>
      <c r="CH1330" s="73" t="s">
        <v>66</v>
      </c>
      <c r="CI1330" s="73" t="s">
        <v>3724</v>
      </c>
    </row>
    <row r="1331" spans="70:87" ht="15" customHeight="1" x14ac:dyDescent="0.25">
      <c r="BR1331" s="78">
        <v>46323.633946759262</v>
      </c>
      <c r="BS1331" s="73" t="s">
        <v>4816</v>
      </c>
      <c r="BT1331" s="73" t="s">
        <v>4817</v>
      </c>
      <c r="BU1331" s="73">
        <v>1175</v>
      </c>
      <c r="BV1331" s="73" t="s">
        <v>2176</v>
      </c>
      <c r="BW1331" s="73" t="s">
        <v>2177</v>
      </c>
      <c r="BX1331" s="73">
        <v>0.15</v>
      </c>
      <c r="BY1331" s="73">
        <v>0.63</v>
      </c>
      <c r="BZ1331" s="73">
        <v>0.18</v>
      </c>
      <c r="CA1331" s="73">
        <v>0.63</v>
      </c>
      <c r="CB1331" s="73"/>
      <c r="CC1331" s="73"/>
      <c r="CD1331" s="73"/>
      <c r="CE1331" s="73"/>
      <c r="CF1331" s="73" t="s">
        <v>3726</v>
      </c>
      <c r="CG1331" s="80"/>
      <c r="CH1331" s="73" t="s">
        <v>66</v>
      </c>
      <c r="CI1331" s="73" t="s">
        <v>3726</v>
      </c>
    </row>
    <row r="1332" spans="70:87" ht="15" customHeight="1" x14ac:dyDescent="0.25">
      <c r="BR1332" s="78">
        <v>46323.633946759262</v>
      </c>
      <c r="BS1332" s="73" t="s">
        <v>4816</v>
      </c>
      <c r="BT1332" s="73" t="s">
        <v>4818</v>
      </c>
      <c r="BU1332" s="73">
        <v>1176</v>
      </c>
      <c r="BV1332" s="73" t="s">
        <v>2176</v>
      </c>
      <c r="BW1332" s="73" t="s">
        <v>2177</v>
      </c>
      <c r="BX1332" s="73">
        <v>0.18</v>
      </c>
      <c r="BY1332" s="73">
        <v>0.63</v>
      </c>
      <c r="BZ1332" s="73">
        <v>0.18</v>
      </c>
      <c r="CA1332" s="73">
        <v>0.66</v>
      </c>
      <c r="CB1332" s="73"/>
      <c r="CC1332" s="73"/>
      <c r="CD1332" s="73"/>
      <c r="CE1332" s="73"/>
      <c r="CF1332" s="73" t="s">
        <v>3726</v>
      </c>
      <c r="CG1332" s="80"/>
      <c r="CH1332" s="73" t="s">
        <v>66</v>
      </c>
      <c r="CI1332" s="73" t="s">
        <v>3726</v>
      </c>
    </row>
    <row r="1333" spans="70:87" ht="15" customHeight="1" x14ac:dyDescent="0.25">
      <c r="BR1333" s="78">
        <v>46323.633946759262</v>
      </c>
      <c r="BS1333" s="73" t="s">
        <v>4816</v>
      </c>
      <c r="BT1333" s="73" t="s">
        <v>4819</v>
      </c>
      <c r="BU1333" s="73">
        <v>1177</v>
      </c>
      <c r="BV1333" s="73" t="s">
        <v>2176</v>
      </c>
      <c r="BW1333" s="73" t="s">
        <v>2177</v>
      </c>
      <c r="BX1333" s="73">
        <v>0.18</v>
      </c>
      <c r="BY1333" s="73">
        <v>0.66</v>
      </c>
      <c r="BZ1333" s="73">
        <v>0.15</v>
      </c>
      <c r="CA1333" s="73">
        <v>0.66</v>
      </c>
      <c r="CB1333" s="73"/>
      <c r="CC1333" s="73"/>
      <c r="CD1333" s="73"/>
      <c r="CE1333" s="73"/>
      <c r="CF1333" s="73" t="s">
        <v>3726</v>
      </c>
      <c r="CG1333" s="80"/>
      <c r="CH1333" s="73" t="s">
        <v>66</v>
      </c>
      <c r="CI1333" s="73" t="s">
        <v>3726</v>
      </c>
    </row>
    <row r="1334" spans="70:87" ht="15" customHeight="1" x14ac:dyDescent="0.25">
      <c r="BR1334" s="78">
        <v>46323.633946759262</v>
      </c>
      <c r="BS1334" s="73" t="s">
        <v>4816</v>
      </c>
      <c r="BT1334" s="73" t="s">
        <v>4820</v>
      </c>
      <c r="BU1334" s="73">
        <v>1178</v>
      </c>
      <c r="BV1334" s="73" t="s">
        <v>2176</v>
      </c>
      <c r="BW1334" s="73" t="s">
        <v>2177</v>
      </c>
      <c r="BX1334" s="73">
        <v>0.15</v>
      </c>
      <c r="BY1334" s="73">
        <v>0.66</v>
      </c>
      <c r="BZ1334" s="73">
        <v>0.15</v>
      </c>
      <c r="CA1334" s="73">
        <v>0.63</v>
      </c>
      <c r="CB1334" s="73"/>
      <c r="CC1334" s="73"/>
      <c r="CD1334" s="73"/>
      <c r="CE1334" s="73"/>
      <c r="CF1334" s="73" t="s">
        <v>3726</v>
      </c>
      <c r="CG1334" s="80"/>
      <c r="CH1334" s="73" t="s">
        <v>66</v>
      </c>
      <c r="CI1334" s="73" t="s">
        <v>3726</v>
      </c>
    </row>
    <row r="1335" spans="70:87" ht="15" customHeight="1" x14ac:dyDescent="0.25">
      <c r="BR1335" s="78">
        <v>46323.633946759262</v>
      </c>
      <c r="BS1335" s="73" t="s">
        <v>4821</v>
      </c>
      <c r="BT1335" s="73" t="s">
        <v>4822</v>
      </c>
      <c r="BU1335" s="73">
        <v>1179</v>
      </c>
      <c r="BV1335" s="73" t="s">
        <v>2176</v>
      </c>
      <c r="BW1335" s="73" t="s">
        <v>2177</v>
      </c>
      <c r="BX1335" s="73">
        <v>0.18</v>
      </c>
      <c r="BY1335" s="73">
        <v>0.63</v>
      </c>
      <c r="BZ1335" s="73">
        <v>0.21</v>
      </c>
      <c r="CA1335" s="73">
        <v>0.63</v>
      </c>
      <c r="CB1335" s="73"/>
      <c r="CC1335" s="73"/>
      <c r="CD1335" s="73"/>
      <c r="CE1335" s="73"/>
      <c r="CF1335" s="73" t="s">
        <v>3728</v>
      </c>
      <c r="CG1335" s="80"/>
      <c r="CH1335" s="73" t="s">
        <v>66</v>
      </c>
      <c r="CI1335" s="73" t="s">
        <v>3728</v>
      </c>
    </row>
    <row r="1336" spans="70:87" ht="15" customHeight="1" x14ac:dyDescent="0.25">
      <c r="BR1336" s="78">
        <v>46323.633946759262</v>
      </c>
      <c r="BS1336" s="73" t="s">
        <v>4821</v>
      </c>
      <c r="BT1336" s="73" t="s">
        <v>4823</v>
      </c>
      <c r="BU1336" s="73">
        <v>1180</v>
      </c>
      <c r="BV1336" s="73" t="s">
        <v>2176</v>
      </c>
      <c r="BW1336" s="73" t="s">
        <v>2177</v>
      </c>
      <c r="BX1336" s="73">
        <v>0.21</v>
      </c>
      <c r="BY1336" s="73">
        <v>0.63</v>
      </c>
      <c r="BZ1336" s="73">
        <v>0.21</v>
      </c>
      <c r="CA1336" s="73">
        <v>0.66</v>
      </c>
      <c r="CB1336" s="73"/>
      <c r="CC1336" s="73"/>
      <c r="CD1336" s="73"/>
      <c r="CE1336" s="73"/>
      <c r="CF1336" s="73" t="s">
        <v>3728</v>
      </c>
      <c r="CG1336" s="80"/>
      <c r="CH1336" s="73" t="s">
        <v>66</v>
      </c>
      <c r="CI1336" s="73" t="s">
        <v>3728</v>
      </c>
    </row>
    <row r="1337" spans="70:87" ht="15" customHeight="1" x14ac:dyDescent="0.25">
      <c r="BR1337" s="78">
        <v>46323.633946759262</v>
      </c>
      <c r="BS1337" s="73" t="s">
        <v>4821</v>
      </c>
      <c r="BT1337" s="73" t="s">
        <v>4824</v>
      </c>
      <c r="BU1337" s="73">
        <v>1181</v>
      </c>
      <c r="BV1337" s="73" t="s">
        <v>2176</v>
      </c>
      <c r="BW1337" s="73" t="s">
        <v>2177</v>
      </c>
      <c r="BX1337" s="73">
        <v>0.21</v>
      </c>
      <c r="BY1337" s="73">
        <v>0.66</v>
      </c>
      <c r="BZ1337" s="73">
        <v>0.18</v>
      </c>
      <c r="CA1337" s="73">
        <v>0.66</v>
      </c>
      <c r="CB1337" s="73"/>
      <c r="CC1337" s="73"/>
      <c r="CD1337" s="73"/>
      <c r="CE1337" s="73"/>
      <c r="CF1337" s="73" t="s">
        <v>3728</v>
      </c>
      <c r="CG1337" s="80"/>
      <c r="CH1337" s="73" t="s">
        <v>66</v>
      </c>
      <c r="CI1337" s="73" t="s">
        <v>3728</v>
      </c>
    </row>
    <row r="1338" spans="70:87" ht="15" customHeight="1" x14ac:dyDescent="0.25">
      <c r="BR1338" s="78">
        <v>46323.633946759262</v>
      </c>
      <c r="BS1338" s="73" t="s">
        <v>4821</v>
      </c>
      <c r="BT1338" s="73" t="s">
        <v>4825</v>
      </c>
      <c r="BU1338" s="73">
        <v>1182</v>
      </c>
      <c r="BV1338" s="73" t="s">
        <v>2176</v>
      </c>
      <c r="BW1338" s="73" t="s">
        <v>2177</v>
      </c>
      <c r="BX1338" s="73">
        <v>0.18</v>
      </c>
      <c r="BY1338" s="73">
        <v>0.66</v>
      </c>
      <c r="BZ1338" s="73">
        <v>0.18</v>
      </c>
      <c r="CA1338" s="73">
        <v>0.63</v>
      </c>
      <c r="CB1338" s="73"/>
      <c r="CC1338" s="73"/>
      <c r="CD1338" s="73"/>
      <c r="CE1338" s="73"/>
      <c r="CF1338" s="73" t="s">
        <v>3728</v>
      </c>
      <c r="CG1338" s="80"/>
      <c r="CH1338" s="73" t="s">
        <v>66</v>
      </c>
      <c r="CI1338" s="73" t="s">
        <v>3728</v>
      </c>
    </row>
    <row r="1339" spans="70:87" ht="15" customHeight="1" x14ac:dyDescent="0.25">
      <c r="BR1339" s="78">
        <v>46323.633946759262</v>
      </c>
      <c r="BS1339" s="73" t="s">
        <v>4826</v>
      </c>
      <c r="BT1339" s="73" t="s">
        <v>4827</v>
      </c>
      <c r="BU1339" s="73">
        <v>1183</v>
      </c>
      <c r="BV1339" s="73" t="s">
        <v>2176</v>
      </c>
      <c r="BW1339" s="73" t="s">
        <v>2177</v>
      </c>
      <c r="BX1339" s="73">
        <v>0.21</v>
      </c>
      <c r="BY1339" s="73">
        <v>0.63</v>
      </c>
      <c r="BZ1339" s="73">
        <v>0.24</v>
      </c>
      <c r="CA1339" s="73">
        <v>0.63</v>
      </c>
      <c r="CB1339" s="73"/>
      <c r="CC1339" s="73"/>
      <c r="CD1339" s="73"/>
      <c r="CE1339" s="73"/>
      <c r="CF1339" s="73" t="s">
        <v>3730</v>
      </c>
      <c r="CG1339" s="80"/>
      <c r="CH1339" s="73" t="s">
        <v>66</v>
      </c>
      <c r="CI1339" s="73" t="s">
        <v>3730</v>
      </c>
    </row>
    <row r="1340" spans="70:87" ht="15" customHeight="1" x14ac:dyDescent="0.25">
      <c r="BR1340" s="78">
        <v>46323.633946759262</v>
      </c>
      <c r="BS1340" s="73" t="s">
        <v>4826</v>
      </c>
      <c r="BT1340" s="73" t="s">
        <v>4828</v>
      </c>
      <c r="BU1340" s="73">
        <v>1184</v>
      </c>
      <c r="BV1340" s="73" t="s">
        <v>2176</v>
      </c>
      <c r="BW1340" s="73" t="s">
        <v>2177</v>
      </c>
      <c r="BX1340" s="73">
        <v>0.24</v>
      </c>
      <c r="BY1340" s="73">
        <v>0.63</v>
      </c>
      <c r="BZ1340" s="73">
        <v>0.24</v>
      </c>
      <c r="CA1340" s="73">
        <v>0.66</v>
      </c>
      <c r="CB1340" s="73"/>
      <c r="CC1340" s="73"/>
      <c r="CD1340" s="73"/>
      <c r="CE1340" s="73"/>
      <c r="CF1340" s="73" t="s">
        <v>3730</v>
      </c>
      <c r="CG1340" s="80"/>
      <c r="CH1340" s="73" t="s">
        <v>66</v>
      </c>
      <c r="CI1340" s="73" t="s">
        <v>3730</v>
      </c>
    </row>
    <row r="1341" spans="70:87" ht="15" customHeight="1" x14ac:dyDescent="0.25">
      <c r="BR1341" s="78">
        <v>46323.633946759262</v>
      </c>
      <c r="BS1341" s="73" t="s">
        <v>4826</v>
      </c>
      <c r="BT1341" s="73" t="s">
        <v>4829</v>
      </c>
      <c r="BU1341" s="73">
        <v>1185</v>
      </c>
      <c r="BV1341" s="73" t="s">
        <v>2176</v>
      </c>
      <c r="BW1341" s="73" t="s">
        <v>2177</v>
      </c>
      <c r="BX1341" s="73">
        <v>0.24</v>
      </c>
      <c r="BY1341" s="73">
        <v>0.66</v>
      </c>
      <c r="BZ1341" s="73">
        <v>0.21</v>
      </c>
      <c r="CA1341" s="73">
        <v>0.66</v>
      </c>
      <c r="CB1341" s="73"/>
      <c r="CC1341" s="73"/>
      <c r="CD1341" s="73"/>
      <c r="CE1341" s="73"/>
      <c r="CF1341" s="73" t="s">
        <v>3730</v>
      </c>
      <c r="CG1341" s="80"/>
      <c r="CH1341" s="73" t="s">
        <v>66</v>
      </c>
      <c r="CI1341" s="73" t="s">
        <v>3730</v>
      </c>
    </row>
    <row r="1342" spans="70:87" ht="15" customHeight="1" x14ac:dyDescent="0.25">
      <c r="BR1342" s="78">
        <v>46323.633946759262</v>
      </c>
      <c r="BS1342" s="73" t="s">
        <v>4826</v>
      </c>
      <c r="BT1342" s="73" t="s">
        <v>4830</v>
      </c>
      <c r="BU1342" s="73">
        <v>1186</v>
      </c>
      <c r="BV1342" s="73" t="s">
        <v>2176</v>
      </c>
      <c r="BW1342" s="73" t="s">
        <v>2177</v>
      </c>
      <c r="BX1342" s="73">
        <v>0.21</v>
      </c>
      <c r="BY1342" s="73">
        <v>0.66</v>
      </c>
      <c r="BZ1342" s="73">
        <v>0.21</v>
      </c>
      <c r="CA1342" s="73">
        <v>0.63</v>
      </c>
      <c r="CB1342" s="73"/>
      <c r="CC1342" s="73"/>
      <c r="CD1342" s="73"/>
      <c r="CE1342" s="73"/>
      <c r="CF1342" s="73" t="s">
        <v>3730</v>
      </c>
      <c r="CG1342" s="80"/>
      <c r="CH1342" s="73" t="s">
        <v>66</v>
      </c>
      <c r="CI1342" s="73" t="s">
        <v>3730</v>
      </c>
    </row>
    <row r="1343" spans="70:87" ht="15" customHeight="1" x14ac:dyDescent="0.25">
      <c r="BR1343" s="78">
        <v>46323.633946759262</v>
      </c>
      <c r="BS1343" s="73" t="s">
        <v>4831</v>
      </c>
      <c r="BT1343" s="73" t="s">
        <v>4832</v>
      </c>
      <c r="BU1343" s="73">
        <v>1187</v>
      </c>
      <c r="BV1343" s="73" t="s">
        <v>2176</v>
      </c>
      <c r="BW1343" s="73" t="s">
        <v>2177</v>
      </c>
      <c r="BX1343" s="73">
        <v>0.25</v>
      </c>
      <c r="BY1343" s="73">
        <v>0.63</v>
      </c>
      <c r="BZ1343" s="73">
        <v>0.25</v>
      </c>
      <c r="CA1343" s="73">
        <v>0.66</v>
      </c>
      <c r="CB1343" s="73"/>
      <c r="CC1343" s="73"/>
      <c r="CD1343" s="73"/>
      <c r="CE1343" s="73"/>
      <c r="CF1343" s="73" t="s">
        <v>3732</v>
      </c>
      <c r="CG1343" s="80"/>
      <c r="CH1343" s="73" t="s">
        <v>66</v>
      </c>
      <c r="CI1343" s="73" t="s">
        <v>3732</v>
      </c>
    </row>
    <row r="1344" spans="70:87" ht="15" customHeight="1" x14ac:dyDescent="0.25">
      <c r="BR1344" s="78">
        <v>46323.633946759262</v>
      </c>
      <c r="BS1344" s="73" t="s">
        <v>4831</v>
      </c>
      <c r="BT1344" s="73" t="s">
        <v>4833</v>
      </c>
      <c r="BU1344" s="73">
        <v>1188</v>
      </c>
      <c r="BV1344" s="73" t="s">
        <v>2176</v>
      </c>
      <c r="BW1344" s="73" t="s">
        <v>2177</v>
      </c>
      <c r="BX1344" s="73">
        <v>0.25</v>
      </c>
      <c r="BY1344" s="73">
        <v>0.66</v>
      </c>
      <c r="BZ1344" s="73">
        <v>0.24</v>
      </c>
      <c r="CA1344" s="73">
        <v>0.66</v>
      </c>
      <c r="CB1344" s="73"/>
      <c r="CC1344" s="73"/>
      <c r="CD1344" s="73"/>
      <c r="CE1344" s="73"/>
      <c r="CF1344" s="73" t="s">
        <v>3732</v>
      </c>
      <c r="CG1344" s="80"/>
      <c r="CH1344" s="73" t="s">
        <v>66</v>
      </c>
      <c r="CI1344" s="73" t="s">
        <v>3732</v>
      </c>
    </row>
    <row r="1345" spans="70:87" ht="15" customHeight="1" x14ac:dyDescent="0.25">
      <c r="BR1345" s="78">
        <v>46323.633946759262</v>
      </c>
      <c r="BS1345" s="73" t="s">
        <v>4831</v>
      </c>
      <c r="BT1345" s="73" t="s">
        <v>4834</v>
      </c>
      <c r="BU1345" s="73">
        <v>1189</v>
      </c>
      <c r="BV1345" s="73" t="s">
        <v>2176</v>
      </c>
      <c r="BW1345" s="73" t="s">
        <v>2177</v>
      </c>
      <c r="BX1345" s="73">
        <v>0.24</v>
      </c>
      <c r="BY1345" s="73">
        <v>0.66</v>
      </c>
      <c r="BZ1345" s="73">
        <v>0.24</v>
      </c>
      <c r="CA1345" s="73">
        <v>0.63</v>
      </c>
      <c r="CB1345" s="73"/>
      <c r="CC1345" s="73"/>
      <c r="CD1345" s="73"/>
      <c r="CE1345" s="73"/>
      <c r="CF1345" s="73" t="s">
        <v>3732</v>
      </c>
      <c r="CG1345" s="80"/>
      <c r="CH1345" s="73" t="s">
        <v>66</v>
      </c>
      <c r="CI1345" s="73" t="s">
        <v>3732</v>
      </c>
    </row>
    <row r="1346" spans="70:87" ht="15" customHeight="1" x14ac:dyDescent="0.25">
      <c r="BR1346" s="78">
        <v>46323.633946759262</v>
      </c>
      <c r="BS1346" s="73" t="s">
        <v>4831</v>
      </c>
      <c r="BT1346" s="73" t="s">
        <v>4835</v>
      </c>
      <c r="BU1346" s="73">
        <v>1190</v>
      </c>
      <c r="BV1346" s="73" t="s">
        <v>2176</v>
      </c>
      <c r="BW1346" s="73" t="s">
        <v>2177</v>
      </c>
      <c r="BX1346" s="73">
        <v>0.24</v>
      </c>
      <c r="BY1346" s="73">
        <v>0.63</v>
      </c>
      <c r="BZ1346" s="73">
        <v>0.25</v>
      </c>
      <c r="CA1346" s="73">
        <v>0.63</v>
      </c>
      <c r="CB1346" s="73"/>
      <c r="CC1346" s="73"/>
      <c r="CD1346" s="73"/>
      <c r="CE1346" s="73"/>
      <c r="CF1346" s="73" t="s">
        <v>3732</v>
      </c>
      <c r="CG1346" s="80"/>
      <c r="CH1346" s="73" t="s">
        <v>66</v>
      </c>
      <c r="CI1346" s="73" t="s">
        <v>3732</v>
      </c>
    </row>
    <row r="1347" spans="70:87" ht="15" customHeight="1" x14ac:dyDescent="0.25">
      <c r="BR1347" s="78">
        <v>46323.633946759262</v>
      </c>
      <c r="BS1347" s="73" t="s">
        <v>4836</v>
      </c>
      <c r="BT1347" s="73" t="s">
        <v>4837</v>
      </c>
      <c r="BU1347" s="73">
        <v>1191</v>
      </c>
      <c r="BV1347" s="73" t="s">
        <v>2176</v>
      </c>
      <c r="BW1347" s="73" t="s">
        <v>2177</v>
      </c>
      <c r="BX1347" s="73">
        <v>0</v>
      </c>
      <c r="BY1347" s="73">
        <v>0.66</v>
      </c>
      <c r="BZ1347" s="73">
        <v>0.03</v>
      </c>
      <c r="CA1347" s="73">
        <v>0.66</v>
      </c>
      <c r="CB1347" s="73"/>
      <c r="CC1347" s="73"/>
      <c r="CD1347" s="73"/>
      <c r="CE1347" s="73"/>
      <c r="CF1347" s="73" t="s">
        <v>3734</v>
      </c>
      <c r="CG1347" s="80"/>
      <c r="CH1347" s="73" t="s">
        <v>66</v>
      </c>
      <c r="CI1347" s="73" t="s">
        <v>3734</v>
      </c>
    </row>
    <row r="1348" spans="70:87" ht="15" customHeight="1" x14ac:dyDescent="0.25">
      <c r="BR1348" s="78">
        <v>46323.633946759262</v>
      </c>
      <c r="BS1348" s="73" t="s">
        <v>4836</v>
      </c>
      <c r="BT1348" s="73" t="s">
        <v>4838</v>
      </c>
      <c r="BU1348" s="73">
        <v>1192</v>
      </c>
      <c r="BV1348" s="73" t="s">
        <v>2176</v>
      </c>
      <c r="BW1348" s="73" t="s">
        <v>2177</v>
      </c>
      <c r="BX1348" s="73">
        <v>0.03</v>
      </c>
      <c r="BY1348" s="73">
        <v>0.66</v>
      </c>
      <c r="BZ1348" s="73">
        <v>0.03</v>
      </c>
      <c r="CA1348" s="73">
        <v>0.69</v>
      </c>
      <c r="CB1348" s="73"/>
      <c r="CC1348" s="73"/>
      <c r="CD1348" s="73"/>
      <c r="CE1348" s="73"/>
      <c r="CF1348" s="73" t="s">
        <v>3734</v>
      </c>
      <c r="CG1348" s="80"/>
      <c r="CH1348" s="73" t="s">
        <v>66</v>
      </c>
      <c r="CI1348" s="73" t="s">
        <v>3734</v>
      </c>
    </row>
    <row r="1349" spans="70:87" ht="15" customHeight="1" x14ac:dyDescent="0.25">
      <c r="BR1349" s="78">
        <v>46323.633946759262</v>
      </c>
      <c r="BS1349" s="73" t="s">
        <v>4836</v>
      </c>
      <c r="BT1349" s="73" t="s">
        <v>4839</v>
      </c>
      <c r="BU1349" s="73">
        <v>1193</v>
      </c>
      <c r="BV1349" s="73" t="s">
        <v>2176</v>
      </c>
      <c r="BW1349" s="73" t="s">
        <v>2177</v>
      </c>
      <c r="BX1349" s="73">
        <v>0.03</v>
      </c>
      <c r="BY1349" s="73">
        <v>0.69</v>
      </c>
      <c r="BZ1349" s="73">
        <v>0</v>
      </c>
      <c r="CA1349" s="73">
        <v>0.69</v>
      </c>
      <c r="CB1349" s="73"/>
      <c r="CC1349" s="73"/>
      <c r="CD1349" s="73"/>
      <c r="CE1349" s="73"/>
      <c r="CF1349" s="73" t="s">
        <v>3734</v>
      </c>
      <c r="CG1349" s="80"/>
      <c r="CH1349" s="73" t="s">
        <v>66</v>
      </c>
      <c r="CI1349" s="73" t="s">
        <v>3734</v>
      </c>
    </row>
    <row r="1350" spans="70:87" ht="15" customHeight="1" x14ac:dyDescent="0.25">
      <c r="BR1350" s="78">
        <v>46323.633946759262</v>
      </c>
      <c r="BS1350" s="73" t="s">
        <v>4836</v>
      </c>
      <c r="BT1350" s="73" t="s">
        <v>4840</v>
      </c>
      <c r="BU1350" s="73">
        <v>1194</v>
      </c>
      <c r="BV1350" s="73" t="s">
        <v>2176</v>
      </c>
      <c r="BW1350" s="73" t="s">
        <v>2177</v>
      </c>
      <c r="BX1350" s="73">
        <v>0</v>
      </c>
      <c r="BY1350" s="73">
        <v>0.69</v>
      </c>
      <c r="BZ1350" s="73">
        <v>0</v>
      </c>
      <c r="CA1350" s="73">
        <v>0.66</v>
      </c>
      <c r="CB1350" s="73"/>
      <c r="CC1350" s="73"/>
      <c r="CD1350" s="73"/>
      <c r="CE1350" s="73"/>
      <c r="CF1350" s="73" t="s">
        <v>3734</v>
      </c>
      <c r="CG1350" s="80"/>
      <c r="CH1350" s="73" t="s">
        <v>66</v>
      </c>
      <c r="CI1350" s="73" t="s">
        <v>3734</v>
      </c>
    </row>
    <row r="1351" spans="70:87" ht="15" customHeight="1" x14ac:dyDescent="0.25">
      <c r="BR1351" s="78">
        <v>46323.633946759262</v>
      </c>
      <c r="BS1351" s="73" t="s">
        <v>4841</v>
      </c>
      <c r="BT1351" s="73" t="s">
        <v>4842</v>
      </c>
      <c r="BU1351" s="73">
        <v>1195</v>
      </c>
      <c r="BV1351" s="73" t="s">
        <v>2176</v>
      </c>
      <c r="BW1351" s="73" t="s">
        <v>2177</v>
      </c>
      <c r="BX1351" s="73">
        <v>0.03</v>
      </c>
      <c r="BY1351" s="73">
        <v>0.66</v>
      </c>
      <c r="BZ1351" s="73">
        <v>0.06</v>
      </c>
      <c r="CA1351" s="73">
        <v>0.66</v>
      </c>
      <c r="CB1351" s="73"/>
      <c r="CC1351" s="73"/>
      <c r="CD1351" s="73"/>
      <c r="CE1351" s="73"/>
      <c r="CF1351" s="73" t="s">
        <v>3736</v>
      </c>
      <c r="CG1351" s="80"/>
      <c r="CH1351" s="73" t="s">
        <v>66</v>
      </c>
      <c r="CI1351" s="73" t="s">
        <v>3736</v>
      </c>
    </row>
    <row r="1352" spans="70:87" ht="15" customHeight="1" x14ac:dyDescent="0.25">
      <c r="BR1352" s="78">
        <v>46323.633946759262</v>
      </c>
      <c r="BS1352" s="73" t="s">
        <v>4841</v>
      </c>
      <c r="BT1352" s="73" t="s">
        <v>4843</v>
      </c>
      <c r="BU1352" s="73">
        <v>1196</v>
      </c>
      <c r="BV1352" s="73" t="s">
        <v>2176</v>
      </c>
      <c r="BW1352" s="73" t="s">
        <v>2177</v>
      </c>
      <c r="BX1352" s="73">
        <v>0.06</v>
      </c>
      <c r="BY1352" s="73">
        <v>0.66</v>
      </c>
      <c r="BZ1352" s="73">
        <v>0.06</v>
      </c>
      <c r="CA1352" s="73">
        <v>0.69</v>
      </c>
      <c r="CB1352" s="73"/>
      <c r="CC1352" s="73"/>
      <c r="CD1352" s="73"/>
      <c r="CE1352" s="73"/>
      <c r="CF1352" s="73" t="s">
        <v>3736</v>
      </c>
      <c r="CG1352" s="80"/>
      <c r="CH1352" s="73" t="s">
        <v>66</v>
      </c>
      <c r="CI1352" s="73" t="s">
        <v>3736</v>
      </c>
    </row>
    <row r="1353" spans="70:87" ht="15" customHeight="1" x14ac:dyDescent="0.25">
      <c r="BR1353" s="78">
        <v>46323.633946759262</v>
      </c>
      <c r="BS1353" s="73" t="s">
        <v>4841</v>
      </c>
      <c r="BT1353" s="73" t="s">
        <v>4844</v>
      </c>
      <c r="BU1353" s="73">
        <v>1197</v>
      </c>
      <c r="BV1353" s="73" t="s">
        <v>2176</v>
      </c>
      <c r="BW1353" s="73" t="s">
        <v>2177</v>
      </c>
      <c r="BX1353" s="73">
        <v>0.06</v>
      </c>
      <c r="BY1353" s="73">
        <v>0.69</v>
      </c>
      <c r="BZ1353" s="73">
        <v>0.03</v>
      </c>
      <c r="CA1353" s="73">
        <v>0.69</v>
      </c>
      <c r="CB1353" s="73"/>
      <c r="CC1353" s="73"/>
      <c r="CD1353" s="73"/>
      <c r="CE1353" s="73"/>
      <c r="CF1353" s="73" t="s">
        <v>3736</v>
      </c>
      <c r="CG1353" s="80"/>
      <c r="CH1353" s="73" t="s">
        <v>66</v>
      </c>
      <c r="CI1353" s="73" t="s">
        <v>3736</v>
      </c>
    </row>
    <row r="1354" spans="70:87" ht="15" customHeight="1" x14ac:dyDescent="0.25">
      <c r="BR1354" s="78">
        <v>46323.633946759262</v>
      </c>
      <c r="BS1354" s="73" t="s">
        <v>4841</v>
      </c>
      <c r="BT1354" s="73" t="s">
        <v>4845</v>
      </c>
      <c r="BU1354" s="73">
        <v>1198</v>
      </c>
      <c r="BV1354" s="73" t="s">
        <v>2176</v>
      </c>
      <c r="BW1354" s="73" t="s">
        <v>2177</v>
      </c>
      <c r="BX1354" s="73">
        <v>0.03</v>
      </c>
      <c r="BY1354" s="73">
        <v>0.69</v>
      </c>
      <c r="BZ1354" s="73">
        <v>0.03</v>
      </c>
      <c r="CA1354" s="73">
        <v>0.66</v>
      </c>
      <c r="CB1354" s="73"/>
      <c r="CC1354" s="73"/>
      <c r="CD1354" s="73"/>
      <c r="CE1354" s="73"/>
      <c r="CF1354" s="73" t="s">
        <v>3736</v>
      </c>
      <c r="CG1354" s="80"/>
      <c r="CH1354" s="73" t="s">
        <v>66</v>
      </c>
      <c r="CI1354" s="73" t="s">
        <v>3736</v>
      </c>
    </row>
    <row r="1355" spans="70:87" ht="15" customHeight="1" x14ac:dyDescent="0.25">
      <c r="BR1355" s="78">
        <v>46323.633946759262</v>
      </c>
      <c r="BS1355" s="73" t="s">
        <v>4846</v>
      </c>
      <c r="BT1355" s="73" t="s">
        <v>4847</v>
      </c>
      <c r="BU1355" s="73">
        <v>1199</v>
      </c>
      <c r="BV1355" s="73" t="s">
        <v>2176</v>
      </c>
      <c r="BW1355" s="73" t="s">
        <v>2177</v>
      </c>
      <c r="BX1355" s="73">
        <v>0.06</v>
      </c>
      <c r="BY1355" s="73">
        <v>0.66</v>
      </c>
      <c r="BZ1355" s="73">
        <v>0.09</v>
      </c>
      <c r="CA1355" s="73">
        <v>0.66</v>
      </c>
      <c r="CB1355" s="73"/>
      <c r="CC1355" s="73"/>
      <c r="CD1355" s="73"/>
      <c r="CE1355" s="73"/>
      <c r="CF1355" s="73" t="s">
        <v>3738</v>
      </c>
      <c r="CG1355" s="80"/>
      <c r="CH1355" s="73" t="s">
        <v>66</v>
      </c>
      <c r="CI1355" s="73" t="s">
        <v>3738</v>
      </c>
    </row>
    <row r="1356" spans="70:87" ht="15" customHeight="1" x14ac:dyDescent="0.25">
      <c r="BR1356" s="78">
        <v>46323.633946759262</v>
      </c>
      <c r="BS1356" s="73" t="s">
        <v>4846</v>
      </c>
      <c r="BT1356" s="73" t="s">
        <v>4848</v>
      </c>
      <c r="BU1356" s="73">
        <v>1200</v>
      </c>
      <c r="BV1356" s="73" t="s">
        <v>2176</v>
      </c>
      <c r="BW1356" s="73" t="s">
        <v>2177</v>
      </c>
      <c r="BX1356" s="73">
        <v>0.09</v>
      </c>
      <c r="BY1356" s="73">
        <v>0.66</v>
      </c>
      <c r="BZ1356" s="73">
        <v>0.09</v>
      </c>
      <c r="CA1356" s="73">
        <v>0.69</v>
      </c>
      <c r="CB1356" s="73"/>
      <c r="CC1356" s="73"/>
      <c r="CD1356" s="73"/>
      <c r="CE1356" s="73"/>
      <c r="CF1356" s="73" t="s">
        <v>3738</v>
      </c>
      <c r="CG1356" s="80"/>
      <c r="CH1356" s="73" t="s">
        <v>66</v>
      </c>
      <c r="CI1356" s="73" t="s">
        <v>3738</v>
      </c>
    </row>
    <row r="1357" spans="70:87" ht="15" customHeight="1" x14ac:dyDescent="0.25">
      <c r="BR1357" s="78">
        <v>46323.633946759262</v>
      </c>
      <c r="BS1357" s="73" t="s">
        <v>4846</v>
      </c>
      <c r="BT1357" s="73" t="s">
        <v>4849</v>
      </c>
      <c r="BU1357" s="73">
        <v>1201</v>
      </c>
      <c r="BV1357" s="73" t="s">
        <v>2176</v>
      </c>
      <c r="BW1357" s="73" t="s">
        <v>2177</v>
      </c>
      <c r="BX1357" s="73">
        <v>0.09</v>
      </c>
      <c r="BY1357" s="73">
        <v>0.69</v>
      </c>
      <c r="BZ1357" s="73">
        <v>0.06</v>
      </c>
      <c r="CA1357" s="73">
        <v>0.69</v>
      </c>
      <c r="CB1357" s="73"/>
      <c r="CC1357" s="73"/>
      <c r="CD1357" s="73"/>
      <c r="CE1357" s="73"/>
      <c r="CF1357" s="73" t="s">
        <v>3738</v>
      </c>
      <c r="CG1357" s="80"/>
      <c r="CH1357" s="73" t="s">
        <v>66</v>
      </c>
      <c r="CI1357" s="73" t="s">
        <v>3738</v>
      </c>
    </row>
    <row r="1358" spans="70:87" ht="15" customHeight="1" x14ac:dyDescent="0.25">
      <c r="BR1358" s="78">
        <v>46323.633946759262</v>
      </c>
      <c r="BS1358" s="73" t="s">
        <v>4846</v>
      </c>
      <c r="BT1358" s="73" t="s">
        <v>4850</v>
      </c>
      <c r="BU1358" s="73">
        <v>1202</v>
      </c>
      <c r="BV1358" s="73" t="s">
        <v>2176</v>
      </c>
      <c r="BW1358" s="73" t="s">
        <v>2177</v>
      </c>
      <c r="BX1358" s="73">
        <v>0.06</v>
      </c>
      <c r="BY1358" s="73">
        <v>0.69</v>
      </c>
      <c r="BZ1358" s="73">
        <v>0.06</v>
      </c>
      <c r="CA1358" s="73">
        <v>0.66</v>
      </c>
      <c r="CB1358" s="73"/>
      <c r="CC1358" s="73"/>
      <c r="CD1358" s="73"/>
      <c r="CE1358" s="73"/>
      <c r="CF1358" s="73" t="s">
        <v>3738</v>
      </c>
      <c r="CG1358" s="80"/>
      <c r="CH1358" s="73" t="s">
        <v>66</v>
      </c>
      <c r="CI1358" s="73" t="s">
        <v>3738</v>
      </c>
    </row>
    <row r="1359" spans="70:87" ht="15" customHeight="1" x14ac:dyDescent="0.25">
      <c r="BR1359" s="78">
        <v>46323.633946759262</v>
      </c>
      <c r="BS1359" s="73" t="s">
        <v>4851</v>
      </c>
      <c r="BT1359" s="73" t="s">
        <v>4852</v>
      </c>
      <c r="BU1359" s="73">
        <v>1203</v>
      </c>
      <c r="BV1359" s="73" t="s">
        <v>2176</v>
      </c>
      <c r="BW1359" s="73" t="s">
        <v>2177</v>
      </c>
      <c r="BX1359" s="73">
        <v>0.09</v>
      </c>
      <c r="BY1359" s="73">
        <v>0.66</v>
      </c>
      <c r="BZ1359" s="73">
        <v>0.12</v>
      </c>
      <c r="CA1359" s="73">
        <v>0.66</v>
      </c>
      <c r="CB1359" s="73"/>
      <c r="CC1359" s="73"/>
      <c r="CD1359" s="73"/>
      <c r="CE1359" s="73"/>
      <c r="CF1359" s="73" t="s">
        <v>3740</v>
      </c>
      <c r="CG1359" s="80"/>
      <c r="CH1359" s="73" t="s">
        <v>66</v>
      </c>
      <c r="CI1359" s="73" t="s">
        <v>3740</v>
      </c>
    </row>
    <row r="1360" spans="70:87" ht="15" customHeight="1" x14ac:dyDescent="0.25">
      <c r="BR1360" s="78">
        <v>46323.633946759262</v>
      </c>
      <c r="BS1360" s="73" t="s">
        <v>4851</v>
      </c>
      <c r="BT1360" s="73" t="s">
        <v>4853</v>
      </c>
      <c r="BU1360" s="73">
        <v>1204</v>
      </c>
      <c r="BV1360" s="73" t="s">
        <v>2176</v>
      </c>
      <c r="BW1360" s="73" t="s">
        <v>2177</v>
      </c>
      <c r="BX1360" s="73">
        <v>0.12</v>
      </c>
      <c r="BY1360" s="73">
        <v>0.66</v>
      </c>
      <c r="BZ1360" s="73">
        <v>0.12</v>
      </c>
      <c r="CA1360" s="73">
        <v>0.69</v>
      </c>
      <c r="CB1360" s="73"/>
      <c r="CC1360" s="73"/>
      <c r="CD1360" s="73"/>
      <c r="CE1360" s="73"/>
      <c r="CF1360" s="73" t="s">
        <v>3740</v>
      </c>
      <c r="CG1360" s="80"/>
      <c r="CH1360" s="73" t="s">
        <v>66</v>
      </c>
      <c r="CI1360" s="73" t="s">
        <v>3740</v>
      </c>
    </row>
    <row r="1361" spans="70:87" ht="15" customHeight="1" x14ac:dyDescent="0.25">
      <c r="BR1361" s="78">
        <v>46323.633946759262</v>
      </c>
      <c r="BS1361" s="73" t="s">
        <v>4851</v>
      </c>
      <c r="BT1361" s="73" t="s">
        <v>4854</v>
      </c>
      <c r="BU1361" s="73">
        <v>1205</v>
      </c>
      <c r="BV1361" s="73" t="s">
        <v>2176</v>
      </c>
      <c r="BW1361" s="73" t="s">
        <v>2177</v>
      </c>
      <c r="BX1361" s="73">
        <v>0.12</v>
      </c>
      <c r="BY1361" s="73">
        <v>0.69</v>
      </c>
      <c r="BZ1361" s="73">
        <v>0.09</v>
      </c>
      <c r="CA1361" s="73">
        <v>0.69</v>
      </c>
      <c r="CB1361" s="73"/>
      <c r="CC1361" s="73"/>
      <c r="CD1361" s="73"/>
      <c r="CE1361" s="73"/>
      <c r="CF1361" s="73" t="s">
        <v>3740</v>
      </c>
      <c r="CG1361" s="80"/>
      <c r="CH1361" s="73" t="s">
        <v>66</v>
      </c>
      <c r="CI1361" s="73" t="s">
        <v>3740</v>
      </c>
    </row>
    <row r="1362" spans="70:87" ht="15" customHeight="1" x14ac:dyDescent="0.25">
      <c r="BR1362" s="78">
        <v>46323.633946759262</v>
      </c>
      <c r="BS1362" s="73" t="s">
        <v>4851</v>
      </c>
      <c r="BT1362" s="73" t="s">
        <v>4855</v>
      </c>
      <c r="BU1362" s="73">
        <v>1206</v>
      </c>
      <c r="BV1362" s="73" t="s">
        <v>2176</v>
      </c>
      <c r="BW1362" s="73" t="s">
        <v>2177</v>
      </c>
      <c r="BX1362" s="73">
        <v>0.09</v>
      </c>
      <c r="BY1362" s="73">
        <v>0.69</v>
      </c>
      <c r="BZ1362" s="73">
        <v>0.09</v>
      </c>
      <c r="CA1362" s="73">
        <v>0.66</v>
      </c>
      <c r="CB1362" s="73"/>
      <c r="CC1362" s="73"/>
      <c r="CD1362" s="73"/>
      <c r="CE1362" s="73"/>
      <c r="CF1362" s="73" t="s">
        <v>3740</v>
      </c>
      <c r="CG1362" s="80"/>
      <c r="CH1362" s="73" t="s">
        <v>66</v>
      </c>
      <c r="CI1362" s="73" t="s">
        <v>3740</v>
      </c>
    </row>
    <row r="1363" spans="70:87" ht="15" customHeight="1" x14ac:dyDescent="0.25">
      <c r="BR1363" s="78">
        <v>46323.633946759262</v>
      </c>
      <c r="BS1363" s="73" t="s">
        <v>4856</v>
      </c>
      <c r="BT1363" s="73" t="s">
        <v>4857</v>
      </c>
      <c r="BU1363" s="73">
        <v>1207</v>
      </c>
      <c r="BV1363" s="73" t="s">
        <v>2176</v>
      </c>
      <c r="BW1363" s="73" t="s">
        <v>2177</v>
      </c>
      <c r="BX1363" s="73">
        <v>0.12</v>
      </c>
      <c r="BY1363" s="73">
        <v>0.66</v>
      </c>
      <c r="BZ1363" s="73">
        <v>0.15</v>
      </c>
      <c r="CA1363" s="73">
        <v>0.66</v>
      </c>
      <c r="CB1363" s="73"/>
      <c r="CC1363" s="73"/>
      <c r="CD1363" s="73"/>
      <c r="CE1363" s="73"/>
      <c r="CF1363" s="73" t="s">
        <v>3742</v>
      </c>
      <c r="CG1363" s="80"/>
      <c r="CH1363" s="73" t="s">
        <v>66</v>
      </c>
      <c r="CI1363" s="73" t="s">
        <v>3742</v>
      </c>
    </row>
    <row r="1364" spans="70:87" ht="15" customHeight="1" x14ac:dyDescent="0.25">
      <c r="BR1364" s="78">
        <v>46323.633946759262</v>
      </c>
      <c r="BS1364" s="73" t="s">
        <v>4856</v>
      </c>
      <c r="BT1364" s="73" t="s">
        <v>4858</v>
      </c>
      <c r="BU1364" s="73">
        <v>1208</v>
      </c>
      <c r="BV1364" s="73" t="s">
        <v>2176</v>
      </c>
      <c r="BW1364" s="73" t="s">
        <v>2177</v>
      </c>
      <c r="BX1364" s="73">
        <v>0.15</v>
      </c>
      <c r="BY1364" s="73">
        <v>0.66</v>
      </c>
      <c r="BZ1364" s="73">
        <v>0.15</v>
      </c>
      <c r="CA1364" s="73">
        <v>0.69</v>
      </c>
      <c r="CB1364" s="73"/>
      <c r="CC1364" s="73"/>
      <c r="CD1364" s="73"/>
      <c r="CE1364" s="73"/>
      <c r="CF1364" s="73" t="s">
        <v>3742</v>
      </c>
      <c r="CG1364" s="80"/>
      <c r="CH1364" s="73" t="s">
        <v>66</v>
      </c>
      <c r="CI1364" s="73" t="s">
        <v>3742</v>
      </c>
    </row>
    <row r="1365" spans="70:87" ht="15" customHeight="1" x14ac:dyDescent="0.25">
      <c r="BR1365" s="78">
        <v>46323.633946759262</v>
      </c>
      <c r="BS1365" s="73" t="s">
        <v>4856</v>
      </c>
      <c r="BT1365" s="73" t="s">
        <v>4859</v>
      </c>
      <c r="BU1365" s="73">
        <v>1209</v>
      </c>
      <c r="BV1365" s="73" t="s">
        <v>2176</v>
      </c>
      <c r="BW1365" s="73" t="s">
        <v>2177</v>
      </c>
      <c r="BX1365" s="73">
        <v>0.15</v>
      </c>
      <c r="BY1365" s="73">
        <v>0.69</v>
      </c>
      <c r="BZ1365" s="73">
        <v>0.12</v>
      </c>
      <c r="CA1365" s="73">
        <v>0.69</v>
      </c>
      <c r="CB1365" s="73"/>
      <c r="CC1365" s="73"/>
      <c r="CD1365" s="73"/>
      <c r="CE1365" s="73"/>
      <c r="CF1365" s="73" t="s">
        <v>3742</v>
      </c>
      <c r="CG1365" s="80"/>
      <c r="CH1365" s="73" t="s">
        <v>66</v>
      </c>
      <c r="CI1365" s="73" t="s">
        <v>3742</v>
      </c>
    </row>
    <row r="1366" spans="70:87" ht="15" customHeight="1" x14ac:dyDescent="0.25">
      <c r="BR1366" s="78">
        <v>46323.633946759262</v>
      </c>
      <c r="BS1366" s="73" t="s">
        <v>4856</v>
      </c>
      <c r="BT1366" s="73" t="s">
        <v>4860</v>
      </c>
      <c r="BU1366" s="73">
        <v>1210</v>
      </c>
      <c r="BV1366" s="73" t="s">
        <v>2176</v>
      </c>
      <c r="BW1366" s="73" t="s">
        <v>2177</v>
      </c>
      <c r="BX1366" s="73">
        <v>0.12</v>
      </c>
      <c r="BY1366" s="73">
        <v>0.69</v>
      </c>
      <c r="BZ1366" s="73">
        <v>0.12</v>
      </c>
      <c r="CA1366" s="73">
        <v>0.66</v>
      </c>
      <c r="CB1366" s="73"/>
      <c r="CC1366" s="73"/>
      <c r="CD1366" s="73"/>
      <c r="CE1366" s="73"/>
      <c r="CF1366" s="73" t="s">
        <v>3742</v>
      </c>
      <c r="CG1366" s="80"/>
      <c r="CH1366" s="73" t="s">
        <v>66</v>
      </c>
      <c r="CI1366" s="73" t="s">
        <v>3742</v>
      </c>
    </row>
    <row r="1367" spans="70:87" ht="15" customHeight="1" x14ac:dyDescent="0.25">
      <c r="BR1367" s="78">
        <v>46323.633946759262</v>
      </c>
      <c r="BS1367" s="73" t="s">
        <v>4861</v>
      </c>
      <c r="BT1367" s="73" t="s">
        <v>4862</v>
      </c>
      <c r="BU1367" s="73">
        <v>1211</v>
      </c>
      <c r="BV1367" s="73" t="s">
        <v>2176</v>
      </c>
      <c r="BW1367" s="73" t="s">
        <v>2177</v>
      </c>
      <c r="BX1367" s="73">
        <v>0.15</v>
      </c>
      <c r="BY1367" s="73">
        <v>0.66</v>
      </c>
      <c r="BZ1367" s="73">
        <v>0.18</v>
      </c>
      <c r="CA1367" s="73">
        <v>0.66</v>
      </c>
      <c r="CB1367" s="73"/>
      <c r="CC1367" s="73"/>
      <c r="CD1367" s="73"/>
      <c r="CE1367" s="73"/>
      <c r="CF1367" s="73" t="s">
        <v>3744</v>
      </c>
      <c r="CG1367" s="80"/>
      <c r="CH1367" s="73" t="s">
        <v>66</v>
      </c>
      <c r="CI1367" s="73" t="s">
        <v>3744</v>
      </c>
    </row>
    <row r="1368" spans="70:87" ht="15" customHeight="1" x14ac:dyDescent="0.25">
      <c r="BR1368" s="78">
        <v>46323.633946759262</v>
      </c>
      <c r="BS1368" s="73" t="s">
        <v>4861</v>
      </c>
      <c r="BT1368" s="73" t="s">
        <v>4863</v>
      </c>
      <c r="BU1368" s="73">
        <v>1212</v>
      </c>
      <c r="BV1368" s="73" t="s">
        <v>2176</v>
      </c>
      <c r="BW1368" s="73" t="s">
        <v>2177</v>
      </c>
      <c r="BX1368" s="73">
        <v>0.18</v>
      </c>
      <c r="BY1368" s="73">
        <v>0.66</v>
      </c>
      <c r="BZ1368" s="73">
        <v>0.18</v>
      </c>
      <c r="CA1368" s="73">
        <v>0.69</v>
      </c>
      <c r="CB1368" s="73"/>
      <c r="CC1368" s="73"/>
      <c r="CD1368" s="73"/>
      <c r="CE1368" s="73"/>
      <c r="CF1368" s="73" t="s">
        <v>3744</v>
      </c>
      <c r="CG1368" s="80"/>
      <c r="CH1368" s="73" t="s">
        <v>66</v>
      </c>
      <c r="CI1368" s="73" t="s">
        <v>3744</v>
      </c>
    </row>
    <row r="1369" spans="70:87" ht="15" customHeight="1" x14ac:dyDescent="0.25">
      <c r="BR1369" s="78">
        <v>46323.633946759262</v>
      </c>
      <c r="BS1369" s="73" t="s">
        <v>4861</v>
      </c>
      <c r="BT1369" s="73" t="s">
        <v>4864</v>
      </c>
      <c r="BU1369" s="73">
        <v>1213</v>
      </c>
      <c r="BV1369" s="73" t="s">
        <v>2176</v>
      </c>
      <c r="BW1369" s="73" t="s">
        <v>2177</v>
      </c>
      <c r="BX1369" s="73">
        <v>0.18</v>
      </c>
      <c r="BY1369" s="73">
        <v>0.69</v>
      </c>
      <c r="BZ1369" s="73">
        <v>0.15</v>
      </c>
      <c r="CA1369" s="73">
        <v>0.69</v>
      </c>
      <c r="CB1369" s="73"/>
      <c r="CC1369" s="73"/>
      <c r="CD1369" s="73"/>
      <c r="CE1369" s="73"/>
      <c r="CF1369" s="73" t="s">
        <v>3744</v>
      </c>
      <c r="CG1369" s="80"/>
      <c r="CH1369" s="73" t="s">
        <v>66</v>
      </c>
      <c r="CI1369" s="73" t="s">
        <v>3744</v>
      </c>
    </row>
    <row r="1370" spans="70:87" ht="15" customHeight="1" x14ac:dyDescent="0.25">
      <c r="BR1370" s="78">
        <v>46323.633946759262</v>
      </c>
      <c r="BS1370" s="73" t="s">
        <v>4861</v>
      </c>
      <c r="BT1370" s="73" t="s">
        <v>4865</v>
      </c>
      <c r="BU1370" s="73">
        <v>1214</v>
      </c>
      <c r="BV1370" s="73" t="s">
        <v>2176</v>
      </c>
      <c r="BW1370" s="73" t="s">
        <v>2177</v>
      </c>
      <c r="BX1370" s="73">
        <v>0.15</v>
      </c>
      <c r="BY1370" s="73">
        <v>0.69</v>
      </c>
      <c r="BZ1370" s="73">
        <v>0.15</v>
      </c>
      <c r="CA1370" s="73">
        <v>0.66</v>
      </c>
      <c r="CB1370" s="73"/>
      <c r="CC1370" s="73"/>
      <c r="CD1370" s="73"/>
      <c r="CE1370" s="73"/>
      <c r="CF1370" s="73" t="s">
        <v>3744</v>
      </c>
      <c r="CG1370" s="80"/>
      <c r="CH1370" s="73" t="s">
        <v>66</v>
      </c>
      <c r="CI1370" s="73" t="s">
        <v>3744</v>
      </c>
    </row>
    <row r="1371" spans="70:87" ht="15" customHeight="1" x14ac:dyDescent="0.25">
      <c r="BR1371" s="78">
        <v>46323.633946759262</v>
      </c>
      <c r="BS1371" s="73" t="s">
        <v>4866</v>
      </c>
      <c r="BT1371" s="73" t="s">
        <v>4867</v>
      </c>
      <c r="BU1371" s="73">
        <v>1215</v>
      </c>
      <c r="BV1371" s="73" t="s">
        <v>2176</v>
      </c>
      <c r="BW1371" s="73" t="s">
        <v>2177</v>
      </c>
      <c r="BX1371" s="73">
        <v>0.18</v>
      </c>
      <c r="BY1371" s="73">
        <v>0.66</v>
      </c>
      <c r="BZ1371" s="73">
        <v>0.21</v>
      </c>
      <c r="CA1371" s="73">
        <v>0.66</v>
      </c>
      <c r="CB1371" s="73"/>
      <c r="CC1371" s="73"/>
      <c r="CD1371" s="73"/>
      <c r="CE1371" s="73"/>
      <c r="CF1371" s="73" t="s">
        <v>3746</v>
      </c>
      <c r="CG1371" s="80"/>
      <c r="CH1371" s="73" t="s">
        <v>66</v>
      </c>
      <c r="CI1371" s="73" t="s">
        <v>3746</v>
      </c>
    </row>
    <row r="1372" spans="70:87" ht="15" customHeight="1" x14ac:dyDescent="0.25">
      <c r="BR1372" s="78">
        <v>46323.633946759262</v>
      </c>
      <c r="BS1372" s="73" t="s">
        <v>4866</v>
      </c>
      <c r="BT1372" s="73" t="s">
        <v>4868</v>
      </c>
      <c r="BU1372" s="73">
        <v>1216</v>
      </c>
      <c r="BV1372" s="73" t="s">
        <v>2176</v>
      </c>
      <c r="BW1372" s="73" t="s">
        <v>2177</v>
      </c>
      <c r="BX1372" s="73">
        <v>0.21</v>
      </c>
      <c r="BY1372" s="73">
        <v>0.66</v>
      </c>
      <c r="BZ1372" s="73">
        <v>0.21</v>
      </c>
      <c r="CA1372" s="73">
        <v>0.69</v>
      </c>
      <c r="CB1372" s="73"/>
      <c r="CC1372" s="73"/>
      <c r="CD1372" s="73"/>
      <c r="CE1372" s="73"/>
      <c r="CF1372" s="73" t="s">
        <v>3746</v>
      </c>
      <c r="CG1372" s="80"/>
      <c r="CH1372" s="73" t="s">
        <v>66</v>
      </c>
      <c r="CI1372" s="73" t="s">
        <v>3746</v>
      </c>
    </row>
    <row r="1373" spans="70:87" ht="15" customHeight="1" x14ac:dyDescent="0.25">
      <c r="BR1373" s="78">
        <v>46323.633946759262</v>
      </c>
      <c r="BS1373" s="73" t="s">
        <v>4866</v>
      </c>
      <c r="BT1373" s="73" t="s">
        <v>4869</v>
      </c>
      <c r="BU1373" s="73">
        <v>1217</v>
      </c>
      <c r="BV1373" s="73" t="s">
        <v>2176</v>
      </c>
      <c r="BW1373" s="73" t="s">
        <v>2177</v>
      </c>
      <c r="BX1373" s="73">
        <v>0.21</v>
      </c>
      <c r="BY1373" s="73">
        <v>0.69</v>
      </c>
      <c r="BZ1373" s="73">
        <v>0.18</v>
      </c>
      <c r="CA1373" s="73">
        <v>0.69</v>
      </c>
      <c r="CB1373" s="73"/>
      <c r="CC1373" s="73"/>
      <c r="CD1373" s="73"/>
      <c r="CE1373" s="73"/>
      <c r="CF1373" s="73" t="s">
        <v>3746</v>
      </c>
      <c r="CG1373" s="80"/>
      <c r="CH1373" s="73" t="s">
        <v>66</v>
      </c>
      <c r="CI1373" s="73" t="s">
        <v>3746</v>
      </c>
    </row>
    <row r="1374" spans="70:87" ht="15" customHeight="1" x14ac:dyDescent="0.25">
      <c r="BR1374" s="78">
        <v>46323.633946759262</v>
      </c>
      <c r="BS1374" s="73" t="s">
        <v>4866</v>
      </c>
      <c r="BT1374" s="73" t="s">
        <v>4870</v>
      </c>
      <c r="BU1374" s="73">
        <v>1218</v>
      </c>
      <c r="BV1374" s="73" t="s">
        <v>2176</v>
      </c>
      <c r="BW1374" s="73" t="s">
        <v>2177</v>
      </c>
      <c r="BX1374" s="73">
        <v>0.18</v>
      </c>
      <c r="BY1374" s="73">
        <v>0.69</v>
      </c>
      <c r="BZ1374" s="73">
        <v>0.18</v>
      </c>
      <c r="CA1374" s="73">
        <v>0.66</v>
      </c>
      <c r="CB1374" s="73"/>
      <c r="CC1374" s="73"/>
      <c r="CD1374" s="73"/>
      <c r="CE1374" s="73"/>
      <c r="CF1374" s="73" t="s">
        <v>3746</v>
      </c>
      <c r="CG1374" s="80"/>
      <c r="CH1374" s="73" t="s">
        <v>66</v>
      </c>
      <c r="CI1374" s="73" t="s">
        <v>3746</v>
      </c>
    </row>
    <row r="1375" spans="70:87" ht="15" customHeight="1" x14ac:dyDescent="0.25">
      <c r="BR1375" s="78">
        <v>46323.633946759262</v>
      </c>
      <c r="BS1375" s="73" t="s">
        <v>4871</v>
      </c>
      <c r="BT1375" s="73" t="s">
        <v>4872</v>
      </c>
      <c r="BU1375" s="73">
        <v>1219</v>
      </c>
      <c r="BV1375" s="73" t="s">
        <v>2176</v>
      </c>
      <c r="BW1375" s="73" t="s">
        <v>2177</v>
      </c>
      <c r="BX1375" s="73">
        <v>0.21</v>
      </c>
      <c r="BY1375" s="73">
        <v>0.66</v>
      </c>
      <c r="BZ1375" s="73">
        <v>0.24</v>
      </c>
      <c r="CA1375" s="73">
        <v>0.66</v>
      </c>
      <c r="CB1375" s="73"/>
      <c r="CC1375" s="73"/>
      <c r="CD1375" s="73"/>
      <c r="CE1375" s="73"/>
      <c r="CF1375" s="73" t="s">
        <v>3748</v>
      </c>
      <c r="CG1375" s="80"/>
      <c r="CH1375" s="73" t="s">
        <v>66</v>
      </c>
      <c r="CI1375" s="73" t="s">
        <v>3748</v>
      </c>
    </row>
    <row r="1376" spans="70:87" ht="15" customHeight="1" x14ac:dyDescent="0.25">
      <c r="BR1376" s="78">
        <v>46323.633946759262</v>
      </c>
      <c r="BS1376" s="73" t="s">
        <v>4871</v>
      </c>
      <c r="BT1376" s="73" t="s">
        <v>4873</v>
      </c>
      <c r="BU1376" s="73">
        <v>1220</v>
      </c>
      <c r="BV1376" s="73" t="s">
        <v>2176</v>
      </c>
      <c r="BW1376" s="73" t="s">
        <v>2177</v>
      </c>
      <c r="BX1376" s="73">
        <v>0.24</v>
      </c>
      <c r="BY1376" s="73">
        <v>0.66</v>
      </c>
      <c r="BZ1376" s="73">
        <v>0.24</v>
      </c>
      <c r="CA1376" s="73">
        <v>0.69</v>
      </c>
      <c r="CB1376" s="73"/>
      <c r="CC1376" s="73"/>
      <c r="CD1376" s="73"/>
      <c r="CE1376" s="73"/>
      <c r="CF1376" s="73" t="s">
        <v>3748</v>
      </c>
      <c r="CG1376" s="80"/>
      <c r="CH1376" s="73" t="s">
        <v>66</v>
      </c>
      <c r="CI1376" s="73" t="s">
        <v>3748</v>
      </c>
    </row>
    <row r="1377" spans="70:87" ht="15" customHeight="1" x14ac:dyDescent="0.25">
      <c r="BR1377" s="78">
        <v>46323.633946759262</v>
      </c>
      <c r="BS1377" s="73" t="s">
        <v>4871</v>
      </c>
      <c r="BT1377" s="73" t="s">
        <v>4874</v>
      </c>
      <c r="BU1377" s="73">
        <v>1221</v>
      </c>
      <c r="BV1377" s="73" t="s">
        <v>2176</v>
      </c>
      <c r="BW1377" s="73" t="s">
        <v>2177</v>
      </c>
      <c r="BX1377" s="73">
        <v>0.24</v>
      </c>
      <c r="BY1377" s="73">
        <v>0.69</v>
      </c>
      <c r="BZ1377" s="73">
        <v>0.21</v>
      </c>
      <c r="CA1377" s="73">
        <v>0.69</v>
      </c>
      <c r="CB1377" s="73"/>
      <c r="CC1377" s="73"/>
      <c r="CD1377" s="73"/>
      <c r="CE1377" s="73"/>
      <c r="CF1377" s="73" t="s">
        <v>3748</v>
      </c>
      <c r="CG1377" s="80"/>
      <c r="CH1377" s="73" t="s">
        <v>66</v>
      </c>
      <c r="CI1377" s="73" t="s">
        <v>3748</v>
      </c>
    </row>
    <row r="1378" spans="70:87" ht="15" customHeight="1" x14ac:dyDescent="0.25">
      <c r="BR1378" s="78">
        <v>46323.633946759262</v>
      </c>
      <c r="BS1378" s="73" t="s">
        <v>4871</v>
      </c>
      <c r="BT1378" s="73" t="s">
        <v>4875</v>
      </c>
      <c r="BU1378" s="73">
        <v>1222</v>
      </c>
      <c r="BV1378" s="73" t="s">
        <v>2176</v>
      </c>
      <c r="BW1378" s="73" t="s">
        <v>2177</v>
      </c>
      <c r="BX1378" s="73">
        <v>0.21</v>
      </c>
      <c r="BY1378" s="73">
        <v>0.69</v>
      </c>
      <c r="BZ1378" s="73">
        <v>0.21</v>
      </c>
      <c r="CA1378" s="73">
        <v>0.66</v>
      </c>
      <c r="CB1378" s="73"/>
      <c r="CC1378" s="73"/>
      <c r="CD1378" s="73"/>
      <c r="CE1378" s="73"/>
      <c r="CF1378" s="73" t="s">
        <v>3748</v>
      </c>
      <c r="CG1378" s="80"/>
      <c r="CH1378" s="73" t="s">
        <v>66</v>
      </c>
      <c r="CI1378" s="73" t="s">
        <v>3748</v>
      </c>
    </row>
    <row r="1379" spans="70:87" ht="15" customHeight="1" x14ac:dyDescent="0.25">
      <c r="BR1379" s="78">
        <v>46323.633946759262</v>
      </c>
      <c r="BS1379" s="73" t="s">
        <v>4876</v>
      </c>
      <c r="BT1379" s="73" t="s">
        <v>4877</v>
      </c>
      <c r="BU1379" s="73">
        <v>1223</v>
      </c>
      <c r="BV1379" s="73" t="s">
        <v>2176</v>
      </c>
      <c r="BW1379" s="73" t="s">
        <v>2177</v>
      </c>
      <c r="BX1379" s="73">
        <v>0.25</v>
      </c>
      <c r="BY1379" s="73">
        <v>0.66</v>
      </c>
      <c r="BZ1379" s="73">
        <v>0.25</v>
      </c>
      <c r="CA1379" s="73">
        <v>0.69</v>
      </c>
      <c r="CB1379" s="73"/>
      <c r="CC1379" s="73"/>
      <c r="CD1379" s="73"/>
      <c r="CE1379" s="73"/>
      <c r="CF1379" s="73" t="s">
        <v>3750</v>
      </c>
      <c r="CG1379" s="80"/>
      <c r="CH1379" s="73" t="s">
        <v>66</v>
      </c>
      <c r="CI1379" s="73" t="s">
        <v>3750</v>
      </c>
    </row>
    <row r="1380" spans="70:87" ht="15" customHeight="1" x14ac:dyDescent="0.25">
      <c r="BR1380" s="78">
        <v>46323.633946759262</v>
      </c>
      <c r="BS1380" s="73" t="s">
        <v>4876</v>
      </c>
      <c r="BT1380" s="73" t="s">
        <v>4878</v>
      </c>
      <c r="BU1380" s="73">
        <v>1224</v>
      </c>
      <c r="BV1380" s="73" t="s">
        <v>2176</v>
      </c>
      <c r="BW1380" s="73" t="s">
        <v>2177</v>
      </c>
      <c r="BX1380" s="73">
        <v>0.25</v>
      </c>
      <c r="BY1380" s="73">
        <v>0.69</v>
      </c>
      <c r="BZ1380" s="73">
        <v>0.24</v>
      </c>
      <c r="CA1380" s="73">
        <v>0.69</v>
      </c>
      <c r="CB1380" s="73"/>
      <c r="CC1380" s="73"/>
      <c r="CD1380" s="73"/>
      <c r="CE1380" s="73"/>
      <c r="CF1380" s="73" t="s">
        <v>3750</v>
      </c>
      <c r="CG1380" s="80"/>
      <c r="CH1380" s="73" t="s">
        <v>66</v>
      </c>
      <c r="CI1380" s="73" t="s">
        <v>3750</v>
      </c>
    </row>
    <row r="1381" spans="70:87" ht="15" customHeight="1" x14ac:dyDescent="0.25">
      <c r="BR1381" s="78">
        <v>46323.633946759262</v>
      </c>
      <c r="BS1381" s="73" t="s">
        <v>4876</v>
      </c>
      <c r="BT1381" s="73" t="s">
        <v>4879</v>
      </c>
      <c r="BU1381" s="73">
        <v>1225</v>
      </c>
      <c r="BV1381" s="73" t="s">
        <v>2176</v>
      </c>
      <c r="BW1381" s="73" t="s">
        <v>2177</v>
      </c>
      <c r="BX1381" s="73">
        <v>0.24</v>
      </c>
      <c r="BY1381" s="73">
        <v>0.69</v>
      </c>
      <c r="BZ1381" s="73">
        <v>0.24</v>
      </c>
      <c r="CA1381" s="73">
        <v>0.66</v>
      </c>
      <c r="CB1381" s="73"/>
      <c r="CC1381" s="73"/>
      <c r="CD1381" s="73"/>
      <c r="CE1381" s="73"/>
      <c r="CF1381" s="73" t="s">
        <v>3750</v>
      </c>
      <c r="CG1381" s="80"/>
      <c r="CH1381" s="73" t="s">
        <v>66</v>
      </c>
      <c r="CI1381" s="73" t="s">
        <v>3750</v>
      </c>
    </row>
    <row r="1382" spans="70:87" ht="15" customHeight="1" x14ac:dyDescent="0.25">
      <c r="BR1382" s="78">
        <v>46323.633946759262</v>
      </c>
      <c r="BS1382" s="73" t="s">
        <v>4876</v>
      </c>
      <c r="BT1382" s="73" t="s">
        <v>4880</v>
      </c>
      <c r="BU1382" s="73">
        <v>1226</v>
      </c>
      <c r="BV1382" s="73" t="s">
        <v>2176</v>
      </c>
      <c r="BW1382" s="73" t="s">
        <v>2177</v>
      </c>
      <c r="BX1382" s="73">
        <v>0.24</v>
      </c>
      <c r="BY1382" s="73">
        <v>0.66</v>
      </c>
      <c r="BZ1382" s="73">
        <v>0.25</v>
      </c>
      <c r="CA1382" s="73">
        <v>0.66</v>
      </c>
      <c r="CB1382" s="73"/>
      <c r="CC1382" s="73"/>
      <c r="CD1382" s="73"/>
      <c r="CE1382" s="73"/>
      <c r="CF1382" s="73" t="s">
        <v>3750</v>
      </c>
      <c r="CG1382" s="80"/>
      <c r="CH1382" s="73" t="s">
        <v>66</v>
      </c>
      <c r="CI1382" s="73" t="s">
        <v>3750</v>
      </c>
    </row>
    <row r="1383" spans="70:87" ht="15" customHeight="1" x14ac:dyDescent="0.25">
      <c r="BR1383" s="78">
        <v>46323.633946759262</v>
      </c>
      <c r="BS1383" s="73" t="s">
        <v>4881</v>
      </c>
      <c r="BT1383" s="73" t="s">
        <v>4882</v>
      </c>
      <c r="BU1383" s="73">
        <v>1227</v>
      </c>
      <c r="BV1383" s="73" t="s">
        <v>2176</v>
      </c>
      <c r="BW1383" s="73" t="s">
        <v>2177</v>
      </c>
      <c r="BX1383" s="73">
        <v>0</v>
      </c>
      <c r="BY1383" s="73">
        <v>0.69</v>
      </c>
      <c r="BZ1383" s="73">
        <v>0.03</v>
      </c>
      <c r="CA1383" s="73">
        <v>0.69</v>
      </c>
      <c r="CB1383" s="73"/>
      <c r="CC1383" s="73"/>
      <c r="CD1383" s="73"/>
      <c r="CE1383" s="73"/>
      <c r="CF1383" s="73" t="s">
        <v>3752</v>
      </c>
      <c r="CG1383" s="80"/>
      <c r="CH1383" s="73" t="s">
        <v>66</v>
      </c>
      <c r="CI1383" s="73" t="s">
        <v>3752</v>
      </c>
    </row>
    <row r="1384" spans="70:87" ht="15" customHeight="1" x14ac:dyDescent="0.25">
      <c r="BR1384" s="78">
        <v>46323.633946759262</v>
      </c>
      <c r="BS1384" s="73" t="s">
        <v>4881</v>
      </c>
      <c r="BT1384" s="73" t="s">
        <v>4883</v>
      </c>
      <c r="BU1384" s="73">
        <v>1228</v>
      </c>
      <c r="BV1384" s="73" t="s">
        <v>2176</v>
      </c>
      <c r="BW1384" s="73" t="s">
        <v>2177</v>
      </c>
      <c r="BX1384" s="73">
        <v>0.03</v>
      </c>
      <c r="BY1384" s="73">
        <v>0.69</v>
      </c>
      <c r="BZ1384" s="73">
        <v>0.03</v>
      </c>
      <c r="CA1384" s="73">
        <v>0.72</v>
      </c>
      <c r="CB1384" s="73"/>
      <c r="CC1384" s="73"/>
      <c r="CD1384" s="73"/>
      <c r="CE1384" s="73"/>
      <c r="CF1384" s="73" t="s">
        <v>3752</v>
      </c>
      <c r="CG1384" s="80"/>
      <c r="CH1384" s="73" t="s">
        <v>66</v>
      </c>
      <c r="CI1384" s="73" t="s">
        <v>3752</v>
      </c>
    </row>
    <row r="1385" spans="70:87" ht="15" customHeight="1" x14ac:dyDescent="0.25">
      <c r="BR1385" s="78">
        <v>46323.633946759262</v>
      </c>
      <c r="BS1385" s="73" t="s">
        <v>4881</v>
      </c>
      <c r="BT1385" s="73" t="s">
        <v>4884</v>
      </c>
      <c r="BU1385" s="73">
        <v>1229</v>
      </c>
      <c r="BV1385" s="73" t="s">
        <v>2176</v>
      </c>
      <c r="BW1385" s="73" t="s">
        <v>2177</v>
      </c>
      <c r="BX1385" s="73">
        <v>0.03</v>
      </c>
      <c r="BY1385" s="73">
        <v>0.72</v>
      </c>
      <c r="BZ1385" s="73">
        <v>0</v>
      </c>
      <c r="CA1385" s="73">
        <v>0.72</v>
      </c>
      <c r="CB1385" s="73"/>
      <c r="CC1385" s="73"/>
      <c r="CD1385" s="73"/>
      <c r="CE1385" s="73"/>
      <c r="CF1385" s="73" t="s">
        <v>3752</v>
      </c>
      <c r="CG1385" s="80"/>
      <c r="CH1385" s="73" t="s">
        <v>66</v>
      </c>
      <c r="CI1385" s="73" t="s">
        <v>3752</v>
      </c>
    </row>
    <row r="1386" spans="70:87" ht="15" customHeight="1" x14ac:dyDescent="0.25">
      <c r="BR1386" s="78">
        <v>46323.633946759262</v>
      </c>
      <c r="BS1386" s="73" t="s">
        <v>4881</v>
      </c>
      <c r="BT1386" s="73" t="s">
        <v>4885</v>
      </c>
      <c r="BU1386" s="73">
        <v>1230</v>
      </c>
      <c r="BV1386" s="73" t="s">
        <v>2176</v>
      </c>
      <c r="BW1386" s="73" t="s">
        <v>2177</v>
      </c>
      <c r="BX1386" s="73">
        <v>0</v>
      </c>
      <c r="BY1386" s="73">
        <v>0.72</v>
      </c>
      <c r="BZ1386" s="73">
        <v>0</v>
      </c>
      <c r="CA1386" s="73">
        <v>0.69</v>
      </c>
      <c r="CB1386" s="73"/>
      <c r="CC1386" s="73"/>
      <c r="CD1386" s="73"/>
      <c r="CE1386" s="73"/>
      <c r="CF1386" s="73" t="s">
        <v>3752</v>
      </c>
      <c r="CG1386" s="80"/>
      <c r="CH1386" s="73" t="s">
        <v>66</v>
      </c>
      <c r="CI1386" s="73" t="s">
        <v>3752</v>
      </c>
    </row>
    <row r="1387" spans="70:87" ht="15" customHeight="1" x14ac:dyDescent="0.25">
      <c r="BR1387" s="78">
        <v>46323.633946759262</v>
      </c>
      <c r="BS1387" s="73" t="s">
        <v>4886</v>
      </c>
      <c r="BT1387" s="73" t="s">
        <v>4887</v>
      </c>
      <c r="BU1387" s="73">
        <v>1231</v>
      </c>
      <c r="BV1387" s="73" t="s">
        <v>2176</v>
      </c>
      <c r="BW1387" s="73" t="s">
        <v>2177</v>
      </c>
      <c r="BX1387" s="73">
        <v>0.03</v>
      </c>
      <c r="BY1387" s="73">
        <v>0.69</v>
      </c>
      <c r="BZ1387" s="73">
        <v>0.06</v>
      </c>
      <c r="CA1387" s="73">
        <v>0.69</v>
      </c>
      <c r="CB1387" s="73"/>
      <c r="CC1387" s="73"/>
      <c r="CD1387" s="73"/>
      <c r="CE1387" s="73"/>
      <c r="CF1387" s="73" t="s">
        <v>3754</v>
      </c>
      <c r="CG1387" s="80"/>
      <c r="CH1387" s="73" t="s">
        <v>66</v>
      </c>
      <c r="CI1387" s="73" t="s">
        <v>3754</v>
      </c>
    </row>
    <row r="1388" spans="70:87" ht="15" customHeight="1" x14ac:dyDescent="0.25">
      <c r="BR1388" s="78">
        <v>46323.633946759262</v>
      </c>
      <c r="BS1388" s="73" t="s">
        <v>4886</v>
      </c>
      <c r="BT1388" s="73" t="s">
        <v>4888</v>
      </c>
      <c r="BU1388" s="73">
        <v>1232</v>
      </c>
      <c r="BV1388" s="73" t="s">
        <v>2176</v>
      </c>
      <c r="BW1388" s="73" t="s">
        <v>2177</v>
      </c>
      <c r="BX1388" s="73">
        <v>0.06</v>
      </c>
      <c r="BY1388" s="73">
        <v>0.69</v>
      </c>
      <c r="BZ1388" s="73">
        <v>0.06</v>
      </c>
      <c r="CA1388" s="73">
        <v>0.72</v>
      </c>
      <c r="CB1388" s="73"/>
      <c r="CC1388" s="73"/>
      <c r="CD1388" s="73"/>
      <c r="CE1388" s="73"/>
      <c r="CF1388" s="73" t="s">
        <v>3754</v>
      </c>
      <c r="CG1388" s="80"/>
      <c r="CH1388" s="73" t="s">
        <v>66</v>
      </c>
      <c r="CI1388" s="73" t="s">
        <v>3754</v>
      </c>
    </row>
    <row r="1389" spans="70:87" ht="15" customHeight="1" x14ac:dyDescent="0.25">
      <c r="BR1389" s="78">
        <v>46323.633946759262</v>
      </c>
      <c r="BS1389" s="73" t="s">
        <v>4886</v>
      </c>
      <c r="BT1389" s="73" t="s">
        <v>4889</v>
      </c>
      <c r="BU1389" s="73">
        <v>1233</v>
      </c>
      <c r="BV1389" s="73" t="s">
        <v>2176</v>
      </c>
      <c r="BW1389" s="73" t="s">
        <v>2177</v>
      </c>
      <c r="BX1389" s="73">
        <v>0.06</v>
      </c>
      <c r="BY1389" s="73">
        <v>0.72</v>
      </c>
      <c r="BZ1389" s="73">
        <v>0.03</v>
      </c>
      <c r="CA1389" s="73">
        <v>0.72</v>
      </c>
      <c r="CB1389" s="73"/>
      <c r="CC1389" s="73"/>
      <c r="CD1389" s="73"/>
      <c r="CE1389" s="73"/>
      <c r="CF1389" s="73" t="s">
        <v>3754</v>
      </c>
      <c r="CG1389" s="80"/>
      <c r="CH1389" s="73" t="s">
        <v>66</v>
      </c>
      <c r="CI1389" s="73" t="s">
        <v>3754</v>
      </c>
    </row>
    <row r="1390" spans="70:87" ht="15" customHeight="1" x14ac:dyDescent="0.25">
      <c r="BR1390" s="78">
        <v>46323.633946759262</v>
      </c>
      <c r="BS1390" s="73" t="s">
        <v>4886</v>
      </c>
      <c r="BT1390" s="73" t="s">
        <v>4890</v>
      </c>
      <c r="BU1390" s="73">
        <v>1234</v>
      </c>
      <c r="BV1390" s="73" t="s">
        <v>2176</v>
      </c>
      <c r="BW1390" s="73" t="s">
        <v>2177</v>
      </c>
      <c r="BX1390" s="73">
        <v>0.03</v>
      </c>
      <c r="BY1390" s="73">
        <v>0.72</v>
      </c>
      <c r="BZ1390" s="73">
        <v>0.03</v>
      </c>
      <c r="CA1390" s="73">
        <v>0.69</v>
      </c>
      <c r="CB1390" s="73"/>
      <c r="CC1390" s="73"/>
      <c r="CD1390" s="73"/>
      <c r="CE1390" s="73"/>
      <c r="CF1390" s="73" t="s">
        <v>3754</v>
      </c>
      <c r="CG1390" s="80"/>
      <c r="CH1390" s="73" t="s">
        <v>66</v>
      </c>
      <c r="CI1390" s="73" t="s">
        <v>3754</v>
      </c>
    </row>
    <row r="1391" spans="70:87" ht="15" customHeight="1" x14ac:dyDescent="0.25">
      <c r="BR1391" s="78">
        <v>46323.633946759262</v>
      </c>
      <c r="BS1391" s="73" t="s">
        <v>4891</v>
      </c>
      <c r="BT1391" s="73" t="s">
        <v>4892</v>
      </c>
      <c r="BU1391" s="73">
        <v>1235</v>
      </c>
      <c r="BV1391" s="73" t="s">
        <v>2176</v>
      </c>
      <c r="BW1391" s="73" t="s">
        <v>2177</v>
      </c>
      <c r="BX1391" s="73">
        <v>0.06</v>
      </c>
      <c r="BY1391" s="73">
        <v>0.69</v>
      </c>
      <c r="BZ1391" s="73">
        <v>0.09</v>
      </c>
      <c r="CA1391" s="73">
        <v>0.69</v>
      </c>
      <c r="CB1391" s="73"/>
      <c r="CC1391" s="73"/>
      <c r="CD1391" s="73"/>
      <c r="CE1391" s="73"/>
      <c r="CF1391" s="73" t="s">
        <v>3756</v>
      </c>
      <c r="CG1391" s="80"/>
      <c r="CH1391" s="73" t="s">
        <v>66</v>
      </c>
      <c r="CI1391" s="73" t="s">
        <v>3756</v>
      </c>
    </row>
    <row r="1392" spans="70:87" ht="15" customHeight="1" x14ac:dyDescent="0.25">
      <c r="BR1392" s="78">
        <v>46323.633946759262</v>
      </c>
      <c r="BS1392" s="73" t="s">
        <v>4891</v>
      </c>
      <c r="BT1392" s="73" t="s">
        <v>4893</v>
      </c>
      <c r="BU1392" s="73">
        <v>1236</v>
      </c>
      <c r="BV1392" s="73" t="s">
        <v>2176</v>
      </c>
      <c r="BW1392" s="73" t="s">
        <v>2177</v>
      </c>
      <c r="BX1392" s="73">
        <v>0.09</v>
      </c>
      <c r="BY1392" s="73">
        <v>0.69</v>
      </c>
      <c r="BZ1392" s="73">
        <v>0.09</v>
      </c>
      <c r="CA1392" s="73">
        <v>0.72</v>
      </c>
      <c r="CB1392" s="73"/>
      <c r="CC1392" s="73"/>
      <c r="CD1392" s="73"/>
      <c r="CE1392" s="73"/>
      <c r="CF1392" s="73" t="s">
        <v>3756</v>
      </c>
      <c r="CG1392" s="80"/>
      <c r="CH1392" s="73" t="s">
        <v>66</v>
      </c>
      <c r="CI1392" s="73" t="s">
        <v>3756</v>
      </c>
    </row>
    <row r="1393" spans="70:87" ht="15" customHeight="1" x14ac:dyDescent="0.25">
      <c r="BR1393" s="78">
        <v>46323.633946759262</v>
      </c>
      <c r="BS1393" s="73" t="s">
        <v>4891</v>
      </c>
      <c r="BT1393" s="73" t="s">
        <v>4894</v>
      </c>
      <c r="BU1393" s="73">
        <v>1237</v>
      </c>
      <c r="BV1393" s="73" t="s">
        <v>2176</v>
      </c>
      <c r="BW1393" s="73" t="s">
        <v>2177</v>
      </c>
      <c r="BX1393" s="73">
        <v>0.09</v>
      </c>
      <c r="BY1393" s="73">
        <v>0.72</v>
      </c>
      <c r="BZ1393" s="73">
        <v>0.06</v>
      </c>
      <c r="CA1393" s="73">
        <v>0.72</v>
      </c>
      <c r="CB1393" s="73"/>
      <c r="CC1393" s="73"/>
      <c r="CD1393" s="73"/>
      <c r="CE1393" s="73"/>
      <c r="CF1393" s="73" t="s">
        <v>3756</v>
      </c>
      <c r="CG1393" s="80"/>
      <c r="CH1393" s="73" t="s">
        <v>66</v>
      </c>
      <c r="CI1393" s="73" t="s">
        <v>3756</v>
      </c>
    </row>
    <row r="1394" spans="70:87" ht="15" customHeight="1" x14ac:dyDescent="0.25">
      <c r="BR1394" s="78">
        <v>46323.633946759262</v>
      </c>
      <c r="BS1394" s="73" t="s">
        <v>4891</v>
      </c>
      <c r="BT1394" s="73" t="s">
        <v>4895</v>
      </c>
      <c r="BU1394" s="73">
        <v>1238</v>
      </c>
      <c r="BV1394" s="73" t="s">
        <v>2176</v>
      </c>
      <c r="BW1394" s="73" t="s">
        <v>2177</v>
      </c>
      <c r="BX1394" s="73">
        <v>0.06</v>
      </c>
      <c r="BY1394" s="73">
        <v>0.72</v>
      </c>
      <c r="BZ1394" s="73">
        <v>0.06</v>
      </c>
      <c r="CA1394" s="73">
        <v>0.69</v>
      </c>
      <c r="CB1394" s="73"/>
      <c r="CC1394" s="73"/>
      <c r="CD1394" s="73"/>
      <c r="CE1394" s="73"/>
      <c r="CF1394" s="73" t="s">
        <v>3756</v>
      </c>
      <c r="CG1394" s="80"/>
      <c r="CH1394" s="73" t="s">
        <v>66</v>
      </c>
      <c r="CI1394" s="73" t="s">
        <v>3756</v>
      </c>
    </row>
    <row r="1395" spans="70:87" ht="15" customHeight="1" x14ac:dyDescent="0.25">
      <c r="BR1395" s="78">
        <v>46323.633946759262</v>
      </c>
      <c r="BS1395" s="73" t="s">
        <v>4896</v>
      </c>
      <c r="BT1395" s="73" t="s">
        <v>4897</v>
      </c>
      <c r="BU1395" s="73">
        <v>1239</v>
      </c>
      <c r="BV1395" s="73" t="s">
        <v>2176</v>
      </c>
      <c r="BW1395" s="73" t="s">
        <v>2177</v>
      </c>
      <c r="BX1395" s="73">
        <v>0.09</v>
      </c>
      <c r="BY1395" s="73">
        <v>0.69</v>
      </c>
      <c r="BZ1395" s="73">
        <v>0.12</v>
      </c>
      <c r="CA1395" s="73">
        <v>0.69</v>
      </c>
      <c r="CB1395" s="73"/>
      <c r="CC1395" s="73"/>
      <c r="CD1395" s="73"/>
      <c r="CE1395" s="73"/>
      <c r="CF1395" s="73" t="s">
        <v>3758</v>
      </c>
      <c r="CG1395" s="80"/>
      <c r="CH1395" s="73" t="s">
        <v>66</v>
      </c>
      <c r="CI1395" s="73" t="s">
        <v>3758</v>
      </c>
    </row>
    <row r="1396" spans="70:87" ht="15" customHeight="1" x14ac:dyDescent="0.25">
      <c r="BR1396" s="78">
        <v>46323.633946759262</v>
      </c>
      <c r="BS1396" s="73" t="s">
        <v>4896</v>
      </c>
      <c r="BT1396" s="73" t="s">
        <v>4898</v>
      </c>
      <c r="BU1396" s="73">
        <v>1240</v>
      </c>
      <c r="BV1396" s="73" t="s">
        <v>2176</v>
      </c>
      <c r="BW1396" s="73" t="s">
        <v>2177</v>
      </c>
      <c r="BX1396" s="73">
        <v>0.12</v>
      </c>
      <c r="BY1396" s="73">
        <v>0.69</v>
      </c>
      <c r="BZ1396" s="73">
        <v>0.12</v>
      </c>
      <c r="CA1396" s="73">
        <v>0.72</v>
      </c>
      <c r="CB1396" s="73"/>
      <c r="CC1396" s="73"/>
      <c r="CD1396" s="73"/>
      <c r="CE1396" s="73"/>
      <c r="CF1396" s="73" t="s">
        <v>3758</v>
      </c>
      <c r="CG1396" s="80"/>
      <c r="CH1396" s="73" t="s">
        <v>66</v>
      </c>
      <c r="CI1396" s="73" t="s">
        <v>3758</v>
      </c>
    </row>
    <row r="1397" spans="70:87" ht="15" customHeight="1" x14ac:dyDescent="0.25">
      <c r="BR1397" s="78">
        <v>46323.633946759262</v>
      </c>
      <c r="BS1397" s="73" t="s">
        <v>4896</v>
      </c>
      <c r="BT1397" s="73" t="s">
        <v>4899</v>
      </c>
      <c r="BU1397" s="73">
        <v>1241</v>
      </c>
      <c r="BV1397" s="73" t="s">
        <v>2176</v>
      </c>
      <c r="BW1397" s="73" t="s">
        <v>2177</v>
      </c>
      <c r="BX1397" s="73">
        <v>0.12</v>
      </c>
      <c r="BY1397" s="73">
        <v>0.72</v>
      </c>
      <c r="BZ1397" s="73">
        <v>0.09</v>
      </c>
      <c r="CA1397" s="73">
        <v>0.72</v>
      </c>
      <c r="CB1397" s="73"/>
      <c r="CC1397" s="73"/>
      <c r="CD1397" s="73"/>
      <c r="CE1397" s="73"/>
      <c r="CF1397" s="73" t="s">
        <v>3758</v>
      </c>
      <c r="CG1397" s="80"/>
      <c r="CH1397" s="73" t="s">
        <v>66</v>
      </c>
      <c r="CI1397" s="73" t="s">
        <v>3758</v>
      </c>
    </row>
    <row r="1398" spans="70:87" ht="15" customHeight="1" x14ac:dyDescent="0.25">
      <c r="BR1398" s="78">
        <v>46323.633946759262</v>
      </c>
      <c r="BS1398" s="73" t="s">
        <v>4896</v>
      </c>
      <c r="BT1398" s="73" t="s">
        <v>4900</v>
      </c>
      <c r="BU1398" s="73">
        <v>1242</v>
      </c>
      <c r="BV1398" s="73" t="s">
        <v>2176</v>
      </c>
      <c r="BW1398" s="73" t="s">
        <v>2177</v>
      </c>
      <c r="BX1398" s="73">
        <v>0.09</v>
      </c>
      <c r="BY1398" s="73">
        <v>0.72</v>
      </c>
      <c r="BZ1398" s="73">
        <v>0.09</v>
      </c>
      <c r="CA1398" s="73">
        <v>0.69</v>
      </c>
      <c r="CB1398" s="73"/>
      <c r="CC1398" s="73"/>
      <c r="CD1398" s="73"/>
      <c r="CE1398" s="73"/>
      <c r="CF1398" s="73" t="s">
        <v>3758</v>
      </c>
      <c r="CG1398" s="80"/>
      <c r="CH1398" s="73" t="s">
        <v>66</v>
      </c>
      <c r="CI1398" s="73" t="s">
        <v>3758</v>
      </c>
    </row>
    <row r="1399" spans="70:87" ht="15" customHeight="1" x14ac:dyDescent="0.25">
      <c r="BR1399" s="78">
        <v>46323.633946759262</v>
      </c>
      <c r="BS1399" s="73" t="s">
        <v>4901</v>
      </c>
      <c r="BT1399" s="73" t="s">
        <v>4902</v>
      </c>
      <c r="BU1399" s="73">
        <v>1243</v>
      </c>
      <c r="BV1399" s="73" t="s">
        <v>2176</v>
      </c>
      <c r="BW1399" s="73" t="s">
        <v>2177</v>
      </c>
      <c r="BX1399" s="73">
        <v>0.12</v>
      </c>
      <c r="BY1399" s="73">
        <v>0.69</v>
      </c>
      <c r="BZ1399" s="73">
        <v>0.15</v>
      </c>
      <c r="CA1399" s="73">
        <v>0.69</v>
      </c>
      <c r="CB1399" s="73"/>
      <c r="CC1399" s="73"/>
      <c r="CD1399" s="73"/>
      <c r="CE1399" s="73"/>
      <c r="CF1399" s="73" t="s">
        <v>3760</v>
      </c>
      <c r="CG1399" s="80"/>
      <c r="CH1399" s="73" t="s">
        <v>66</v>
      </c>
      <c r="CI1399" s="73" t="s">
        <v>3760</v>
      </c>
    </row>
    <row r="1400" spans="70:87" ht="15" customHeight="1" x14ac:dyDescent="0.25">
      <c r="BR1400" s="78">
        <v>46323.633946759262</v>
      </c>
      <c r="BS1400" s="73" t="s">
        <v>4901</v>
      </c>
      <c r="BT1400" s="73" t="s">
        <v>4903</v>
      </c>
      <c r="BU1400" s="73">
        <v>1244</v>
      </c>
      <c r="BV1400" s="73" t="s">
        <v>2176</v>
      </c>
      <c r="BW1400" s="73" t="s">
        <v>2177</v>
      </c>
      <c r="BX1400" s="73">
        <v>0.15</v>
      </c>
      <c r="BY1400" s="73">
        <v>0.69</v>
      </c>
      <c r="BZ1400" s="73">
        <v>0.15</v>
      </c>
      <c r="CA1400" s="73">
        <v>0.72</v>
      </c>
      <c r="CB1400" s="73"/>
      <c r="CC1400" s="73"/>
      <c r="CD1400" s="73"/>
      <c r="CE1400" s="73"/>
      <c r="CF1400" s="73" t="s">
        <v>3760</v>
      </c>
      <c r="CG1400" s="80"/>
      <c r="CH1400" s="73" t="s">
        <v>66</v>
      </c>
      <c r="CI1400" s="73" t="s">
        <v>3760</v>
      </c>
    </row>
    <row r="1401" spans="70:87" ht="15" customHeight="1" x14ac:dyDescent="0.25">
      <c r="BR1401" s="78">
        <v>46323.633946759262</v>
      </c>
      <c r="BS1401" s="73" t="s">
        <v>4901</v>
      </c>
      <c r="BT1401" s="73" t="s">
        <v>4904</v>
      </c>
      <c r="BU1401" s="73">
        <v>1245</v>
      </c>
      <c r="BV1401" s="73" t="s">
        <v>2176</v>
      </c>
      <c r="BW1401" s="73" t="s">
        <v>2177</v>
      </c>
      <c r="BX1401" s="73">
        <v>0.15</v>
      </c>
      <c r="BY1401" s="73">
        <v>0.72</v>
      </c>
      <c r="BZ1401" s="73">
        <v>0.12</v>
      </c>
      <c r="CA1401" s="73">
        <v>0.72</v>
      </c>
      <c r="CB1401" s="73"/>
      <c r="CC1401" s="73"/>
      <c r="CD1401" s="73"/>
      <c r="CE1401" s="73"/>
      <c r="CF1401" s="73" t="s">
        <v>3760</v>
      </c>
      <c r="CG1401" s="80"/>
      <c r="CH1401" s="73" t="s">
        <v>66</v>
      </c>
      <c r="CI1401" s="73" t="s">
        <v>3760</v>
      </c>
    </row>
    <row r="1402" spans="70:87" ht="15" customHeight="1" x14ac:dyDescent="0.25">
      <c r="BR1402" s="78">
        <v>46323.633946759262</v>
      </c>
      <c r="BS1402" s="73" t="s">
        <v>4901</v>
      </c>
      <c r="BT1402" s="73" t="s">
        <v>4905</v>
      </c>
      <c r="BU1402" s="73">
        <v>1246</v>
      </c>
      <c r="BV1402" s="73" t="s">
        <v>2176</v>
      </c>
      <c r="BW1402" s="73" t="s">
        <v>2177</v>
      </c>
      <c r="BX1402" s="73">
        <v>0.12</v>
      </c>
      <c r="BY1402" s="73">
        <v>0.72</v>
      </c>
      <c r="BZ1402" s="73">
        <v>0.12</v>
      </c>
      <c r="CA1402" s="73">
        <v>0.69</v>
      </c>
      <c r="CB1402" s="73"/>
      <c r="CC1402" s="73"/>
      <c r="CD1402" s="73"/>
      <c r="CE1402" s="73"/>
      <c r="CF1402" s="73" t="s">
        <v>3760</v>
      </c>
      <c r="CG1402" s="80"/>
      <c r="CH1402" s="73" t="s">
        <v>66</v>
      </c>
      <c r="CI1402" s="73" t="s">
        <v>3760</v>
      </c>
    </row>
    <row r="1403" spans="70:87" ht="15" customHeight="1" x14ac:dyDescent="0.25">
      <c r="BR1403" s="78">
        <v>46323.633946759262</v>
      </c>
      <c r="BS1403" s="73" t="s">
        <v>4906</v>
      </c>
      <c r="BT1403" s="73" t="s">
        <v>4907</v>
      </c>
      <c r="BU1403" s="73">
        <v>1247</v>
      </c>
      <c r="BV1403" s="73" t="s">
        <v>2176</v>
      </c>
      <c r="BW1403" s="73" t="s">
        <v>2177</v>
      </c>
      <c r="BX1403" s="73">
        <v>0.15</v>
      </c>
      <c r="BY1403" s="73">
        <v>0.69</v>
      </c>
      <c r="BZ1403" s="73">
        <v>0.18</v>
      </c>
      <c r="CA1403" s="73">
        <v>0.69</v>
      </c>
      <c r="CB1403" s="73"/>
      <c r="CC1403" s="73"/>
      <c r="CD1403" s="73"/>
      <c r="CE1403" s="73"/>
      <c r="CF1403" s="73" t="s">
        <v>3762</v>
      </c>
      <c r="CG1403" s="80"/>
      <c r="CH1403" s="73" t="s">
        <v>66</v>
      </c>
      <c r="CI1403" s="73" t="s">
        <v>3762</v>
      </c>
    </row>
    <row r="1404" spans="70:87" ht="15" customHeight="1" x14ac:dyDescent="0.25">
      <c r="BR1404" s="78">
        <v>46323.633946759262</v>
      </c>
      <c r="BS1404" s="73" t="s">
        <v>4906</v>
      </c>
      <c r="BT1404" s="73" t="s">
        <v>4908</v>
      </c>
      <c r="BU1404" s="73">
        <v>1248</v>
      </c>
      <c r="BV1404" s="73" t="s">
        <v>2176</v>
      </c>
      <c r="BW1404" s="73" t="s">
        <v>2177</v>
      </c>
      <c r="BX1404" s="73">
        <v>0.18</v>
      </c>
      <c r="BY1404" s="73">
        <v>0.69</v>
      </c>
      <c r="BZ1404" s="73">
        <v>0.18</v>
      </c>
      <c r="CA1404" s="73">
        <v>0.72</v>
      </c>
      <c r="CB1404" s="73"/>
      <c r="CC1404" s="73"/>
      <c r="CD1404" s="73"/>
      <c r="CE1404" s="73"/>
      <c r="CF1404" s="73" t="s">
        <v>3762</v>
      </c>
      <c r="CG1404" s="80"/>
      <c r="CH1404" s="73" t="s">
        <v>66</v>
      </c>
      <c r="CI1404" s="73" t="s">
        <v>3762</v>
      </c>
    </row>
    <row r="1405" spans="70:87" ht="15" customHeight="1" x14ac:dyDescent="0.25">
      <c r="BR1405" s="78">
        <v>46323.633946759262</v>
      </c>
      <c r="BS1405" s="73" t="s">
        <v>4906</v>
      </c>
      <c r="BT1405" s="73" t="s">
        <v>4909</v>
      </c>
      <c r="BU1405" s="73">
        <v>1249</v>
      </c>
      <c r="BV1405" s="73" t="s">
        <v>2176</v>
      </c>
      <c r="BW1405" s="73" t="s">
        <v>2177</v>
      </c>
      <c r="BX1405" s="73">
        <v>0.18</v>
      </c>
      <c r="BY1405" s="73">
        <v>0.72</v>
      </c>
      <c r="BZ1405" s="73">
        <v>0.15</v>
      </c>
      <c r="CA1405" s="73">
        <v>0.72</v>
      </c>
      <c r="CB1405" s="73"/>
      <c r="CC1405" s="73"/>
      <c r="CD1405" s="73"/>
      <c r="CE1405" s="73"/>
      <c r="CF1405" s="73" t="s">
        <v>3762</v>
      </c>
      <c r="CG1405" s="80"/>
      <c r="CH1405" s="73" t="s">
        <v>66</v>
      </c>
      <c r="CI1405" s="73" t="s">
        <v>3762</v>
      </c>
    </row>
    <row r="1406" spans="70:87" ht="15" customHeight="1" x14ac:dyDescent="0.25">
      <c r="BR1406" s="78">
        <v>46323.633946759262</v>
      </c>
      <c r="BS1406" s="73" t="s">
        <v>4906</v>
      </c>
      <c r="BT1406" s="73" t="s">
        <v>4910</v>
      </c>
      <c r="BU1406" s="73">
        <v>1250</v>
      </c>
      <c r="BV1406" s="73" t="s">
        <v>2176</v>
      </c>
      <c r="BW1406" s="73" t="s">
        <v>2177</v>
      </c>
      <c r="BX1406" s="73">
        <v>0.15</v>
      </c>
      <c r="BY1406" s="73">
        <v>0.72</v>
      </c>
      <c r="BZ1406" s="73">
        <v>0.15</v>
      </c>
      <c r="CA1406" s="73">
        <v>0.69</v>
      </c>
      <c r="CB1406" s="73"/>
      <c r="CC1406" s="73"/>
      <c r="CD1406" s="73"/>
      <c r="CE1406" s="73"/>
      <c r="CF1406" s="73" t="s">
        <v>3762</v>
      </c>
      <c r="CG1406" s="80"/>
      <c r="CH1406" s="73" t="s">
        <v>66</v>
      </c>
      <c r="CI1406" s="73" t="s">
        <v>3762</v>
      </c>
    </row>
    <row r="1407" spans="70:87" ht="15" customHeight="1" x14ac:dyDescent="0.25">
      <c r="BR1407" s="78">
        <v>46323.633946759262</v>
      </c>
      <c r="BS1407" s="73" t="s">
        <v>4911</v>
      </c>
      <c r="BT1407" s="73" t="s">
        <v>4912</v>
      </c>
      <c r="BU1407" s="73">
        <v>1251</v>
      </c>
      <c r="BV1407" s="73" t="s">
        <v>2176</v>
      </c>
      <c r="BW1407" s="73" t="s">
        <v>2177</v>
      </c>
      <c r="BX1407" s="73">
        <v>0.18</v>
      </c>
      <c r="BY1407" s="73">
        <v>0.69</v>
      </c>
      <c r="BZ1407" s="73">
        <v>0.21</v>
      </c>
      <c r="CA1407" s="73">
        <v>0.69</v>
      </c>
      <c r="CB1407" s="73"/>
      <c r="CC1407" s="73"/>
      <c r="CD1407" s="73"/>
      <c r="CE1407" s="73"/>
      <c r="CF1407" s="73" t="s">
        <v>3764</v>
      </c>
      <c r="CG1407" s="80"/>
      <c r="CH1407" s="73" t="s">
        <v>66</v>
      </c>
      <c r="CI1407" s="73" t="s">
        <v>3764</v>
      </c>
    </row>
    <row r="1408" spans="70:87" ht="15" customHeight="1" x14ac:dyDescent="0.25">
      <c r="BR1408" s="78">
        <v>46323.633946759262</v>
      </c>
      <c r="BS1408" s="73" t="s">
        <v>4911</v>
      </c>
      <c r="BT1408" s="73" t="s">
        <v>4913</v>
      </c>
      <c r="BU1408" s="73">
        <v>1252</v>
      </c>
      <c r="BV1408" s="73" t="s">
        <v>2176</v>
      </c>
      <c r="BW1408" s="73" t="s">
        <v>2177</v>
      </c>
      <c r="BX1408" s="73">
        <v>0.21</v>
      </c>
      <c r="BY1408" s="73">
        <v>0.69</v>
      </c>
      <c r="BZ1408" s="73">
        <v>0.21</v>
      </c>
      <c r="CA1408" s="73">
        <v>0.72</v>
      </c>
      <c r="CB1408" s="73"/>
      <c r="CC1408" s="73"/>
      <c r="CD1408" s="73"/>
      <c r="CE1408" s="73"/>
      <c r="CF1408" s="73" t="s">
        <v>3764</v>
      </c>
      <c r="CG1408" s="80"/>
      <c r="CH1408" s="73" t="s">
        <v>66</v>
      </c>
      <c r="CI1408" s="73" t="s">
        <v>3764</v>
      </c>
    </row>
    <row r="1409" spans="70:87" ht="15" customHeight="1" x14ac:dyDescent="0.25">
      <c r="BR1409" s="78">
        <v>46323.633946759262</v>
      </c>
      <c r="BS1409" s="73" t="s">
        <v>4911</v>
      </c>
      <c r="BT1409" s="73" t="s">
        <v>4914</v>
      </c>
      <c r="BU1409" s="73">
        <v>1253</v>
      </c>
      <c r="BV1409" s="73" t="s">
        <v>2176</v>
      </c>
      <c r="BW1409" s="73" t="s">
        <v>2177</v>
      </c>
      <c r="BX1409" s="73">
        <v>0.21</v>
      </c>
      <c r="BY1409" s="73">
        <v>0.72</v>
      </c>
      <c r="BZ1409" s="73">
        <v>0.18</v>
      </c>
      <c r="CA1409" s="73">
        <v>0.72</v>
      </c>
      <c r="CB1409" s="73"/>
      <c r="CC1409" s="73"/>
      <c r="CD1409" s="73"/>
      <c r="CE1409" s="73"/>
      <c r="CF1409" s="73" t="s">
        <v>3764</v>
      </c>
      <c r="CG1409" s="80"/>
      <c r="CH1409" s="73" t="s">
        <v>66</v>
      </c>
      <c r="CI1409" s="73" t="s">
        <v>3764</v>
      </c>
    </row>
    <row r="1410" spans="70:87" ht="15" customHeight="1" x14ac:dyDescent="0.25">
      <c r="BR1410" s="78">
        <v>46323.633946759262</v>
      </c>
      <c r="BS1410" s="73" t="s">
        <v>4911</v>
      </c>
      <c r="BT1410" s="73" t="s">
        <v>4915</v>
      </c>
      <c r="BU1410" s="73">
        <v>1254</v>
      </c>
      <c r="BV1410" s="73" t="s">
        <v>2176</v>
      </c>
      <c r="BW1410" s="73" t="s">
        <v>2177</v>
      </c>
      <c r="BX1410" s="73">
        <v>0.18</v>
      </c>
      <c r="BY1410" s="73">
        <v>0.72</v>
      </c>
      <c r="BZ1410" s="73">
        <v>0.18</v>
      </c>
      <c r="CA1410" s="73">
        <v>0.69</v>
      </c>
      <c r="CB1410" s="73"/>
      <c r="CC1410" s="73"/>
      <c r="CD1410" s="73"/>
      <c r="CE1410" s="73"/>
      <c r="CF1410" s="73" t="s">
        <v>3764</v>
      </c>
      <c r="CG1410" s="80"/>
      <c r="CH1410" s="73" t="s">
        <v>66</v>
      </c>
      <c r="CI1410" s="73" t="s">
        <v>3764</v>
      </c>
    </row>
    <row r="1411" spans="70:87" ht="15" customHeight="1" x14ac:dyDescent="0.25">
      <c r="BR1411" s="78">
        <v>46323.633946759262</v>
      </c>
      <c r="BS1411" s="73" t="s">
        <v>4916</v>
      </c>
      <c r="BT1411" s="73" t="s">
        <v>4917</v>
      </c>
      <c r="BU1411" s="73">
        <v>1255</v>
      </c>
      <c r="BV1411" s="73" t="s">
        <v>2176</v>
      </c>
      <c r="BW1411" s="73" t="s">
        <v>2177</v>
      </c>
      <c r="BX1411" s="73">
        <v>0.21</v>
      </c>
      <c r="BY1411" s="73">
        <v>0.69</v>
      </c>
      <c r="BZ1411" s="73">
        <v>0.24</v>
      </c>
      <c r="CA1411" s="73">
        <v>0.69</v>
      </c>
      <c r="CB1411" s="73"/>
      <c r="CC1411" s="73"/>
      <c r="CD1411" s="73"/>
      <c r="CE1411" s="73"/>
      <c r="CF1411" s="73" t="s">
        <v>3766</v>
      </c>
      <c r="CG1411" s="80"/>
      <c r="CH1411" s="73" t="s">
        <v>66</v>
      </c>
      <c r="CI1411" s="73" t="s">
        <v>3766</v>
      </c>
    </row>
    <row r="1412" spans="70:87" ht="15" customHeight="1" x14ac:dyDescent="0.25">
      <c r="BR1412" s="78">
        <v>46323.633946759262</v>
      </c>
      <c r="BS1412" s="73" t="s">
        <v>4916</v>
      </c>
      <c r="BT1412" s="73" t="s">
        <v>4918</v>
      </c>
      <c r="BU1412" s="73">
        <v>1256</v>
      </c>
      <c r="BV1412" s="73" t="s">
        <v>2176</v>
      </c>
      <c r="BW1412" s="73" t="s">
        <v>2177</v>
      </c>
      <c r="BX1412" s="73">
        <v>0.24</v>
      </c>
      <c r="BY1412" s="73">
        <v>0.69</v>
      </c>
      <c r="BZ1412" s="73">
        <v>0.24</v>
      </c>
      <c r="CA1412" s="73">
        <v>0.72</v>
      </c>
      <c r="CB1412" s="73"/>
      <c r="CC1412" s="73"/>
      <c r="CD1412" s="73"/>
      <c r="CE1412" s="73"/>
      <c r="CF1412" s="73" t="s">
        <v>3766</v>
      </c>
      <c r="CG1412" s="80"/>
      <c r="CH1412" s="73" t="s">
        <v>66</v>
      </c>
      <c r="CI1412" s="73" t="s">
        <v>3766</v>
      </c>
    </row>
    <row r="1413" spans="70:87" ht="15" customHeight="1" x14ac:dyDescent="0.25">
      <c r="BR1413" s="78">
        <v>46323.633946759262</v>
      </c>
      <c r="BS1413" s="73" t="s">
        <v>4916</v>
      </c>
      <c r="BT1413" s="73" t="s">
        <v>4919</v>
      </c>
      <c r="BU1413" s="73">
        <v>1257</v>
      </c>
      <c r="BV1413" s="73" t="s">
        <v>2176</v>
      </c>
      <c r="BW1413" s="73" t="s">
        <v>2177</v>
      </c>
      <c r="BX1413" s="73">
        <v>0.24</v>
      </c>
      <c r="BY1413" s="73">
        <v>0.72</v>
      </c>
      <c r="BZ1413" s="73">
        <v>0.21</v>
      </c>
      <c r="CA1413" s="73">
        <v>0.72</v>
      </c>
      <c r="CB1413" s="73"/>
      <c r="CC1413" s="73"/>
      <c r="CD1413" s="73"/>
      <c r="CE1413" s="73"/>
      <c r="CF1413" s="73" t="s">
        <v>3766</v>
      </c>
      <c r="CG1413" s="80"/>
      <c r="CH1413" s="73" t="s">
        <v>66</v>
      </c>
      <c r="CI1413" s="73" t="s">
        <v>3766</v>
      </c>
    </row>
    <row r="1414" spans="70:87" ht="15" customHeight="1" x14ac:dyDescent="0.25">
      <c r="BR1414" s="78">
        <v>46323.633946759262</v>
      </c>
      <c r="BS1414" s="73" t="s">
        <v>4916</v>
      </c>
      <c r="BT1414" s="73" t="s">
        <v>4920</v>
      </c>
      <c r="BU1414" s="73">
        <v>1258</v>
      </c>
      <c r="BV1414" s="73" t="s">
        <v>2176</v>
      </c>
      <c r="BW1414" s="73" t="s">
        <v>2177</v>
      </c>
      <c r="BX1414" s="73">
        <v>0.21</v>
      </c>
      <c r="BY1414" s="73">
        <v>0.72</v>
      </c>
      <c r="BZ1414" s="73">
        <v>0.21</v>
      </c>
      <c r="CA1414" s="73">
        <v>0.69</v>
      </c>
      <c r="CB1414" s="73"/>
      <c r="CC1414" s="73"/>
      <c r="CD1414" s="73"/>
      <c r="CE1414" s="73"/>
      <c r="CF1414" s="73" t="s">
        <v>3766</v>
      </c>
      <c r="CG1414" s="80"/>
      <c r="CH1414" s="73" t="s">
        <v>66</v>
      </c>
      <c r="CI1414" s="73" t="s">
        <v>3766</v>
      </c>
    </row>
    <row r="1415" spans="70:87" ht="15" customHeight="1" x14ac:dyDescent="0.25">
      <c r="BR1415" s="78">
        <v>46323.633946759262</v>
      </c>
      <c r="BS1415" s="73" t="s">
        <v>4921</v>
      </c>
      <c r="BT1415" s="73" t="s">
        <v>4922</v>
      </c>
      <c r="BU1415" s="73">
        <v>1259</v>
      </c>
      <c r="BV1415" s="73" t="s">
        <v>2176</v>
      </c>
      <c r="BW1415" s="73" t="s">
        <v>2177</v>
      </c>
      <c r="BX1415" s="73">
        <v>0.25</v>
      </c>
      <c r="BY1415" s="73">
        <v>0.69</v>
      </c>
      <c r="BZ1415" s="73">
        <v>0.25</v>
      </c>
      <c r="CA1415" s="73">
        <v>0.72</v>
      </c>
      <c r="CB1415" s="73"/>
      <c r="CC1415" s="73"/>
      <c r="CD1415" s="73"/>
      <c r="CE1415" s="73"/>
      <c r="CF1415" s="73" t="s">
        <v>3768</v>
      </c>
      <c r="CG1415" s="80"/>
      <c r="CH1415" s="73" t="s">
        <v>66</v>
      </c>
      <c r="CI1415" s="73" t="s">
        <v>3768</v>
      </c>
    </row>
    <row r="1416" spans="70:87" ht="15" customHeight="1" x14ac:dyDescent="0.25">
      <c r="BR1416" s="78">
        <v>46323.633946759262</v>
      </c>
      <c r="BS1416" s="73" t="s">
        <v>4921</v>
      </c>
      <c r="BT1416" s="73" t="s">
        <v>4923</v>
      </c>
      <c r="BU1416" s="73">
        <v>1260</v>
      </c>
      <c r="BV1416" s="73" t="s">
        <v>2176</v>
      </c>
      <c r="BW1416" s="73" t="s">
        <v>2177</v>
      </c>
      <c r="BX1416" s="73">
        <v>0.25</v>
      </c>
      <c r="BY1416" s="73">
        <v>0.72</v>
      </c>
      <c r="BZ1416" s="73">
        <v>0.24</v>
      </c>
      <c r="CA1416" s="73">
        <v>0.72</v>
      </c>
      <c r="CB1416" s="73"/>
      <c r="CC1416" s="73"/>
      <c r="CD1416" s="73"/>
      <c r="CE1416" s="73"/>
      <c r="CF1416" s="73" t="s">
        <v>3768</v>
      </c>
      <c r="CG1416" s="80"/>
      <c r="CH1416" s="73" t="s">
        <v>66</v>
      </c>
      <c r="CI1416" s="73" t="s">
        <v>3768</v>
      </c>
    </row>
    <row r="1417" spans="70:87" ht="15" customHeight="1" x14ac:dyDescent="0.25">
      <c r="BR1417" s="78">
        <v>46323.633946759262</v>
      </c>
      <c r="BS1417" s="73" t="s">
        <v>4921</v>
      </c>
      <c r="BT1417" s="73" t="s">
        <v>4924</v>
      </c>
      <c r="BU1417" s="73">
        <v>1261</v>
      </c>
      <c r="BV1417" s="73" t="s">
        <v>2176</v>
      </c>
      <c r="BW1417" s="73" t="s">
        <v>2177</v>
      </c>
      <c r="BX1417" s="73">
        <v>0.24</v>
      </c>
      <c r="BY1417" s="73">
        <v>0.72</v>
      </c>
      <c r="BZ1417" s="73">
        <v>0.24</v>
      </c>
      <c r="CA1417" s="73">
        <v>0.69</v>
      </c>
      <c r="CB1417" s="73"/>
      <c r="CC1417" s="73"/>
      <c r="CD1417" s="73"/>
      <c r="CE1417" s="73"/>
      <c r="CF1417" s="73" t="s">
        <v>3768</v>
      </c>
      <c r="CG1417" s="80"/>
      <c r="CH1417" s="73" t="s">
        <v>66</v>
      </c>
      <c r="CI1417" s="73" t="s">
        <v>3768</v>
      </c>
    </row>
    <row r="1418" spans="70:87" ht="15" customHeight="1" x14ac:dyDescent="0.25">
      <c r="BR1418" s="78">
        <v>46323.633946759262</v>
      </c>
      <c r="BS1418" s="73" t="s">
        <v>4921</v>
      </c>
      <c r="BT1418" s="73" t="s">
        <v>4925</v>
      </c>
      <c r="BU1418" s="73">
        <v>1262</v>
      </c>
      <c r="BV1418" s="73" t="s">
        <v>2176</v>
      </c>
      <c r="BW1418" s="73" t="s">
        <v>2177</v>
      </c>
      <c r="BX1418" s="73">
        <v>0.24</v>
      </c>
      <c r="BY1418" s="73">
        <v>0.69</v>
      </c>
      <c r="BZ1418" s="73">
        <v>0.25</v>
      </c>
      <c r="CA1418" s="73">
        <v>0.69</v>
      </c>
      <c r="CB1418" s="73"/>
      <c r="CC1418" s="73"/>
      <c r="CD1418" s="73"/>
      <c r="CE1418" s="73"/>
      <c r="CF1418" s="73" t="s">
        <v>3768</v>
      </c>
      <c r="CG1418" s="80"/>
      <c r="CH1418" s="73" t="s">
        <v>66</v>
      </c>
      <c r="CI1418" s="73" t="s">
        <v>3768</v>
      </c>
    </row>
    <row r="1419" spans="70:87" ht="15" customHeight="1" x14ac:dyDescent="0.25">
      <c r="BR1419" s="78">
        <v>46323.633946759262</v>
      </c>
      <c r="BS1419" s="73" t="s">
        <v>4926</v>
      </c>
      <c r="BT1419" s="73" t="s">
        <v>4927</v>
      </c>
      <c r="BU1419" s="73">
        <v>1263</v>
      </c>
      <c r="BV1419" s="73" t="s">
        <v>2176</v>
      </c>
      <c r="BW1419" s="73" t="s">
        <v>2177</v>
      </c>
      <c r="BX1419" s="73">
        <v>0</v>
      </c>
      <c r="BY1419" s="73">
        <v>0.72</v>
      </c>
      <c r="BZ1419" s="73">
        <v>0.03</v>
      </c>
      <c r="CA1419" s="73">
        <v>0.72</v>
      </c>
      <c r="CB1419" s="73"/>
      <c r="CC1419" s="73"/>
      <c r="CD1419" s="73"/>
      <c r="CE1419" s="73"/>
      <c r="CF1419" s="73" t="s">
        <v>3770</v>
      </c>
      <c r="CG1419" s="80"/>
      <c r="CH1419" s="73" t="s">
        <v>66</v>
      </c>
      <c r="CI1419" s="73" t="s">
        <v>3770</v>
      </c>
    </row>
    <row r="1420" spans="70:87" ht="15" customHeight="1" x14ac:dyDescent="0.25">
      <c r="BR1420" s="78">
        <v>46323.633946759262</v>
      </c>
      <c r="BS1420" s="73" t="s">
        <v>4926</v>
      </c>
      <c r="BT1420" s="73" t="s">
        <v>4928</v>
      </c>
      <c r="BU1420" s="73">
        <v>1264</v>
      </c>
      <c r="BV1420" s="73" t="s">
        <v>2176</v>
      </c>
      <c r="BW1420" s="73" t="s">
        <v>2177</v>
      </c>
      <c r="BX1420" s="73">
        <v>0.03</v>
      </c>
      <c r="BY1420" s="73">
        <v>0.72</v>
      </c>
      <c r="BZ1420" s="73">
        <v>0.03</v>
      </c>
      <c r="CA1420" s="73">
        <v>0.75</v>
      </c>
      <c r="CB1420" s="73"/>
      <c r="CC1420" s="73"/>
      <c r="CD1420" s="73"/>
      <c r="CE1420" s="73"/>
      <c r="CF1420" s="73" t="s">
        <v>3770</v>
      </c>
      <c r="CG1420" s="80"/>
      <c r="CH1420" s="73" t="s">
        <v>66</v>
      </c>
      <c r="CI1420" s="73" t="s">
        <v>3770</v>
      </c>
    </row>
    <row r="1421" spans="70:87" ht="15" customHeight="1" x14ac:dyDescent="0.25">
      <c r="BR1421" s="78">
        <v>46323.633946759262</v>
      </c>
      <c r="BS1421" s="73" t="s">
        <v>4926</v>
      </c>
      <c r="BT1421" s="73" t="s">
        <v>4929</v>
      </c>
      <c r="BU1421" s="73">
        <v>1265</v>
      </c>
      <c r="BV1421" s="73" t="s">
        <v>2176</v>
      </c>
      <c r="BW1421" s="73" t="s">
        <v>2177</v>
      </c>
      <c r="BX1421" s="73">
        <v>0.03</v>
      </c>
      <c r="BY1421" s="73">
        <v>0.75</v>
      </c>
      <c r="BZ1421" s="73">
        <v>0</v>
      </c>
      <c r="CA1421" s="73">
        <v>0.75</v>
      </c>
      <c r="CB1421" s="73"/>
      <c r="CC1421" s="73"/>
      <c r="CD1421" s="73"/>
      <c r="CE1421" s="73"/>
      <c r="CF1421" s="73" t="s">
        <v>3770</v>
      </c>
      <c r="CG1421" s="80"/>
      <c r="CH1421" s="73" t="s">
        <v>66</v>
      </c>
      <c r="CI1421" s="73" t="s">
        <v>3770</v>
      </c>
    </row>
    <row r="1422" spans="70:87" ht="15" customHeight="1" x14ac:dyDescent="0.25">
      <c r="BR1422" s="78">
        <v>46323.633946759262</v>
      </c>
      <c r="BS1422" s="73" t="s">
        <v>4926</v>
      </c>
      <c r="BT1422" s="73" t="s">
        <v>4930</v>
      </c>
      <c r="BU1422" s="73">
        <v>1266</v>
      </c>
      <c r="BV1422" s="73" t="s">
        <v>2176</v>
      </c>
      <c r="BW1422" s="73" t="s">
        <v>2177</v>
      </c>
      <c r="BX1422" s="73">
        <v>0</v>
      </c>
      <c r="BY1422" s="73">
        <v>0.75</v>
      </c>
      <c r="BZ1422" s="73">
        <v>0</v>
      </c>
      <c r="CA1422" s="73">
        <v>0.72</v>
      </c>
      <c r="CB1422" s="73"/>
      <c r="CC1422" s="73"/>
      <c r="CD1422" s="73"/>
      <c r="CE1422" s="73"/>
      <c r="CF1422" s="73" t="s">
        <v>3770</v>
      </c>
      <c r="CG1422" s="80"/>
      <c r="CH1422" s="73" t="s">
        <v>66</v>
      </c>
      <c r="CI1422" s="73" t="s">
        <v>3770</v>
      </c>
    </row>
    <row r="1423" spans="70:87" ht="15" customHeight="1" x14ac:dyDescent="0.25">
      <c r="BR1423" s="78">
        <v>46323.633946759262</v>
      </c>
      <c r="BS1423" s="73" t="s">
        <v>4931</v>
      </c>
      <c r="BT1423" s="73" t="s">
        <v>4932</v>
      </c>
      <c r="BU1423" s="73">
        <v>1267</v>
      </c>
      <c r="BV1423" s="73" t="s">
        <v>2176</v>
      </c>
      <c r="BW1423" s="73" t="s">
        <v>2177</v>
      </c>
      <c r="BX1423" s="73">
        <v>0.03</v>
      </c>
      <c r="BY1423" s="73">
        <v>0.72</v>
      </c>
      <c r="BZ1423" s="73">
        <v>0.06</v>
      </c>
      <c r="CA1423" s="73">
        <v>0.72</v>
      </c>
      <c r="CB1423" s="73"/>
      <c r="CC1423" s="73"/>
      <c r="CD1423" s="73"/>
      <c r="CE1423" s="73"/>
      <c r="CF1423" s="73" t="s">
        <v>3772</v>
      </c>
      <c r="CG1423" s="80"/>
      <c r="CH1423" s="73" t="s">
        <v>66</v>
      </c>
      <c r="CI1423" s="73" t="s">
        <v>3772</v>
      </c>
    </row>
    <row r="1424" spans="70:87" ht="15" customHeight="1" x14ac:dyDescent="0.25">
      <c r="BR1424" s="78">
        <v>46323.633946759262</v>
      </c>
      <c r="BS1424" s="73" t="s">
        <v>4931</v>
      </c>
      <c r="BT1424" s="73" t="s">
        <v>4933</v>
      </c>
      <c r="BU1424" s="73">
        <v>1268</v>
      </c>
      <c r="BV1424" s="73" t="s">
        <v>2176</v>
      </c>
      <c r="BW1424" s="73" t="s">
        <v>2177</v>
      </c>
      <c r="BX1424" s="73">
        <v>0.06</v>
      </c>
      <c r="BY1424" s="73">
        <v>0.72</v>
      </c>
      <c r="BZ1424" s="73">
        <v>0.06</v>
      </c>
      <c r="CA1424" s="73">
        <v>0.75</v>
      </c>
      <c r="CB1424" s="73"/>
      <c r="CC1424" s="73"/>
      <c r="CD1424" s="73"/>
      <c r="CE1424" s="73"/>
      <c r="CF1424" s="73" t="s">
        <v>3772</v>
      </c>
      <c r="CG1424" s="80"/>
      <c r="CH1424" s="73" t="s">
        <v>66</v>
      </c>
      <c r="CI1424" s="73" t="s">
        <v>3772</v>
      </c>
    </row>
    <row r="1425" spans="70:87" ht="15" customHeight="1" x14ac:dyDescent="0.25">
      <c r="BR1425" s="78">
        <v>46323.633946759262</v>
      </c>
      <c r="BS1425" s="73" t="s">
        <v>4931</v>
      </c>
      <c r="BT1425" s="73" t="s">
        <v>4934</v>
      </c>
      <c r="BU1425" s="73">
        <v>1269</v>
      </c>
      <c r="BV1425" s="73" t="s">
        <v>2176</v>
      </c>
      <c r="BW1425" s="73" t="s">
        <v>2177</v>
      </c>
      <c r="BX1425" s="73">
        <v>0.06</v>
      </c>
      <c r="BY1425" s="73">
        <v>0.75</v>
      </c>
      <c r="BZ1425" s="73">
        <v>0.03</v>
      </c>
      <c r="CA1425" s="73">
        <v>0.75</v>
      </c>
      <c r="CB1425" s="73"/>
      <c r="CC1425" s="73"/>
      <c r="CD1425" s="73"/>
      <c r="CE1425" s="73"/>
      <c r="CF1425" s="73" t="s">
        <v>3772</v>
      </c>
      <c r="CG1425" s="80"/>
      <c r="CH1425" s="73" t="s">
        <v>66</v>
      </c>
      <c r="CI1425" s="73" t="s">
        <v>3772</v>
      </c>
    </row>
    <row r="1426" spans="70:87" ht="15" customHeight="1" x14ac:dyDescent="0.25">
      <c r="BR1426" s="78">
        <v>46323.633946759262</v>
      </c>
      <c r="BS1426" s="73" t="s">
        <v>4931</v>
      </c>
      <c r="BT1426" s="73" t="s">
        <v>4935</v>
      </c>
      <c r="BU1426" s="73">
        <v>1270</v>
      </c>
      <c r="BV1426" s="73" t="s">
        <v>2176</v>
      </c>
      <c r="BW1426" s="73" t="s">
        <v>2177</v>
      </c>
      <c r="BX1426" s="73">
        <v>0.03</v>
      </c>
      <c r="BY1426" s="73">
        <v>0.75</v>
      </c>
      <c r="BZ1426" s="73">
        <v>0.03</v>
      </c>
      <c r="CA1426" s="73">
        <v>0.72</v>
      </c>
      <c r="CB1426" s="73"/>
      <c r="CC1426" s="73"/>
      <c r="CD1426" s="73"/>
      <c r="CE1426" s="73"/>
      <c r="CF1426" s="73" t="s">
        <v>3772</v>
      </c>
      <c r="CG1426" s="80"/>
      <c r="CH1426" s="73" t="s">
        <v>66</v>
      </c>
      <c r="CI1426" s="73" t="s">
        <v>3772</v>
      </c>
    </row>
    <row r="1427" spans="70:87" ht="15" customHeight="1" x14ac:dyDescent="0.25">
      <c r="BR1427" s="78">
        <v>46323.633946759262</v>
      </c>
      <c r="BS1427" s="73" t="s">
        <v>4936</v>
      </c>
      <c r="BT1427" s="73" t="s">
        <v>4937</v>
      </c>
      <c r="BU1427" s="73">
        <v>1271</v>
      </c>
      <c r="BV1427" s="73" t="s">
        <v>2176</v>
      </c>
      <c r="BW1427" s="73" t="s">
        <v>2177</v>
      </c>
      <c r="BX1427" s="73">
        <v>0.06</v>
      </c>
      <c r="BY1427" s="73">
        <v>0.72</v>
      </c>
      <c r="BZ1427" s="73">
        <v>0.09</v>
      </c>
      <c r="CA1427" s="73">
        <v>0.72</v>
      </c>
      <c r="CB1427" s="73"/>
      <c r="CC1427" s="73"/>
      <c r="CD1427" s="73"/>
      <c r="CE1427" s="73"/>
      <c r="CF1427" s="73" t="s">
        <v>3774</v>
      </c>
      <c r="CG1427" s="80"/>
      <c r="CH1427" s="73" t="s">
        <v>66</v>
      </c>
      <c r="CI1427" s="73" t="s">
        <v>3774</v>
      </c>
    </row>
    <row r="1428" spans="70:87" ht="15" customHeight="1" x14ac:dyDescent="0.25">
      <c r="BR1428" s="78">
        <v>46323.633946759262</v>
      </c>
      <c r="BS1428" s="73" t="s">
        <v>4936</v>
      </c>
      <c r="BT1428" s="73" t="s">
        <v>4938</v>
      </c>
      <c r="BU1428" s="73">
        <v>1272</v>
      </c>
      <c r="BV1428" s="73" t="s">
        <v>2176</v>
      </c>
      <c r="BW1428" s="73" t="s">
        <v>2177</v>
      </c>
      <c r="BX1428" s="73">
        <v>0.09</v>
      </c>
      <c r="BY1428" s="73">
        <v>0.72</v>
      </c>
      <c r="BZ1428" s="73">
        <v>0.09</v>
      </c>
      <c r="CA1428" s="73">
        <v>0.75</v>
      </c>
      <c r="CB1428" s="73"/>
      <c r="CC1428" s="73"/>
      <c r="CD1428" s="73"/>
      <c r="CE1428" s="73"/>
      <c r="CF1428" s="73" t="s">
        <v>3774</v>
      </c>
      <c r="CG1428" s="80"/>
      <c r="CH1428" s="73" t="s">
        <v>66</v>
      </c>
      <c r="CI1428" s="73" t="s">
        <v>3774</v>
      </c>
    </row>
    <row r="1429" spans="70:87" ht="15" customHeight="1" x14ac:dyDescent="0.25">
      <c r="BR1429" s="78">
        <v>46323.633946759262</v>
      </c>
      <c r="BS1429" s="73" t="s">
        <v>4936</v>
      </c>
      <c r="BT1429" s="73" t="s">
        <v>4939</v>
      </c>
      <c r="BU1429" s="73">
        <v>1273</v>
      </c>
      <c r="BV1429" s="73" t="s">
        <v>2176</v>
      </c>
      <c r="BW1429" s="73" t="s">
        <v>2177</v>
      </c>
      <c r="BX1429" s="73">
        <v>0.09</v>
      </c>
      <c r="BY1429" s="73">
        <v>0.75</v>
      </c>
      <c r="BZ1429" s="73">
        <v>0.06</v>
      </c>
      <c r="CA1429" s="73">
        <v>0.75</v>
      </c>
      <c r="CB1429" s="73"/>
      <c r="CC1429" s="73"/>
      <c r="CD1429" s="73"/>
      <c r="CE1429" s="73"/>
      <c r="CF1429" s="73" t="s">
        <v>3774</v>
      </c>
      <c r="CG1429" s="80"/>
      <c r="CH1429" s="73" t="s">
        <v>66</v>
      </c>
      <c r="CI1429" s="73" t="s">
        <v>3774</v>
      </c>
    </row>
    <row r="1430" spans="70:87" ht="15" customHeight="1" x14ac:dyDescent="0.25">
      <c r="BR1430" s="78">
        <v>46323.633946759262</v>
      </c>
      <c r="BS1430" s="73" t="s">
        <v>4936</v>
      </c>
      <c r="BT1430" s="73" t="s">
        <v>4940</v>
      </c>
      <c r="BU1430" s="73">
        <v>1274</v>
      </c>
      <c r="BV1430" s="73" t="s">
        <v>2176</v>
      </c>
      <c r="BW1430" s="73" t="s">
        <v>2177</v>
      </c>
      <c r="BX1430" s="73">
        <v>0.06</v>
      </c>
      <c r="BY1430" s="73">
        <v>0.75</v>
      </c>
      <c r="BZ1430" s="73">
        <v>0.06</v>
      </c>
      <c r="CA1430" s="73">
        <v>0.72</v>
      </c>
      <c r="CB1430" s="73"/>
      <c r="CC1430" s="73"/>
      <c r="CD1430" s="73"/>
      <c r="CE1430" s="73"/>
      <c r="CF1430" s="73" t="s">
        <v>3774</v>
      </c>
      <c r="CG1430" s="80"/>
      <c r="CH1430" s="73" t="s">
        <v>66</v>
      </c>
      <c r="CI1430" s="73" t="s">
        <v>3774</v>
      </c>
    </row>
    <row r="1431" spans="70:87" ht="15" customHeight="1" x14ac:dyDescent="0.25">
      <c r="BR1431" s="78">
        <v>46323.633946759262</v>
      </c>
      <c r="BS1431" s="73" t="s">
        <v>4941</v>
      </c>
      <c r="BT1431" s="73" t="s">
        <v>4942</v>
      </c>
      <c r="BU1431" s="73">
        <v>1275</v>
      </c>
      <c r="BV1431" s="73" t="s">
        <v>2176</v>
      </c>
      <c r="BW1431" s="73" t="s">
        <v>2177</v>
      </c>
      <c r="BX1431" s="73">
        <v>0.09</v>
      </c>
      <c r="BY1431" s="73">
        <v>0.72</v>
      </c>
      <c r="BZ1431" s="73">
        <v>0.12</v>
      </c>
      <c r="CA1431" s="73">
        <v>0.72</v>
      </c>
      <c r="CB1431" s="73"/>
      <c r="CC1431" s="73"/>
      <c r="CD1431" s="73"/>
      <c r="CE1431" s="73"/>
      <c r="CF1431" s="73" t="s">
        <v>3776</v>
      </c>
      <c r="CG1431" s="80"/>
      <c r="CH1431" s="73" t="s">
        <v>66</v>
      </c>
      <c r="CI1431" s="73" t="s">
        <v>3776</v>
      </c>
    </row>
    <row r="1432" spans="70:87" ht="15" customHeight="1" x14ac:dyDescent="0.25">
      <c r="BR1432" s="78">
        <v>46323.633946759262</v>
      </c>
      <c r="BS1432" s="73" t="s">
        <v>4941</v>
      </c>
      <c r="BT1432" s="73" t="s">
        <v>4943</v>
      </c>
      <c r="BU1432" s="73">
        <v>1276</v>
      </c>
      <c r="BV1432" s="73" t="s">
        <v>2176</v>
      </c>
      <c r="BW1432" s="73" t="s">
        <v>2177</v>
      </c>
      <c r="BX1432" s="73">
        <v>0.12</v>
      </c>
      <c r="BY1432" s="73">
        <v>0.72</v>
      </c>
      <c r="BZ1432" s="73">
        <v>0.12</v>
      </c>
      <c r="CA1432" s="73">
        <v>0.75</v>
      </c>
      <c r="CB1432" s="73"/>
      <c r="CC1432" s="73"/>
      <c r="CD1432" s="73"/>
      <c r="CE1432" s="73"/>
      <c r="CF1432" s="73" t="s">
        <v>3776</v>
      </c>
      <c r="CG1432" s="80"/>
      <c r="CH1432" s="73" t="s">
        <v>66</v>
      </c>
      <c r="CI1432" s="73" t="s">
        <v>3776</v>
      </c>
    </row>
    <row r="1433" spans="70:87" ht="15" customHeight="1" x14ac:dyDescent="0.25">
      <c r="BR1433" s="78">
        <v>46323.633946759262</v>
      </c>
      <c r="BS1433" s="73" t="s">
        <v>4941</v>
      </c>
      <c r="BT1433" s="73" t="s">
        <v>4944</v>
      </c>
      <c r="BU1433" s="73">
        <v>1277</v>
      </c>
      <c r="BV1433" s="73" t="s">
        <v>2176</v>
      </c>
      <c r="BW1433" s="73" t="s">
        <v>2177</v>
      </c>
      <c r="BX1433" s="73">
        <v>0.12</v>
      </c>
      <c r="BY1433" s="73">
        <v>0.75</v>
      </c>
      <c r="BZ1433" s="73">
        <v>0.09</v>
      </c>
      <c r="CA1433" s="73">
        <v>0.75</v>
      </c>
      <c r="CB1433" s="73"/>
      <c r="CC1433" s="73"/>
      <c r="CD1433" s="73"/>
      <c r="CE1433" s="73"/>
      <c r="CF1433" s="73" t="s">
        <v>3776</v>
      </c>
      <c r="CG1433" s="80"/>
      <c r="CH1433" s="73" t="s">
        <v>66</v>
      </c>
      <c r="CI1433" s="73" t="s">
        <v>3776</v>
      </c>
    </row>
    <row r="1434" spans="70:87" ht="15" customHeight="1" x14ac:dyDescent="0.25">
      <c r="BR1434" s="78">
        <v>46323.633946759262</v>
      </c>
      <c r="BS1434" s="73" t="s">
        <v>4941</v>
      </c>
      <c r="BT1434" s="73" t="s">
        <v>4945</v>
      </c>
      <c r="BU1434" s="73">
        <v>1278</v>
      </c>
      <c r="BV1434" s="73" t="s">
        <v>2176</v>
      </c>
      <c r="BW1434" s="73" t="s">
        <v>2177</v>
      </c>
      <c r="BX1434" s="73">
        <v>0.09</v>
      </c>
      <c r="BY1434" s="73">
        <v>0.75</v>
      </c>
      <c r="BZ1434" s="73">
        <v>0.09</v>
      </c>
      <c r="CA1434" s="73">
        <v>0.72</v>
      </c>
      <c r="CB1434" s="73"/>
      <c r="CC1434" s="73"/>
      <c r="CD1434" s="73"/>
      <c r="CE1434" s="73"/>
      <c r="CF1434" s="73" t="s">
        <v>3776</v>
      </c>
      <c r="CG1434" s="80"/>
      <c r="CH1434" s="73" t="s">
        <v>66</v>
      </c>
      <c r="CI1434" s="73" t="s">
        <v>3776</v>
      </c>
    </row>
    <row r="1435" spans="70:87" ht="15" customHeight="1" x14ac:dyDescent="0.25">
      <c r="BR1435" s="78">
        <v>46323.633946759262</v>
      </c>
      <c r="BS1435" s="73" t="s">
        <v>4946</v>
      </c>
      <c r="BT1435" s="73" t="s">
        <v>4947</v>
      </c>
      <c r="BU1435" s="73">
        <v>1279</v>
      </c>
      <c r="BV1435" s="73" t="s">
        <v>2176</v>
      </c>
      <c r="BW1435" s="73" t="s">
        <v>2177</v>
      </c>
      <c r="BX1435" s="73">
        <v>0.12</v>
      </c>
      <c r="BY1435" s="73">
        <v>0.72</v>
      </c>
      <c r="BZ1435" s="73">
        <v>0.15</v>
      </c>
      <c r="CA1435" s="73">
        <v>0.72</v>
      </c>
      <c r="CB1435" s="73"/>
      <c r="CC1435" s="73"/>
      <c r="CD1435" s="73"/>
      <c r="CE1435" s="73"/>
      <c r="CF1435" s="73" t="s">
        <v>3778</v>
      </c>
      <c r="CG1435" s="80"/>
      <c r="CH1435" s="73" t="s">
        <v>66</v>
      </c>
      <c r="CI1435" s="73" t="s">
        <v>3778</v>
      </c>
    </row>
    <row r="1436" spans="70:87" ht="15" customHeight="1" x14ac:dyDescent="0.25">
      <c r="BR1436" s="78">
        <v>46323.633946759262</v>
      </c>
      <c r="BS1436" s="73" t="s">
        <v>4946</v>
      </c>
      <c r="BT1436" s="73" t="s">
        <v>4948</v>
      </c>
      <c r="BU1436" s="73">
        <v>1280</v>
      </c>
      <c r="BV1436" s="73" t="s">
        <v>2176</v>
      </c>
      <c r="BW1436" s="73" t="s">
        <v>2177</v>
      </c>
      <c r="BX1436" s="73">
        <v>0.15</v>
      </c>
      <c r="BY1436" s="73">
        <v>0.72</v>
      </c>
      <c r="BZ1436" s="73">
        <v>0.15</v>
      </c>
      <c r="CA1436" s="73">
        <v>0.75</v>
      </c>
      <c r="CB1436" s="73"/>
      <c r="CC1436" s="73"/>
      <c r="CD1436" s="73"/>
      <c r="CE1436" s="73"/>
      <c r="CF1436" s="73" t="s">
        <v>3778</v>
      </c>
      <c r="CG1436" s="80"/>
      <c r="CH1436" s="73" t="s">
        <v>66</v>
      </c>
      <c r="CI1436" s="73" t="s">
        <v>3778</v>
      </c>
    </row>
    <row r="1437" spans="70:87" ht="15" customHeight="1" x14ac:dyDescent="0.25">
      <c r="BR1437" s="78">
        <v>46323.633946759262</v>
      </c>
      <c r="BS1437" s="73" t="s">
        <v>4946</v>
      </c>
      <c r="BT1437" s="73" t="s">
        <v>4949</v>
      </c>
      <c r="BU1437" s="73">
        <v>1281</v>
      </c>
      <c r="BV1437" s="73" t="s">
        <v>2176</v>
      </c>
      <c r="BW1437" s="73" t="s">
        <v>2177</v>
      </c>
      <c r="BX1437" s="73">
        <v>0.15</v>
      </c>
      <c r="BY1437" s="73">
        <v>0.75</v>
      </c>
      <c r="BZ1437" s="73">
        <v>0.12</v>
      </c>
      <c r="CA1437" s="73">
        <v>0.75</v>
      </c>
      <c r="CB1437" s="73"/>
      <c r="CC1437" s="73"/>
      <c r="CD1437" s="73"/>
      <c r="CE1437" s="73"/>
      <c r="CF1437" s="73" t="s">
        <v>3778</v>
      </c>
      <c r="CG1437" s="80"/>
      <c r="CH1437" s="73" t="s">
        <v>66</v>
      </c>
      <c r="CI1437" s="73" t="s">
        <v>3778</v>
      </c>
    </row>
    <row r="1438" spans="70:87" ht="15" customHeight="1" x14ac:dyDescent="0.25">
      <c r="BR1438" s="78">
        <v>46323.633946759262</v>
      </c>
      <c r="BS1438" s="73" t="s">
        <v>4946</v>
      </c>
      <c r="BT1438" s="73" t="s">
        <v>4950</v>
      </c>
      <c r="BU1438" s="73">
        <v>1282</v>
      </c>
      <c r="BV1438" s="73" t="s">
        <v>2176</v>
      </c>
      <c r="BW1438" s="73" t="s">
        <v>2177</v>
      </c>
      <c r="BX1438" s="73">
        <v>0.12</v>
      </c>
      <c r="BY1438" s="73">
        <v>0.75</v>
      </c>
      <c r="BZ1438" s="73">
        <v>0.12</v>
      </c>
      <c r="CA1438" s="73">
        <v>0.72</v>
      </c>
      <c r="CB1438" s="73"/>
      <c r="CC1438" s="73"/>
      <c r="CD1438" s="73"/>
      <c r="CE1438" s="73"/>
      <c r="CF1438" s="73" t="s">
        <v>3778</v>
      </c>
      <c r="CG1438" s="80"/>
      <c r="CH1438" s="73" t="s">
        <v>66</v>
      </c>
      <c r="CI1438" s="73" t="s">
        <v>3778</v>
      </c>
    </row>
    <row r="1439" spans="70:87" ht="15" customHeight="1" x14ac:dyDescent="0.25">
      <c r="BR1439" s="78">
        <v>46323.633946759262</v>
      </c>
      <c r="BS1439" s="73" t="s">
        <v>4951</v>
      </c>
      <c r="BT1439" s="73" t="s">
        <v>4952</v>
      </c>
      <c r="BU1439" s="73">
        <v>1283</v>
      </c>
      <c r="BV1439" s="73" t="s">
        <v>2176</v>
      </c>
      <c r="BW1439" s="73" t="s">
        <v>2177</v>
      </c>
      <c r="BX1439" s="73">
        <v>0.15</v>
      </c>
      <c r="BY1439" s="73">
        <v>0.72</v>
      </c>
      <c r="BZ1439" s="73">
        <v>0.18</v>
      </c>
      <c r="CA1439" s="73">
        <v>0.72</v>
      </c>
      <c r="CB1439" s="73"/>
      <c r="CC1439" s="73"/>
      <c r="CD1439" s="73"/>
      <c r="CE1439" s="73"/>
      <c r="CF1439" s="73" t="s">
        <v>3780</v>
      </c>
      <c r="CG1439" s="80"/>
      <c r="CH1439" s="73" t="s">
        <v>66</v>
      </c>
      <c r="CI1439" s="73" t="s">
        <v>3780</v>
      </c>
    </row>
    <row r="1440" spans="70:87" ht="15" customHeight="1" x14ac:dyDescent="0.25">
      <c r="BR1440" s="78">
        <v>46323.633946759262</v>
      </c>
      <c r="BS1440" s="73" t="s">
        <v>4951</v>
      </c>
      <c r="BT1440" s="73" t="s">
        <v>4953</v>
      </c>
      <c r="BU1440" s="73">
        <v>1284</v>
      </c>
      <c r="BV1440" s="73" t="s">
        <v>2176</v>
      </c>
      <c r="BW1440" s="73" t="s">
        <v>2177</v>
      </c>
      <c r="BX1440" s="73">
        <v>0.18</v>
      </c>
      <c r="BY1440" s="73">
        <v>0.72</v>
      </c>
      <c r="BZ1440" s="73">
        <v>0.18</v>
      </c>
      <c r="CA1440" s="73">
        <v>0.75</v>
      </c>
      <c r="CB1440" s="73"/>
      <c r="CC1440" s="73"/>
      <c r="CD1440" s="73"/>
      <c r="CE1440" s="73"/>
      <c r="CF1440" s="73" t="s">
        <v>3780</v>
      </c>
      <c r="CG1440" s="80"/>
      <c r="CH1440" s="73" t="s">
        <v>66</v>
      </c>
      <c r="CI1440" s="73" t="s">
        <v>3780</v>
      </c>
    </row>
    <row r="1441" spans="70:87" ht="15" customHeight="1" x14ac:dyDescent="0.25">
      <c r="BR1441" s="78">
        <v>46323.633946759262</v>
      </c>
      <c r="BS1441" s="73" t="s">
        <v>4951</v>
      </c>
      <c r="BT1441" s="73" t="s">
        <v>4954</v>
      </c>
      <c r="BU1441" s="73">
        <v>1285</v>
      </c>
      <c r="BV1441" s="73" t="s">
        <v>2176</v>
      </c>
      <c r="BW1441" s="73" t="s">
        <v>2177</v>
      </c>
      <c r="BX1441" s="73">
        <v>0.18</v>
      </c>
      <c r="BY1441" s="73">
        <v>0.75</v>
      </c>
      <c r="BZ1441" s="73">
        <v>0.15</v>
      </c>
      <c r="CA1441" s="73">
        <v>0.75</v>
      </c>
      <c r="CB1441" s="73"/>
      <c r="CC1441" s="73"/>
      <c r="CD1441" s="73"/>
      <c r="CE1441" s="73"/>
      <c r="CF1441" s="73" t="s">
        <v>3780</v>
      </c>
      <c r="CG1441" s="80"/>
      <c r="CH1441" s="73" t="s">
        <v>66</v>
      </c>
      <c r="CI1441" s="73" t="s">
        <v>3780</v>
      </c>
    </row>
    <row r="1442" spans="70:87" ht="15" customHeight="1" x14ac:dyDescent="0.25">
      <c r="BR1442" s="78">
        <v>46323.633946759262</v>
      </c>
      <c r="BS1442" s="73" t="s">
        <v>4951</v>
      </c>
      <c r="BT1442" s="73" t="s">
        <v>4955</v>
      </c>
      <c r="BU1442" s="73">
        <v>1286</v>
      </c>
      <c r="BV1442" s="73" t="s">
        <v>2176</v>
      </c>
      <c r="BW1442" s="73" t="s">
        <v>2177</v>
      </c>
      <c r="BX1442" s="73">
        <v>0.15</v>
      </c>
      <c r="BY1442" s="73">
        <v>0.75</v>
      </c>
      <c r="BZ1442" s="73">
        <v>0.15</v>
      </c>
      <c r="CA1442" s="73">
        <v>0.72</v>
      </c>
      <c r="CB1442" s="73"/>
      <c r="CC1442" s="73"/>
      <c r="CD1442" s="73"/>
      <c r="CE1442" s="73"/>
      <c r="CF1442" s="73" t="s">
        <v>3780</v>
      </c>
      <c r="CG1442" s="80"/>
      <c r="CH1442" s="73" t="s">
        <v>66</v>
      </c>
      <c r="CI1442" s="73" t="s">
        <v>3780</v>
      </c>
    </row>
    <row r="1443" spans="70:87" ht="15" customHeight="1" x14ac:dyDescent="0.25">
      <c r="BR1443" s="78">
        <v>46323.633946759262</v>
      </c>
      <c r="BS1443" s="73" t="s">
        <v>4956</v>
      </c>
      <c r="BT1443" s="73" t="s">
        <v>4957</v>
      </c>
      <c r="BU1443" s="73">
        <v>1287</v>
      </c>
      <c r="BV1443" s="73" t="s">
        <v>2176</v>
      </c>
      <c r="BW1443" s="73" t="s">
        <v>2177</v>
      </c>
      <c r="BX1443" s="73">
        <v>0.18</v>
      </c>
      <c r="BY1443" s="73">
        <v>0.72</v>
      </c>
      <c r="BZ1443" s="73">
        <v>0.21</v>
      </c>
      <c r="CA1443" s="73">
        <v>0.72</v>
      </c>
      <c r="CB1443" s="73"/>
      <c r="CC1443" s="73"/>
      <c r="CD1443" s="73"/>
      <c r="CE1443" s="73"/>
      <c r="CF1443" s="73" t="s">
        <v>3782</v>
      </c>
      <c r="CG1443" s="80"/>
      <c r="CH1443" s="73" t="s">
        <v>66</v>
      </c>
      <c r="CI1443" s="73" t="s">
        <v>3782</v>
      </c>
    </row>
    <row r="1444" spans="70:87" ht="15" customHeight="1" x14ac:dyDescent="0.25">
      <c r="BR1444" s="78">
        <v>46323.633946759262</v>
      </c>
      <c r="BS1444" s="73" t="s">
        <v>4956</v>
      </c>
      <c r="BT1444" s="73" t="s">
        <v>4958</v>
      </c>
      <c r="BU1444" s="73">
        <v>1288</v>
      </c>
      <c r="BV1444" s="73" t="s">
        <v>2176</v>
      </c>
      <c r="BW1444" s="73" t="s">
        <v>2177</v>
      </c>
      <c r="BX1444" s="73">
        <v>0.21</v>
      </c>
      <c r="BY1444" s="73">
        <v>0.72</v>
      </c>
      <c r="BZ1444" s="73">
        <v>0.21</v>
      </c>
      <c r="CA1444" s="73">
        <v>0.75</v>
      </c>
      <c r="CB1444" s="73"/>
      <c r="CC1444" s="73"/>
      <c r="CD1444" s="73"/>
      <c r="CE1444" s="73"/>
      <c r="CF1444" s="73" t="s">
        <v>3782</v>
      </c>
      <c r="CG1444" s="80"/>
      <c r="CH1444" s="73" t="s">
        <v>66</v>
      </c>
      <c r="CI1444" s="73" t="s">
        <v>3782</v>
      </c>
    </row>
    <row r="1445" spans="70:87" ht="15" customHeight="1" x14ac:dyDescent="0.25">
      <c r="BR1445" s="78">
        <v>46323.633946759262</v>
      </c>
      <c r="BS1445" s="73" t="s">
        <v>4956</v>
      </c>
      <c r="BT1445" s="73" t="s">
        <v>4959</v>
      </c>
      <c r="BU1445" s="73">
        <v>1289</v>
      </c>
      <c r="BV1445" s="73" t="s">
        <v>2176</v>
      </c>
      <c r="BW1445" s="73" t="s">
        <v>2177</v>
      </c>
      <c r="BX1445" s="73">
        <v>0.21</v>
      </c>
      <c r="BY1445" s="73">
        <v>0.75</v>
      </c>
      <c r="BZ1445" s="73">
        <v>0.18</v>
      </c>
      <c r="CA1445" s="73">
        <v>0.75</v>
      </c>
      <c r="CB1445" s="73"/>
      <c r="CC1445" s="73"/>
      <c r="CD1445" s="73"/>
      <c r="CE1445" s="73"/>
      <c r="CF1445" s="73" t="s">
        <v>3782</v>
      </c>
      <c r="CG1445" s="80"/>
      <c r="CH1445" s="73" t="s">
        <v>66</v>
      </c>
      <c r="CI1445" s="73" t="s">
        <v>3782</v>
      </c>
    </row>
    <row r="1446" spans="70:87" ht="15" customHeight="1" x14ac:dyDescent="0.25">
      <c r="BR1446" s="78">
        <v>46323.633946759262</v>
      </c>
      <c r="BS1446" s="73" t="s">
        <v>4956</v>
      </c>
      <c r="BT1446" s="73" t="s">
        <v>4960</v>
      </c>
      <c r="BU1446" s="73">
        <v>1290</v>
      </c>
      <c r="BV1446" s="73" t="s">
        <v>2176</v>
      </c>
      <c r="BW1446" s="73" t="s">
        <v>2177</v>
      </c>
      <c r="BX1446" s="73">
        <v>0.18</v>
      </c>
      <c r="BY1446" s="73">
        <v>0.75</v>
      </c>
      <c r="BZ1446" s="73">
        <v>0.18</v>
      </c>
      <c r="CA1446" s="73">
        <v>0.72</v>
      </c>
      <c r="CB1446" s="73"/>
      <c r="CC1446" s="73"/>
      <c r="CD1446" s="73"/>
      <c r="CE1446" s="73"/>
      <c r="CF1446" s="73" t="s">
        <v>3782</v>
      </c>
      <c r="CG1446" s="80"/>
      <c r="CH1446" s="73" t="s">
        <v>66</v>
      </c>
      <c r="CI1446" s="73" t="s">
        <v>3782</v>
      </c>
    </row>
    <row r="1447" spans="70:87" ht="15" customHeight="1" x14ac:dyDescent="0.25">
      <c r="BR1447" s="78">
        <v>46323.633946759262</v>
      </c>
      <c r="BS1447" s="73" t="s">
        <v>4961</v>
      </c>
      <c r="BT1447" s="73" t="s">
        <v>4962</v>
      </c>
      <c r="BU1447" s="73">
        <v>1291</v>
      </c>
      <c r="BV1447" s="73" t="s">
        <v>2176</v>
      </c>
      <c r="BW1447" s="73" t="s">
        <v>2177</v>
      </c>
      <c r="BX1447" s="73">
        <v>0.21</v>
      </c>
      <c r="BY1447" s="73">
        <v>0.72</v>
      </c>
      <c r="BZ1447" s="73">
        <v>0.24</v>
      </c>
      <c r="CA1447" s="73">
        <v>0.72</v>
      </c>
      <c r="CB1447" s="73"/>
      <c r="CC1447" s="73"/>
      <c r="CD1447" s="73"/>
      <c r="CE1447" s="73"/>
      <c r="CF1447" s="73" t="s">
        <v>3784</v>
      </c>
      <c r="CG1447" s="80"/>
      <c r="CH1447" s="73" t="s">
        <v>66</v>
      </c>
      <c r="CI1447" s="73" t="s">
        <v>3784</v>
      </c>
    </row>
    <row r="1448" spans="70:87" ht="15" customHeight="1" x14ac:dyDescent="0.25">
      <c r="BR1448" s="78">
        <v>46323.633946759262</v>
      </c>
      <c r="BS1448" s="73" t="s">
        <v>4961</v>
      </c>
      <c r="BT1448" s="73" t="s">
        <v>4963</v>
      </c>
      <c r="BU1448" s="73">
        <v>1292</v>
      </c>
      <c r="BV1448" s="73" t="s">
        <v>2176</v>
      </c>
      <c r="BW1448" s="73" t="s">
        <v>2177</v>
      </c>
      <c r="BX1448" s="73">
        <v>0.24</v>
      </c>
      <c r="BY1448" s="73">
        <v>0.72</v>
      </c>
      <c r="BZ1448" s="73">
        <v>0.24</v>
      </c>
      <c r="CA1448" s="73">
        <v>0.75</v>
      </c>
      <c r="CB1448" s="73"/>
      <c r="CC1448" s="73"/>
      <c r="CD1448" s="73"/>
      <c r="CE1448" s="73"/>
      <c r="CF1448" s="73" t="s">
        <v>3784</v>
      </c>
      <c r="CG1448" s="80"/>
      <c r="CH1448" s="73" t="s">
        <v>66</v>
      </c>
      <c r="CI1448" s="73" t="s">
        <v>3784</v>
      </c>
    </row>
    <row r="1449" spans="70:87" ht="15" customHeight="1" x14ac:dyDescent="0.25">
      <c r="BR1449" s="78">
        <v>46323.633946759262</v>
      </c>
      <c r="BS1449" s="73" t="s">
        <v>4961</v>
      </c>
      <c r="BT1449" s="73" t="s">
        <v>4964</v>
      </c>
      <c r="BU1449" s="73">
        <v>1293</v>
      </c>
      <c r="BV1449" s="73" t="s">
        <v>2176</v>
      </c>
      <c r="BW1449" s="73" t="s">
        <v>2177</v>
      </c>
      <c r="BX1449" s="73">
        <v>0.24</v>
      </c>
      <c r="BY1449" s="73">
        <v>0.75</v>
      </c>
      <c r="BZ1449" s="73">
        <v>0.21</v>
      </c>
      <c r="CA1449" s="73">
        <v>0.75</v>
      </c>
      <c r="CB1449" s="73"/>
      <c r="CC1449" s="73"/>
      <c r="CD1449" s="73"/>
      <c r="CE1449" s="73"/>
      <c r="CF1449" s="73" t="s">
        <v>3784</v>
      </c>
      <c r="CG1449" s="80"/>
      <c r="CH1449" s="73" t="s">
        <v>66</v>
      </c>
      <c r="CI1449" s="73" t="s">
        <v>3784</v>
      </c>
    </row>
    <row r="1450" spans="70:87" ht="15" customHeight="1" x14ac:dyDescent="0.25">
      <c r="BR1450" s="78">
        <v>46323.633946759262</v>
      </c>
      <c r="BS1450" s="73" t="s">
        <v>4961</v>
      </c>
      <c r="BT1450" s="73" t="s">
        <v>4965</v>
      </c>
      <c r="BU1450" s="73">
        <v>1294</v>
      </c>
      <c r="BV1450" s="73" t="s">
        <v>2176</v>
      </c>
      <c r="BW1450" s="73" t="s">
        <v>2177</v>
      </c>
      <c r="BX1450" s="73">
        <v>0.21</v>
      </c>
      <c r="BY1450" s="73">
        <v>0.75</v>
      </c>
      <c r="BZ1450" s="73">
        <v>0.21</v>
      </c>
      <c r="CA1450" s="73">
        <v>0.72</v>
      </c>
      <c r="CB1450" s="73"/>
      <c r="CC1450" s="73"/>
      <c r="CD1450" s="73"/>
      <c r="CE1450" s="73"/>
      <c r="CF1450" s="73" t="s">
        <v>3784</v>
      </c>
      <c r="CG1450" s="80"/>
      <c r="CH1450" s="73" t="s">
        <v>66</v>
      </c>
      <c r="CI1450" s="73" t="s">
        <v>3784</v>
      </c>
    </row>
    <row r="1451" spans="70:87" ht="15" customHeight="1" x14ac:dyDescent="0.25">
      <c r="BR1451" s="78">
        <v>46323.633946759262</v>
      </c>
      <c r="BS1451" s="73" t="s">
        <v>4966</v>
      </c>
      <c r="BT1451" s="73" t="s">
        <v>4967</v>
      </c>
      <c r="BU1451" s="73">
        <v>1295</v>
      </c>
      <c r="BV1451" s="73" t="s">
        <v>2176</v>
      </c>
      <c r="BW1451" s="73" t="s">
        <v>2177</v>
      </c>
      <c r="BX1451" s="73">
        <v>0.25</v>
      </c>
      <c r="BY1451" s="73">
        <v>0.72</v>
      </c>
      <c r="BZ1451" s="73">
        <v>0.25</v>
      </c>
      <c r="CA1451" s="73">
        <v>0.75</v>
      </c>
      <c r="CB1451" s="73"/>
      <c r="CC1451" s="73"/>
      <c r="CD1451" s="73"/>
      <c r="CE1451" s="73"/>
      <c r="CF1451" s="73" t="s">
        <v>3786</v>
      </c>
      <c r="CG1451" s="80"/>
      <c r="CH1451" s="73" t="s">
        <v>66</v>
      </c>
      <c r="CI1451" s="73" t="s">
        <v>3786</v>
      </c>
    </row>
    <row r="1452" spans="70:87" ht="15" customHeight="1" x14ac:dyDescent="0.25">
      <c r="BR1452" s="78">
        <v>46323.633946759262</v>
      </c>
      <c r="BS1452" s="73" t="s">
        <v>4966</v>
      </c>
      <c r="BT1452" s="73" t="s">
        <v>4968</v>
      </c>
      <c r="BU1452" s="73">
        <v>1296</v>
      </c>
      <c r="BV1452" s="73" t="s">
        <v>2176</v>
      </c>
      <c r="BW1452" s="73" t="s">
        <v>2177</v>
      </c>
      <c r="BX1452" s="73">
        <v>0.25</v>
      </c>
      <c r="BY1452" s="73">
        <v>0.75</v>
      </c>
      <c r="BZ1452" s="73">
        <v>0.24</v>
      </c>
      <c r="CA1452" s="73">
        <v>0.75</v>
      </c>
      <c r="CB1452" s="73"/>
      <c r="CC1452" s="73"/>
      <c r="CD1452" s="73"/>
      <c r="CE1452" s="73"/>
      <c r="CF1452" s="73" t="s">
        <v>3786</v>
      </c>
      <c r="CG1452" s="80"/>
      <c r="CH1452" s="73" t="s">
        <v>66</v>
      </c>
      <c r="CI1452" s="73" t="s">
        <v>3786</v>
      </c>
    </row>
    <row r="1453" spans="70:87" ht="15" customHeight="1" x14ac:dyDescent="0.25">
      <c r="BR1453" s="78">
        <v>46323.633946759262</v>
      </c>
      <c r="BS1453" s="73" t="s">
        <v>4966</v>
      </c>
      <c r="BT1453" s="73" t="s">
        <v>4969</v>
      </c>
      <c r="BU1453" s="73">
        <v>1297</v>
      </c>
      <c r="BV1453" s="73" t="s">
        <v>2176</v>
      </c>
      <c r="BW1453" s="73" t="s">
        <v>2177</v>
      </c>
      <c r="BX1453" s="73">
        <v>0.24</v>
      </c>
      <c r="BY1453" s="73">
        <v>0.75</v>
      </c>
      <c r="BZ1453" s="73">
        <v>0.24</v>
      </c>
      <c r="CA1453" s="73">
        <v>0.72</v>
      </c>
      <c r="CB1453" s="73"/>
      <c r="CC1453" s="73"/>
      <c r="CD1453" s="73"/>
      <c r="CE1453" s="73"/>
      <c r="CF1453" s="73" t="s">
        <v>3786</v>
      </c>
      <c r="CG1453" s="80"/>
      <c r="CH1453" s="73" t="s">
        <v>66</v>
      </c>
      <c r="CI1453" s="73" t="s">
        <v>3786</v>
      </c>
    </row>
    <row r="1454" spans="70:87" ht="15" customHeight="1" x14ac:dyDescent="0.25">
      <c r="BR1454" s="78">
        <v>46323.633946759262</v>
      </c>
      <c r="BS1454" s="73" t="s">
        <v>4966</v>
      </c>
      <c r="BT1454" s="73" t="s">
        <v>4970</v>
      </c>
      <c r="BU1454" s="73">
        <v>1298</v>
      </c>
      <c r="BV1454" s="73" t="s">
        <v>2176</v>
      </c>
      <c r="BW1454" s="73" t="s">
        <v>2177</v>
      </c>
      <c r="BX1454" s="73">
        <v>0.24</v>
      </c>
      <c r="BY1454" s="73">
        <v>0.72</v>
      </c>
      <c r="BZ1454" s="73">
        <v>0.25</v>
      </c>
      <c r="CA1454" s="73">
        <v>0.72</v>
      </c>
      <c r="CB1454" s="73"/>
      <c r="CC1454" s="73"/>
      <c r="CD1454" s="73"/>
      <c r="CE1454" s="73"/>
      <c r="CF1454" s="73" t="s">
        <v>3786</v>
      </c>
      <c r="CG1454" s="80"/>
      <c r="CH1454" s="73" t="s">
        <v>66</v>
      </c>
      <c r="CI1454" s="73" t="s">
        <v>3786</v>
      </c>
    </row>
    <row r="1455" spans="70:87" ht="15" customHeight="1" x14ac:dyDescent="0.25">
      <c r="BR1455" s="78">
        <v>46323.633946759262</v>
      </c>
      <c r="BS1455" s="73" t="s">
        <v>4971</v>
      </c>
      <c r="BT1455" s="73" t="s">
        <v>4972</v>
      </c>
      <c r="BU1455" s="73">
        <v>1299</v>
      </c>
      <c r="BV1455" s="73" t="s">
        <v>2176</v>
      </c>
      <c r="BW1455" s="73" t="s">
        <v>2177</v>
      </c>
      <c r="BX1455" s="73">
        <v>0</v>
      </c>
      <c r="BY1455" s="73">
        <v>0.75</v>
      </c>
      <c r="BZ1455" s="73">
        <v>0.03</v>
      </c>
      <c r="CA1455" s="73">
        <v>0.75</v>
      </c>
      <c r="CB1455" s="73"/>
      <c r="CC1455" s="73"/>
      <c r="CD1455" s="73"/>
      <c r="CE1455" s="73"/>
      <c r="CF1455" s="73" t="s">
        <v>3788</v>
      </c>
      <c r="CG1455" s="80"/>
      <c r="CH1455" s="73" t="s">
        <v>66</v>
      </c>
      <c r="CI1455" s="73" t="s">
        <v>3788</v>
      </c>
    </row>
    <row r="1456" spans="70:87" ht="15" customHeight="1" x14ac:dyDescent="0.25">
      <c r="BR1456" s="78">
        <v>46323.633946759262</v>
      </c>
      <c r="BS1456" s="73" t="s">
        <v>4971</v>
      </c>
      <c r="BT1456" s="73" t="s">
        <v>4973</v>
      </c>
      <c r="BU1456" s="73">
        <v>1300</v>
      </c>
      <c r="BV1456" s="73" t="s">
        <v>2176</v>
      </c>
      <c r="BW1456" s="73" t="s">
        <v>2177</v>
      </c>
      <c r="BX1456" s="73">
        <v>0.03</v>
      </c>
      <c r="BY1456" s="73">
        <v>0.75</v>
      </c>
      <c r="BZ1456" s="73">
        <v>0.03</v>
      </c>
      <c r="CA1456" s="73">
        <v>0.78</v>
      </c>
      <c r="CB1456" s="73"/>
      <c r="CC1456" s="73"/>
      <c r="CD1456" s="73"/>
      <c r="CE1456" s="73"/>
      <c r="CF1456" s="73" t="s">
        <v>3788</v>
      </c>
      <c r="CG1456" s="80"/>
      <c r="CH1456" s="73" t="s">
        <v>66</v>
      </c>
      <c r="CI1456" s="73" t="s">
        <v>3788</v>
      </c>
    </row>
    <row r="1457" spans="70:87" ht="15" customHeight="1" x14ac:dyDescent="0.25">
      <c r="BR1457" s="78">
        <v>46323.633946759262</v>
      </c>
      <c r="BS1457" s="73" t="s">
        <v>4971</v>
      </c>
      <c r="BT1457" s="73" t="s">
        <v>4974</v>
      </c>
      <c r="BU1457" s="73">
        <v>1301</v>
      </c>
      <c r="BV1457" s="73" t="s">
        <v>2176</v>
      </c>
      <c r="BW1457" s="73" t="s">
        <v>2177</v>
      </c>
      <c r="BX1457" s="73">
        <v>0.03</v>
      </c>
      <c r="BY1457" s="73">
        <v>0.78</v>
      </c>
      <c r="BZ1457" s="73">
        <v>0</v>
      </c>
      <c r="CA1457" s="73">
        <v>0.78</v>
      </c>
      <c r="CB1457" s="73"/>
      <c r="CC1457" s="73"/>
      <c r="CD1457" s="73"/>
      <c r="CE1457" s="73"/>
      <c r="CF1457" s="73" t="s">
        <v>3788</v>
      </c>
      <c r="CG1457" s="80"/>
      <c r="CH1457" s="73" t="s">
        <v>66</v>
      </c>
      <c r="CI1457" s="73" t="s">
        <v>3788</v>
      </c>
    </row>
    <row r="1458" spans="70:87" ht="15" customHeight="1" x14ac:dyDescent="0.25">
      <c r="BR1458" s="78">
        <v>46323.633946759262</v>
      </c>
      <c r="BS1458" s="73" t="s">
        <v>4971</v>
      </c>
      <c r="BT1458" s="73" t="s">
        <v>4975</v>
      </c>
      <c r="BU1458" s="73">
        <v>1302</v>
      </c>
      <c r="BV1458" s="73" t="s">
        <v>2176</v>
      </c>
      <c r="BW1458" s="73" t="s">
        <v>2177</v>
      </c>
      <c r="BX1458" s="73">
        <v>0</v>
      </c>
      <c r="BY1458" s="73">
        <v>0.78</v>
      </c>
      <c r="BZ1458" s="73">
        <v>0</v>
      </c>
      <c r="CA1458" s="73">
        <v>0.75</v>
      </c>
      <c r="CB1458" s="73"/>
      <c r="CC1458" s="73"/>
      <c r="CD1458" s="73"/>
      <c r="CE1458" s="73"/>
      <c r="CF1458" s="73" t="s">
        <v>3788</v>
      </c>
      <c r="CG1458" s="80"/>
      <c r="CH1458" s="73" t="s">
        <v>66</v>
      </c>
      <c r="CI1458" s="73" t="s">
        <v>3788</v>
      </c>
    </row>
    <row r="1459" spans="70:87" ht="15" customHeight="1" x14ac:dyDescent="0.25">
      <c r="BR1459" s="78">
        <v>46323.633946759262</v>
      </c>
      <c r="BS1459" s="73" t="s">
        <v>4976</v>
      </c>
      <c r="BT1459" s="73" t="s">
        <v>4977</v>
      </c>
      <c r="BU1459" s="73">
        <v>1303</v>
      </c>
      <c r="BV1459" s="73" t="s">
        <v>2176</v>
      </c>
      <c r="BW1459" s="73" t="s">
        <v>2177</v>
      </c>
      <c r="BX1459" s="73">
        <v>0.03</v>
      </c>
      <c r="BY1459" s="73">
        <v>0.75</v>
      </c>
      <c r="BZ1459" s="73">
        <v>0.06</v>
      </c>
      <c r="CA1459" s="73">
        <v>0.75</v>
      </c>
      <c r="CB1459" s="73"/>
      <c r="CC1459" s="73"/>
      <c r="CD1459" s="73"/>
      <c r="CE1459" s="73"/>
      <c r="CF1459" s="73" t="s">
        <v>3790</v>
      </c>
      <c r="CG1459" s="80"/>
      <c r="CH1459" s="73" t="s">
        <v>66</v>
      </c>
      <c r="CI1459" s="73" t="s">
        <v>3790</v>
      </c>
    </row>
    <row r="1460" spans="70:87" ht="15" customHeight="1" x14ac:dyDescent="0.25">
      <c r="BR1460" s="78">
        <v>46323.633946759262</v>
      </c>
      <c r="BS1460" s="73" t="s">
        <v>4976</v>
      </c>
      <c r="BT1460" s="73" t="s">
        <v>4978</v>
      </c>
      <c r="BU1460" s="73">
        <v>1304</v>
      </c>
      <c r="BV1460" s="73" t="s">
        <v>2176</v>
      </c>
      <c r="BW1460" s="73" t="s">
        <v>2177</v>
      </c>
      <c r="BX1460" s="73">
        <v>0.06</v>
      </c>
      <c r="BY1460" s="73">
        <v>0.75</v>
      </c>
      <c r="BZ1460" s="73">
        <v>0.06</v>
      </c>
      <c r="CA1460" s="73">
        <v>0.78</v>
      </c>
      <c r="CB1460" s="73"/>
      <c r="CC1460" s="73"/>
      <c r="CD1460" s="73"/>
      <c r="CE1460" s="73"/>
      <c r="CF1460" s="73" t="s">
        <v>3790</v>
      </c>
      <c r="CG1460" s="80"/>
      <c r="CH1460" s="73" t="s">
        <v>66</v>
      </c>
      <c r="CI1460" s="73" t="s">
        <v>3790</v>
      </c>
    </row>
    <row r="1461" spans="70:87" ht="15" customHeight="1" x14ac:dyDescent="0.25">
      <c r="BR1461" s="78">
        <v>46323.633946759262</v>
      </c>
      <c r="BS1461" s="73" t="s">
        <v>4976</v>
      </c>
      <c r="BT1461" s="73" t="s">
        <v>4979</v>
      </c>
      <c r="BU1461" s="73">
        <v>1305</v>
      </c>
      <c r="BV1461" s="73" t="s">
        <v>2176</v>
      </c>
      <c r="BW1461" s="73" t="s">
        <v>2177</v>
      </c>
      <c r="BX1461" s="73">
        <v>0.06</v>
      </c>
      <c r="BY1461" s="73">
        <v>0.78</v>
      </c>
      <c r="BZ1461" s="73">
        <v>0.03</v>
      </c>
      <c r="CA1461" s="73">
        <v>0.78</v>
      </c>
      <c r="CB1461" s="73"/>
      <c r="CC1461" s="73"/>
      <c r="CD1461" s="73"/>
      <c r="CE1461" s="73"/>
      <c r="CF1461" s="73" t="s">
        <v>3790</v>
      </c>
      <c r="CG1461" s="80"/>
      <c r="CH1461" s="73" t="s">
        <v>66</v>
      </c>
      <c r="CI1461" s="73" t="s">
        <v>3790</v>
      </c>
    </row>
    <row r="1462" spans="70:87" ht="15" customHeight="1" x14ac:dyDescent="0.25">
      <c r="BR1462" s="78">
        <v>46323.633946759262</v>
      </c>
      <c r="BS1462" s="73" t="s">
        <v>4976</v>
      </c>
      <c r="BT1462" s="73" t="s">
        <v>4980</v>
      </c>
      <c r="BU1462" s="73">
        <v>1306</v>
      </c>
      <c r="BV1462" s="73" t="s">
        <v>2176</v>
      </c>
      <c r="BW1462" s="73" t="s">
        <v>2177</v>
      </c>
      <c r="BX1462" s="73">
        <v>0.03</v>
      </c>
      <c r="BY1462" s="73">
        <v>0.78</v>
      </c>
      <c r="BZ1462" s="73">
        <v>0.03</v>
      </c>
      <c r="CA1462" s="73">
        <v>0.75</v>
      </c>
      <c r="CB1462" s="73"/>
      <c r="CC1462" s="73"/>
      <c r="CD1462" s="73"/>
      <c r="CE1462" s="73"/>
      <c r="CF1462" s="73" t="s">
        <v>3790</v>
      </c>
      <c r="CG1462" s="80"/>
      <c r="CH1462" s="73" t="s">
        <v>66</v>
      </c>
      <c r="CI1462" s="73" t="s">
        <v>3790</v>
      </c>
    </row>
    <row r="1463" spans="70:87" ht="15" customHeight="1" x14ac:dyDescent="0.25">
      <c r="BR1463" s="78">
        <v>46323.633946759262</v>
      </c>
      <c r="BS1463" s="73" t="s">
        <v>4981</v>
      </c>
      <c r="BT1463" s="73" t="s">
        <v>4982</v>
      </c>
      <c r="BU1463" s="73">
        <v>1307</v>
      </c>
      <c r="BV1463" s="73" t="s">
        <v>2176</v>
      </c>
      <c r="BW1463" s="73" t="s">
        <v>2177</v>
      </c>
      <c r="BX1463" s="73">
        <v>0.06</v>
      </c>
      <c r="BY1463" s="73">
        <v>0.75</v>
      </c>
      <c r="BZ1463" s="73">
        <v>0.09</v>
      </c>
      <c r="CA1463" s="73">
        <v>0.75</v>
      </c>
      <c r="CB1463" s="73"/>
      <c r="CC1463" s="73"/>
      <c r="CD1463" s="73"/>
      <c r="CE1463" s="73"/>
      <c r="CF1463" s="73" t="s">
        <v>3792</v>
      </c>
      <c r="CG1463" s="80"/>
      <c r="CH1463" s="73" t="s">
        <v>66</v>
      </c>
      <c r="CI1463" s="73" t="s">
        <v>3792</v>
      </c>
    </row>
    <row r="1464" spans="70:87" ht="15" customHeight="1" x14ac:dyDescent="0.25">
      <c r="BR1464" s="78">
        <v>46323.633946759262</v>
      </c>
      <c r="BS1464" s="73" t="s">
        <v>4981</v>
      </c>
      <c r="BT1464" s="73" t="s">
        <v>4983</v>
      </c>
      <c r="BU1464" s="73">
        <v>1308</v>
      </c>
      <c r="BV1464" s="73" t="s">
        <v>2176</v>
      </c>
      <c r="BW1464" s="73" t="s">
        <v>2177</v>
      </c>
      <c r="BX1464" s="73">
        <v>0.09</v>
      </c>
      <c r="BY1464" s="73">
        <v>0.75</v>
      </c>
      <c r="BZ1464" s="73">
        <v>0.09</v>
      </c>
      <c r="CA1464" s="73">
        <v>0.78</v>
      </c>
      <c r="CB1464" s="73"/>
      <c r="CC1464" s="73"/>
      <c r="CD1464" s="73"/>
      <c r="CE1464" s="73"/>
      <c r="CF1464" s="73" t="s">
        <v>3792</v>
      </c>
      <c r="CG1464" s="80"/>
      <c r="CH1464" s="73" t="s">
        <v>66</v>
      </c>
      <c r="CI1464" s="73" t="s">
        <v>3792</v>
      </c>
    </row>
    <row r="1465" spans="70:87" ht="15" customHeight="1" x14ac:dyDescent="0.25">
      <c r="BR1465" s="78">
        <v>46323.633946759262</v>
      </c>
      <c r="BS1465" s="73" t="s">
        <v>4981</v>
      </c>
      <c r="BT1465" s="73" t="s">
        <v>4984</v>
      </c>
      <c r="BU1465" s="73">
        <v>1309</v>
      </c>
      <c r="BV1465" s="73" t="s">
        <v>2176</v>
      </c>
      <c r="BW1465" s="73" t="s">
        <v>2177</v>
      </c>
      <c r="BX1465" s="73">
        <v>0.09</v>
      </c>
      <c r="BY1465" s="73">
        <v>0.78</v>
      </c>
      <c r="BZ1465" s="73">
        <v>0.06</v>
      </c>
      <c r="CA1465" s="73">
        <v>0.78</v>
      </c>
      <c r="CB1465" s="73"/>
      <c r="CC1465" s="73"/>
      <c r="CD1465" s="73"/>
      <c r="CE1465" s="73"/>
      <c r="CF1465" s="73" t="s">
        <v>3792</v>
      </c>
      <c r="CG1465" s="80"/>
      <c r="CH1465" s="73" t="s">
        <v>66</v>
      </c>
      <c r="CI1465" s="73" t="s">
        <v>3792</v>
      </c>
    </row>
    <row r="1466" spans="70:87" ht="15" customHeight="1" x14ac:dyDescent="0.25">
      <c r="BR1466" s="78">
        <v>46323.633946759262</v>
      </c>
      <c r="BS1466" s="73" t="s">
        <v>4981</v>
      </c>
      <c r="BT1466" s="73" t="s">
        <v>4985</v>
      </c>
      <c r="BU1466" s="73">
        <v>1310</v>
      </c>
      <c r="BV1466" s="73" t="s">
        <v>2176</v>
      </c>
      <c r="BW1466" s="73" t="s">
        <v>2177</v>
      </c>
      <c r="BX1466" s="73">
        <v>0.06</v>
      </c>
      <c r="BY1466" s="73">
        <v>0.78</v>
      </c>
      <c r="BZ1466" s="73">
        <v>0.06</v>
      </c>
      <c r="CA1466" s="73">
        <v>0.75</v>
      </c>
      <c r="CB1466" s="73"/>
      <c r="CC1466" s="73"/>
      <c r="CD1466" s="73"/>
      <c r="CE1466" s="73"/>
      <c r="CF1466" s="73" t="s">
        <v>3792</v>
      </c>
      <c r="CG1466" s="80"/>
      <c r="CH1466" s="73" t="s">
        <v>66</v>
      </c>
      <c r="CI1466" s="73" t="s">
        <v>3792</v>
      </c>
    </row>
    <row r="1467" spans="70:87" ht="15" customHeight="1" x14ac:dyDescent="0.25">
      <c r="BR1467" s="78">
        <v>46323.633946759262</v>
      </c>
      <c r="BS1467" s="73" t="s">
        <v>4986</v>
      </c>
      <c r="BT1467" s="73" t="s">
        <v>4987</v>
      </c>
      <c r="BU1467" s="73">
        <v>1311</v>
      </c>
      <c r="BV1467" s="73" t="s">
        <v>2176</v>
      </c>
      <c r="BW1467" s="73" t="s">
        <v>2177</v>
      </c>
      <c r="BX1467" s="73">
        <v>0.09</v>
      </c>
      <c r="BY1467" s="73">
        <v>0.75</v>
      </c>
      <c r="BZ1467" s="73">
        <v>0.12</v>
      </c>
      <c r="CA1467" s="73">
        <v>0.75</v>
      </c>
      <c r="CB1467" s="73"/>
      <c r="CC1467" s="73"/>
      <c r="CD1467" s="73"/>
      <c r="CE1467" s="73"/>
      <c r="CF1467" s="73" t="s">
        <v>3794</v>
      </c>
      <c r="CG1467" s="80"/>
      <c r="CH1467" s="73" t="s">
        <v>66</v>
      </c>
      <c r="CI1467" s="73" t="s">
        <v>3794</v>
      </c>
    </row>
    <row r="1468" spans="70:87" ht="15" customHeight="1" x14ac:dyDescent="0.25">
      <c r="BR1468" s="78">
        <v>46323.633946759262</v>
      </c>
      <c r="BS1468" s="73" t="s">
        <v>4986</v>
      </c>
      <c r="BT1468" s="73" t="s">
        <v>4988</v>
      </c>
      <c r="BU1468" s="73">
        <v>1312</v>
      </c>
      <c r="BV1468" s="73" t="s">
        <v>2176</v>
      </c>
      <c r="BW1468" s="73" t="s">
        <v>2177</v>
      </c>
      <c r="BX1468" s="73">
        <v>0.12</v>
      </c>
      <c r="BY1468" s="73">
        <v>0.75</v>
      </c>
      <c r="BZ1468" s="73">
        <v>0.12</v>
      </c>
      <c r="CA1468" s="73">
        <v>0.78</v>
      </c>
      <c r="CB1468" s="73"/>
      <c r="CC1468" s="73"/>
      <c r="CD1468" s="73"/>
      <c r="CE1468" s="73"/>
      <c r="CF1468" s="73" t="s">
        <v>3794</v>
      </c>
      <c r="CG1468" s="80"/>
      <c r="CH1468" s="73" t="s">
        <v>66</v>
      </c>
      <c r="CI1468" s="73" t="s">
        <v>3794</v>
      </c>
    </row>
    <row r="1469" spans="70:87" ht="15" customHeight="1" x14ac:dyDescent="0.25">
      <c r="BR1469" s="78">
        <v>46323.633946759262</v>
      </c>
      <c r="BS1469" s="73" t="s">
        <v>4986</v>
      </c>
      <c r="BT1469" s="73" t="s">
        <v>4989</v>
      </c>
      <c r="BU1469" s="73">
        <v>1313</v>
      </c>
      <c r="BV1469" s="73" t="s">
        <v>2176</v>
      </c>
      <c r="BW1469" s="73" t="s">
        <v>2177</v>
      </c>
      <c r="BX1469" s="73">
        <v>0.12</v>
      </c>
      <c r="BY1469" s="73">
        <v>0.78</v>
      </c>
      <c r="BZ1469" s="73">
        <v>0.09</v>
      </c>
      <c r="CA1469" s="73">
        <v>0.78</v>
      </c>
      <c r="CB1469" s="73"/>
      <c r="CC1469" s="73"/>
      <c r="CD1469" s="73"/>
      <c r="CE1469" s="73"/>
      <c r="CF1469" s="73" t="s">
        <v>3794</v>
      </c>
      <c r="CG1469" s="80"/>
      <c r="CH1469" s="73" t="s">
        <v>66</v>
      </c>
      <c r="CI1469" s="73" t="s">
        <v>3794</v>
      </c>
    </row>
    <row r="1470" spans="70:87" ht="15" customHeight="1" x14ac:dyDescent="0.25">
      <c r="BR1470" s="78">
        <v>46323.633946759262</v>
      </c>
      <c r="BS1470" s="73" t="s">
        <v>4986</v>
      </c>
      <c r="BT1470" s="73" t="s">
        <v>4990</v>
      </c>
      <c r="BU1470" s="73">
        <v>1314</v>
      </c>
      <c r="BV1470" s="73" t="s">
        <v>2176</v>
      </c>
      <c r="BW1470" s="73" t="s">
        <v>2177</v>
      </c>
      <c r="BX1470" s="73">
        <v>0.09</v>
      </c>
      <c r="BY1470" s="73">
        <v>0.78</v>
      </c>
      <c r="BZ1470" s="73">
        <v>0.09</v>
      </c>
      <c r="CA1470" s="73">
        <v>0.75</v>
      </c>
      <c r="CB1470" s="73"/>
      <c r="CC1470" s="73"/>
      <c r="CD1470" s="73"/>
      <c r="CE1470" s="73"/>
      <c r="CF1470" s="73" t="s">
        <v>3794</v>
      </c>
      <c r="CG1470" s="80"/>
      <c r="CH1470" s="73" t="s">
        <v>66</v>
      </c>
      <c r="CI1470" s="73" t="s">
        <v>3794</v>
      </c>
    </row>
    <row r="1471" spans="70:87" ht="15" customHeight="1" x14ac:dyDescent="0.25">
      <c r="BR1471" s="78">
        <v>46323.633946759262</v>
      </c>
      <c r="BS1471" s="73" t="s">
        <v>4991</v>
      </c>
      <c r="BT1471" s="73" t="s">
        <v>4992</v>
      </c>
      <c r="BU1471" s="73">
        <v>1315</v>
      </c>
      <c r="BV1471" s="73" t="s">
        <v>2176</v>
      </c>
      <c r="BW1471" s="73" t="s">
        <v>2177</v>
      </c>
      <c r="BX1471" s="73">
        <v>0.12</v>
      </c>
      <c r="BY1471" s="73">
        <v>0.75</v>
      </c>
      <c r="BZ1471" s="73">
        <v>0.15</v>
      </c>
      <c r="CA1471" s="73">
        <v>0.75</v>
      </c>
      <c r="CB1471" s="73"/>
      <c r="CC1471" s="73"/>
      <c r="CD1471" s="73"/>
      <c r="CE1471" s="73"/>
      <c r="CF1471" s="73" t="s">
        <v>3796</v>
      </c>
      <c r="CG1471" s="80"/>
      <c r="CH1471" s="73" t="s">
        <v>66</v>
      </c>
      <c r="CI1471" s="73" t="s">
        <v>3796</v>
      </c>
    </row>
    <row r="1472" spans="70:87" ht="15" customHeight="1" x14ac:dyDescent="0.25">
      <c r="BR1472" s="78">
        <v>46323.633946759262</v>
      </c>
      <c r="BS1472" s="73" t="s">
        <v>4991</v>
      </c>
      <c r="BT1472" s="73" t="s">
        <v>4993</v>
      </c>
      <c r="BU1472" s="73">
        <v>1316</v>
      </c>
      <c r="BV1472" s="73" t="s">
        <v>2176</v>
      </c>
      <c r="BW1472" s="73" t="s">
        <v>2177</v>
      </c>
      <c r="BX1472" s="73">
        <v>0.15</v>
      </c>
      <c r="BY1472" s="73">
        <v>0.75</v>
      </c>
      <c r="BZ1472" s="73">
        <v>0.15</v>
      </c>
      <c r="CA1472" s="73">
        <v>0.78</v>
      </c>
      <c r="CB1472" s="73"/>
      <c r="CC1472" s="73"/>
      <c r="CD1472" s="73"/>
      <c r="CE1472" s="73"/>
      <c r="CF1472" s="73" t="s">
        <v>3796</v>
      </c>
      <c r="CG1472" s="80"/>
      <c r="CH1472" s="73" t="s">
        <v>66</v>
      </c>
      <c r="CI1472" s="73" t="s">
        <v>3796</v>
      </c>
    </row>
    <row r="1473" spans="70:87" ht="15" customHeight="1" x14ac:dyDescent="0.25">
      <c r="BR1473" s="78">
        <v>46323.633946759262</v>
      </c>
      <c r="BS1473" s="73" t="s">
        <v>4991</v>
      </c>
      <c r="BT1473" s="73" t="s">
        <v>4994</v>
      </c>
      <c r="BU1473" s="73">
        <v>1317</v>
      </c>
      <c r="BV1473" s="73" t="s">
        <v>2176</v>
      </c>
      <c r="BW1473" s="73" t="s">
        <v>2177</v>
      </c>
      <c r="BX1473" s="73">
        <v>0.15</v>
      </c>
      <c r="BY1473" s="73">
        <v>0.78</v>
      </c>
      <c r="BZ1473" s="73">
        <v>0.12</v>
      </c>
      <c r="CA1473" s="73">
        <v>0.78</v>
      </c>
      <c r="CB1473" s="73"/>
      <c r="CC1473" s="73"/>
      <c r="CD1473" s="73"/>
      <c r="CE1473" s="73"/>
      <c r="CF1473" s="73" t="s">
        <v>3796</v>
      </c>
      <c r="CG1473" s="80"/>
      <c r="CH1473" s="73" t="s">
        <v>66</v>
      </c>
      <c r="CI1473" s="73" t="s">
        <v>3796</v>
      </c>
    </row>
    <row r="1474" spans="70:87" ht="15" customHeight="1" x14ac:dyDescent="0.25">
      <c r="BR1474" s="78">
        <v>46323.633946759262</v>
      </c>
      <c r="BS1474" s="73" t="s">
        <v>4991</v>
      </c>
      <c r="BT1474" s="73" t="s">
        <v>4995</v>
      </c>
      <c r="BU1474" s="73">
        <v>1318</v>
      </c>
      <c r="BV1474" s="73" t="s">
        <v>2176</v>
      </c>
      <c r="BW1474" s="73" t="s">
        <v>2177</v>
      </c>
      <c r="BX1474" s="73">
        <v>0.12</v>
      </c>
      <c r="BY1474" s="73">
        <v>0.78</v>
      </c>
      <c r="BZ1474" s="73">
        <v>0.12</v>
      </c>
      <c r="CA1474" s="73">
        <v>0.75</v>
      </c>
      <c r="CB1474" s="73"/>
      <c r="CC1474" s="73"/>
      <c r="CD1474" s="73"/>
      <c r="CE1474" s="73"/>
      <c r="CF1474" s="73" t="s">
        <v>3796</v>
      </c>
      <c r="CG1474" s="80"/>
      <c r="CH1474" s="73" t="s">
        <v>66</v>
      </c>
      <c r="CI1474" s="73" t="s">
        <v>3796</v>
      </c>
    </row>
    <row r="1475" spans="70:87" ht="15" customHeight="1" x14ac:dyDescent="0.25">
      <c r="BR1475" s="78">
        <v>46323.633946759262</v>
      </c>
      <c r="BS1475" s="73" t="s">
        <v>4996</v>
      </c>
      <c r="BT1475" s="73" t="s">
        <v>4997</v>
      </c>
      <c r="BU1475" s="73">
        <v>1319</v>
      </c>
      <c r="BV1475" s="73" t="s">
        <v>2176</v>
      </c>
      <c r="BW1475" s="73" t="s">
        <v>2177</v>
      </c>
      <c r="BX1475" s="73">
        <v>0.15</v>
      </c>
      <c r="BY1475" s="73">
        <v>0.75</v>
      </c>
      <c r="BZ1475" s="73">
        <v>0.18</v>
      </c>
      <c r="CA1475" s="73">
        <v>0.75</v>
      </c>
      <c r="CB1475" s="73"/>
      <c r="CC1475" s="73"/>
      <c r="CD1475" s="73"/>
      <c r="CE1475" s="73"/>
      <c r="CF1475" s="73" t="s">
        <v>3798</v>
      </c>
      <c r="CG1475" s="80"/>
      <c r="CH1475" s="73" t="s">
        <v>66</v>
      </c>
      <c r="CI1475" s="73" t="s">
        <v>3798</v>
      </c>
    </row>
    <row r="1476" spans="70:87" ht="15" customHeight="1" x14ac:dyDescent="0.25">
      <c r="BR1476" s="78">
        <v>46323.633946759262</v>
      </c>
      <c r="BS1476" s="73" t="s">
        <v>4996</v>
      </c>
      <c r="BT1476" s="73" t="s">
        <v>4998</v>
      </c>
      <c r="BU1476" s="73">
        <v>1320</v>
      </c>
      <c r="BV1476" s="73" t="s">
        <v>2176</v>
      </c>
      <c r="BW1476" s="73" t="s">
        <v>2177</v>
      </c>
      <c r="BX1476" s="73">
        <v>0.18</v>
      </c>
      <c r="BY1476" s="73">
        <v>0.75</v>
      </c>
      <c r="BZ1476" s="73">
        <v>0.18</v>
      </c>
      <c r="CA1476" s="73">
        <v>0.78</v>
      </c>
      <c r="CB1476" s="73"/>
      <c r="CC1476" s="73"/>
      <c r="CD1476" s="73"/>
      <c r="CE1476" s="73"/>
      <c r="CF1476" s="73" t="s">
        <v>3798</v>
      </c>
      <c r="CG1476" s="80"/>
      <c r="CH1476" s="73" t="s">
        <v>66</v>
      </c>
      <c r="CI1476" s="73" t="s">
        <v>3798</v>
      </c>
    </row>
    <row r="1477" spans="70:87" ht="15" customHeight="1" x14ac:dyDescent="0.25">
      <c r="BR1477" s="78">
        <v>46323.633946759262</v>
      </c>
      <c r="BS1477" s="73" t="s">
        <v>4996</v>
      </c>
      <c r="BT1477" s="73" t="s">
        <v>4999</v>
      </c>
      <c r="BU1477" s="73">
        <v>1321</v>
      </c>
      <c r="BV1477" s="73" t="s">
        <v>2176</v>
      </c>
      <c r="BW1477" s="73" t="s">
        <v>2177</v>
      </c>
      <c r="BX1477" s="73">
        <v>0.18</v>
      </c>
      <c r="BY1477" s="73">
        <v>0.78</v>
      </c>
      <c r="BZ1477" s="73">
        <v>0.15</v>
      </c>
      <c r="CA1477" s="73">
        <v>0.78</v>
      </c>
      <c r="CB1477" s="73"/>
      <c r="CC1477" s="73"/>
      <c r="CD1477" s="73"/>
      <c r="CE1477" s="73"/>
      <c r="CF1477" s="73" t="s">
        <v>3798</v>
      </c>
      <c r="CG1477" s="80"/>
      <c r="CH1477" s="73" t="s">
        <v>66</v>
      </c>
      <c r="CI1477" s="73" t="s">
        <v>3798</v>
      </c>
    </row>
    <row r="1478" spans="70:87" ht="15" customHeight="1" x14ac:dyDescent="0.25">
      <c r="BR1478" s="78">
        <v>46323.633946759262</v>
      </c>
      <c r="BS1478" s="73" t="s">
        <v>4996</v>
      </c>
      <c r="BT1478" s="73" t="s">
        <v>5000</v>
      </c>
      <c r="BU1478" s="73">
        <v>1322</v>
      </c>
      <c r="BV1478" s="73" t="s">
        <v>2176</v>
      </c>
      <c r="BW1478" s="73" t="s">
        <v>2177</v>
      </c>
      <c r="BX1478" s="73">
        <v>0.15</v>
      </c>
      <c r="BY1478" s="73">
        <v>0.78</v>
      </c>
      <c r="BZ1478" s="73">
        <v>0.15</v>
      </c>
      <c r="CA1478" s="73">
        <v>0.75</v>
      </c>
      <c r="CB1478" s="73"/>
      <c r="CC1478" s="73"/>
      <c r="CD1478" s="73"/>
      <c r="CE1478" s="73"/>
      <c r="CF1478" s="73" t="s">
        <v>3798</v>
      </c>
      <c r="CG1478" s="80"/>
      <c r="CH1478" s="73" t="s">
        <v>66</v>
      </c>
      <c r="CI1478" s="73" t="s">
        <v>3798</v>
      </c>
    </row>
    <row r="1479" spans="70:87" ht="15" customHeight="1" x14ac:dyDescent="0.25">
      <c r="BR1479" s="78">
        <v>46323.633946759262</v>
      </c>
      <c r="BS1479" s="73" t="s">
        <v>5001</v>
      </c>
      <c r="BT1479" s="73" t="s">
        <v>5002</v>
      </c>
      <c r="BU1479" s="73">
        <v>1323</v>
      </c>
      <c r="BV1479" s="73" t="s">
        <v>2176</v>
      </c>
      <c r="BW1479" s="73" t="s">
        <v>2177</v>
      </c>
      <c r="BX1479" s="73">
        <v>0.18</v>
      </c>
      <c r="BY1479" s="73">
        <v>0.75</v>
      </c>
      <c r="BZ1479" s="73">
        <v>0.21</v>
      </c>
      <c r="CA1479" s="73">
        <v>0.75</v>
      </c>
      <c r="CB1479" s="73"/>
      <c r="CC1479" s="73"/>
      <c r="CD1479" s="73"/>
      <c r="CE1479" s="73"/>
      <c r="CF1479" s="73" t="s">
        <v>3800</v>
      </c>
      <c r="CG1479" s="80"/>
      <c r="CH1479" s="73" t="s">
        <v>66</v>
      </c>
      <c r="CI1479" s="73" t="s">
        <v>3800</v>
      </c>
    </row>
    <row r="1480" spans="70:87" ht="15" customHeight="1" x14ac:dyDescent="0.25">
      <c r="BR1480" s="78">
        <v>46323.633946759262</v>
      </c>
      <c r="BS1480" s="73" t="s">
        <v>5001</v>
      </c>
      <c r="BT1480" s="73" t="s">
        <v>5003</v>
      </c>
      <c r="BU1480" s="73">
        <v>1324</v>
      </c>
      <c r="BV1480" s="73" t="s">
        <v>2176</v>
      </c>
      <c r="BW1480" s="73" t="s">
        <v>2177</v>
      </c>
      <c r="BX1480" s="73">
        <v>0.21</v>
      </c>
      <c r="BY1480" s="73">
        <v>0.75</v>
      </c>
      <c r="BZ1480" s="73">
        <v>0.21</v>
      </c>
      <c r="CA1480" s="73">
        <v>0.78</v>
      </c>
      <c r="CB1480" s="73"/>
      <c r="CC1480" s="73"/>
      <c r="CD1480" s="73"/>
      <c r="CE1480" s="73"/>
      <c r="CF1480" s="73" t="s">
        <v>3800</v>
      </c>
      <c r="CG1480" s="80"/>
      <c r="CH1480" s="73" t="s">
        <v>66</v>
      </c>
      <c r="CI1480" s="73" t="s">
        <v>3800</v>
      </c>
    </row>
    <row r="1481" spans="70:87" ht="15" customHeight="1" x14ac:dyDescent="0.25">
      <c r="BR1481" s="78">
        <v>46323.633946759262</v>
      </c>
      <c r="BS1481" s="73" t="s">
        <v>5001</v>
      </c>
      <c r="BT1481" s="73" t="s">
        <v>5004</v>
      </c>
      <c r="BU1481" s="73">
        <v>1325</v>
      </c>
      <c r="BV1481" s="73" t="s">
        <v>2176</v>
      </c>
      <c r="BW1481" s="73" t="s">
        <v>2177</v>
      </c>
      <c r="BX1481" s="73">
        <v>0.21</v>
      </c>
      <c r="BY1481" s="73">
        <v>0.78</v>
      </c>
      <c r="BZ1481" s="73">
        <v>0.18</v>
      </c>
      <c r="CA1481" s="73">
        <v>0.78</v>
      </c>
      <c r="CB1481" s="73"/>
      <c r="CC1481" s="73"/>
      <c r="CD1481" s="73"/>
      <c r="CE1481" s="73"/>
      <c r="CF1481" s="73" t="s">
        <v>3800</v>
      </c>
      <c r="CG1481" s="80"/>
      <c r="CH1481" s="73" t="s">
        <v>66</v>
      </c>
      <c r="CI1481" s="73" t="s">
        <v>3800</v>
      </c>
    </row>
    <row r="1482" spans="70:87" ht="15" customHeight="1" x14ac:dyDescent="0.25">
      <c r="BR1482" s="78">
        <v>46323.633946759262</v>
      </c>
      <c r="BS1482" s="73" t="s">
        <v>5001</v>
      </c>
      <c r="BT1482" s="73" t="s">
        <v>5005</v>
      </c>
      <c r="BU1482" s="73">
        <v>1326</v>
      </c>
      <c r="BV1482" s="73" t="s">
        <v>2176</v>
      </c>
      <c r="BW1482" s="73" t="s">
        <v>2177</v>
      </c>
      <c r="BX1482" s="73">
        <v>0.18</v>
      </c>
      <c r="BY1482" s="73">
        <v>0.78</v>
      </c>
      <c r="BZ1482" s="73">
        <v>0.18</v>
      </c>
      <c r="CA1482" s="73">
        <v>0.75</v>
      </c>
      <c r="CB1482" s="73"/>
      <c r="CC1482" s="73"/>
      <c r="CD1482" s="73"/>
      <c r="CE1482" s="73"/>
      <c r="CF1482" s="73" t="s">
        <v>3800</v>
      </c>
      <c r="CG1482" s="80"/>
      <c r="CH1482" s="73" t="s">
        <v>66</v>
      </c>
      <c r="CI1482" s="73" t="s">
        <v>3800</v>
      </c>
    </row>
    <row r="1483" spans="70:87" ht="15" customHeight="1" x14ac:dyDescent="0.25">
      <c r="BR1483" s="78">
        <v>46323.633946759262</v>
      </c>
      <c r="BS1483" s="73" t="s">
        <v>5006</v>
      </c>
      <c r="BT1483" s="73" t="s">
        <v>5007</v>
      </c>
      <c r="BU1483" s="73">
        <v>1327</v>
      </c>
      <c r="BV1483" s="73" t="s">
        <v>2176</v>
      </c>
      <c r="BW1483" s="73" t="s">
        <v>2177</v>
      </c>
      <c r="BX1483" s="73">
        <v>0.21</v>
      </c>
      <c r="BY1483" s="73">
        <v>0.75</v>
      </c>
      <c r="BZ1483" s="73">
        <v>0.24</v>
      </c>
      <c r="CA1483" s="73">
        <v>0.75</v>
      </c>
      <c r="CB1483" s="73"/>
      <c r="CC1483" s="73"/>
      <c r="CD1483" s="73"/>
      <c r="CE1483" s="73"/>
      <c r="CF1483" s="73" t="s">
        <v>3802</v>
      </c>
      <c r="CG1483" s="80"/>
      <c r="CH1483" s="73" t="s">
        <v>66</v>
      </c>
      <c r="CI1483" s="73" t="s">
        <v>3802</v>
      </c>
    </row>
    <row r="1484" spans="70:87" ht="15" customHeight="1" x14ac:dyDescent="0.25">
      <c r="BR1484" s="78">
        <v>46323.633946759262</v>
      </c>
      <c r="BS1484" s="73" t="s">
        <v>5006</v>
      </c>
      <c r="BT1484" s="73" t="s">
        <v>5008</v>
      </c>
      <c r="BU1484" s="73">
        <v>1328</v>
      </c>
      <c r="BV1484" s="73" t="s">
        <v>2176</v>
      </c>
      <c r="BW1484" s="73" t="s">
        <v>2177</v>
      </c>
      <c r="BX1484" s="73">
        <v>0.24</v>
      </c>
      <c r="BY1484" s="73">
        <v>0.75</v>
      </c>
      <c r="BZ1484" s="73">
        <v>0.24</v>
      </c>
      <c r="CA1484" s="73">
        <v>0.78</v>
      </c>
      <c r="CB1484" s="73"/>
      <c r="CC1484" s="73"/>
      <c r="CD1484" s="73"/>
      <c r="CE1484" s="73"/>
      <c r="CF1484" s="73" t="s">
        <v>3802</v>
      </c>
      <c r="CG1484" s="80"/>
      <c r="CH1484" s="73" t="s">
        <v>66</v>
      </c>
      <c r="CI1484" s="73" t="s">
        <v>3802</v>
      </c>
    </row>
    <row r="1485" spans="70:87" ht="15" customHeight="1" x14ac:dyDescent="0.25">
      <c r="BR1485" s="78">
        <v>46323.633946759262</v>
      </c>
      <c r="BS1485" s="73" t="s">
        <v>5006</v>
      </c>
      <c r="BT1485" s="73" t="s">
        <v>5009</v>
      </c>
      <c r="BU1485" s="73">
        <v>1329</v>
      </c>
      <c r="BV1485" s="73" t="s">
        <v>2176</v>
      </c>
      <c r="BW1485" s="73" t="s">
        <v>2177</v>
      </c>
      <c r="BX1485" s="73">
        <v>0.24</v>
      </c>
      <c r="BY1485" s="73">
        <v>0.78</v>
      </c>
      <c r="BZ1485" s="73">
        <v>0.21</v>
      </c>
      <c r="CA1485" s="73">
        <v>0.78</v>
      </c>
      <c r="CB1485" s="73"/>
      <c r="CC1485" s="73"/>
      <c r="CD1485" s="73"/>
      <c r="CE1485" s="73"/>
      <c r="CF1485" s="73" t="s">
        <v>3802</v>
      </c>
      <c r="CG1485" s="80"/>
      <c r="CH1485" s="73" t="s">
        <v>66</v>
      </c>
      <c r="CI1485" s="73" t="s">
        <v>3802</v>
      </c>
    </row>
    <row r="1486" spans="70:87" ht="15" customHeight="1" x14ac:dyDescent="0.25">
      <c r="BR1486" s="78">
        <v>46323.633946759262</v>
      </c>
      <c r="BS1486" s="73" t="s">
        <v>5006</v>
      </c>
      <c r="BT1486" s="73" t="s">
        <v>5010</v>
      </c>
      <c r="BU1486" s="73">
        <v>1330</v>
      </c>
      <c r="BV1486" s="73" t="s">
        <v>2176</v>
      </c>
      <c r="BW1486" s="73" t="s">
        <v>2177</v>
      </c>
      <c r="BX1486" s="73">
        <v>0.21</v>
      </c>
      <c r="BY1486" s="73">
        <v>0.78</v>
      </c>
      <c r="BZ1486" s="73">
        <v>0.21</v>
      </c>
      <c r="CA1486" s="73">
        <v>0.75</v>
      </c>
      <c r="CB1486" s="73"/>
      <c r="CC1486" s="73"/>
      <c r="CD1486" s="73"/>
      <c r="CE1486" s="73"/>
      <c r="CF1486" s="73" t="s">
        <v>3802</v>
      </c>
      <c r="CG1486" s="80"/>
      <c r="CH1486" s="73" t="s">
        <v>66</v>
      </c>
      <c r="CI1486" s="73" t="s">
        <v>3802</v>
      </c>
    </row>
    <row r="1487" spans="70:87" ht="15" customHeight="1" x14ac:dyDescent="0.25">
      <c r="BR1487" s="78">
        <v>46323.633946759262</v>
      </c>
      <c r="BS1487" s="73" t="s">
        <v>5011</v>
      </c>
      <c r="BT1487" s="73" t="s">
        <v>5012</v>
      </c>
      <c r="BU1487" s="73">
        <v>1331</v>
      </c>
      <c r="BV1487" s="73" t="s">
        <v>2176</v>
      </c>
      <c r="BW1487" s="73" t="s">
        <v>2177</v>
      </c>
      <c r="BX1487" s="73">
        <v>0.25</v>
      </c>
      <c r="BY1487" s="73">
        <v>0.75</v>
      </c>
      <c r="BZ1487" s="73">
        <v>0.25</v>
      </c>
      <c r="CA1487" s="73">
        <v>0.78</v>
      </c>
      <c r="CB1487" s="73"/>
      <c r="CC1487" s="73"/>
      <c r="CD1487" s="73"/>
      <c r="CE1487" s="73"/>
      <c r="CF1487" s="73" t="s">
        <v>3804</v>
      </c>
      <c r="CG1487" s="80"/>
      <c r="CH1487" s="73" t="s">
        <v>66</v>
      </c>
      <c r="CI1487" s="73" t="s">
        <v>3804</v>
      </c>
    </row>
    <row r="1488" spans="70:87" ht="15" customHeight="1" x14ac:dyDescent="0.25">
      <c r="BR1488" s="78">
        <v>46323.633946759262</v>
      </c>
      <c r="BS1488" s="73" t="s">
        <v>5011</v>
      </c>
      <c r="BT1488" s="73" t="s">
        <v>5013</v>
      </c>
      <c r="BU1488" s="73">
        <v>1332</v>
      </c>
      <c r="BV1488" s="73" t="s">
        <v>2176</v>
      </c>
      <c r="BW1488" s="73" t="s">
        <v>2177</v>
      </c>
      <c r="BX1488" s="73">
        <v>0.25</v>
      </c>
      <c r="BY1488" s="73">
        <v>0.78</v>
      </c>
      <c r="BZ1488" s="73">
        <v>0.24</v>
      </c>
      <c r="CA1488" s="73">
        <v>0.78</v>
      </c>
      <c r="CB1488" s="73"/>
      <c r="CC1488" s="73"/>
      <c r="CD1488" s="73"/>
      <c r="CE1488" s="73"/>
      <c r="CF1488" s="73" t="s">
        <v>3804</v>
      </c>
      <c r="CG1488" s="80"/>
      <c r="CH1488" s="73" t="s">
        <v>66</v>
      </c>
      <c r="CI1488" s="73" t="s">
        <v>3804</v>
      </c>
    </row>
    <row r="1489" spans="70:87" ht="15" customHeight="1" x14ac:dyDescent="0.25">
      <c r="BR1489" s="78">
        <v>46323.633946759262</v>
      </c>
      <c r="BS1489" s="73" t="s">
        <v>5011</v>
      </c>
      <c r="BT1489" s="73" t="s">
        <v>5014</v>
      </c>
      <c r="BU1489" s="73">
        <v>1333</v>
      </c>
      <c r="BV1489" s="73" t="s">
        <v>2176</v>
      </c>
      <c r="BW1489" s="73" t="s">
        <v>2177</v>
      </c>
      <c r="BX1489" s="73">
        <v>0.24</v>
      </c>
      <c r="BY1489" s="73">
        <v>0.78</v>
      </c>
      <c r="BZ1489" s="73">
        <v>0.24</v>
      </c>
      <c r="CA1489" s="73">
        <v>0.75</v>
      </c>
      <c r="CB1489" s="73"/>
      <c r="CC1489" s="73"/>
      <c r="CD1489" s="73"/>
      <c r="CE1489" s="73"/>
      <c r="CF1489" s="73" t="s">
        <v>3804</v>
      </c>
      <c r="CG1489" s="80"/>
      <c r="CH1489" s="73" t="s">
        <v>66</v>
      </c>
      <c r="CI1489" s="73" t="s">
        <v>3804</v>
      </c>
    </row>
    <row r="1490" spans="70:87" ht="15" customHeight="1" x14ac:dyDescent="0.25">
      <c r="BR1490" s="78">
        <v>46323.633946759262</v>
      </c>
      <c r="BS1490" s="73" t="s">
        <v>5011</v>
      </c>
      <c r="BT1490" s="73" t="s">
        <v>5015</v>
      </c>
      <c r="BU1490" s="73">
        <v>1334</v>
      </c>
      <c r="BV1490" s="73" t="s">
        <v>2176</v>
      </c>
      <c r="BW1490" s="73" t="s">
        <v>2177</v>
      </c>
      <c r="BX1490" s="73">
        <v>0.24</v>
      </c>
      <c r="BY1490" s="73">
        <v>0.75</v>
      </c>
      <c r="BZ1490" s="73">
        <v>0.25</v>
      </c>
      <c r="CA1490" s="73">
        <v>0.75</v>
      </c>
      <c r="CB1490" s="73"/>
      <c r="CC1490" s="73"/>
      <c r="CD1490" s="73"/>
      <c r="CE1490" s="73"/>
      <c r="CF1490" s="73" t="s">
        <v>3804</v>
      </c>
      <c r="CG1490" s="80"/>
      <c r="CH1490" s="73" t="s">
        <v>66</v>
      </c>
      <c r="CI1490" s="73" t="s">
        <v>3804</v>
      </c>
    </row>
    <row r="1491" spans="70:87" ht="15" customHeight="1" x14ac:dyDescent="0.25">
      <c r="BR1491" s="78">
        <v>46323.633946759262</v>
      </c>
      <c r="BS1491" s="73" t="s">
        <v>5016</v>
      </c>
      <c r="BT1491" s="73" t="s">
        <v>5017</v>
      </c>
      <c r="BU1491" s="73">
        <v>1335</v>
      </c>
      <c r="BV1491" s="73" t="s">
        <v>2176</v>
      </c>
      <c r="BW1491" s="73" t="s">
        <v>2177</v>
      </c>
      <c r="BX1491" s="73">
        <v>0.03</v>
      </c>
      <c r="BY1491" s="73">
        <v>0.78</v>
      </c>
      <c r="BZ1491" s="73">
        <v>0.03</v>
      </c>
      <c r="CA1491" s="73">
        <v>0.8</v>
      </c>
      <c r="CB1491" s="73"/>
      <c r="CC1491" s="73"/>
      <c r="CD1491" s="73"/>
      <c r="CE1491" s="73"/>
      <c r="CF1491" s="73" t="s">
        <v>3806</v>
      </c>
      <c r="CG1491" s="80"/>
      <c r="CH1491" s="73" t="s">
        <v>66</v>
      </c>
      <c r="CI1491" s="73" t="s">
        <v>3806</v>
      </c>
    </row>
    <row r="1492" spans="70:87" ht="15" customHeight="1" x14ac:dyDescent="0.25">
      <c r="BR1492" s="78">
        <v>46323.633946759262</v>
      </c>
      <c r="BS1492" s="73" t="s">
        <v>5016</v>
      </c>
      <c r="BT1492" s="73" t="s">
        <v>5018</v>
      </c>
      <c r="BU1492" s="73">
        <v>1336</v>
      </c>
      <c r="BV1492" s="73" t="s">
        <v>2176</v>
      </c>
      <c r="BW1492" s="73" t="s">
        <v>2177</v>
      </c>
      <c r="BX1492" s="73">
        <v>0.03</v>
      </c>
      <c r="BY1492" s="73">
        <v>0.8</v>
      </c>
      <c r="BZ1492" s="73">
        <v>0</v>
      </c>
      <c r="CA1492" s="73">
        <v>0.8</v>
      </c>
      <c r="CB1492" s="73"/>
      <c r="CC1492" s="73"/>
      <c r="CD1492" s="73"/>
      <c r="CE1492" s="73"/>
      <c r="CF1492" s="73" t="s">
        <v>3806</v>
      </c>
      <c r="CG1492" s="80"/>
      <c r="CH1492" s="73" t="s">
        <v>66</v>
      </c>
      <c r="CI1492" s="73" t="s">
        <v>3806</v>
      </c>
    </row>
    <row r="1493" spans="70:87" ht="15" customHeight="1" x14ac:dyDescent="0.25">
      <c r="BR1493" s="78">
        <v>46323.633946759262</v>
      </c>
      <c r="BS1493" s="73" t="s">
        <v>5016</v>
      </c>
      <c r="BT1493" s="73" t="s">
        <v>5019</v>
      </c>
      <c r="BU1493" s="73">
        <v>1337</v>
      </c>
      <c r="BV1493" s="73" t="s">
        <v>2176</v>
      </c>
      <c r="BW1493" s="73" t="s">
        <v>2177</v>
      </c>
      <c r="BX1493" s="73">
        <v>0</v>
      </c>
      <c r="BY1493" s="73">
        <v>0.8</v>
      </c>
      <c r="BZ1493" s="73">
        <v>0</v>
      </c>
      <c r="CA1493" s="73">
        <v>0.78</v>
      </c>
      <c r="CB1493" s="73"/>
      <c r="CC1493" s="73"/>
      <c r="CD1493" s="73"/>
      <c r="CE1493" s="73"/>
      <c r="CF1493" s="73" t="s">
        <v>3806</v>
      </c>
      <c r="CG1493" s="80"/>
      <c r="CH1493" s="73" t="s">
        <v>66</v>
      </c>
      <c r="CI1493" s="73" t="s">
        <v>3806</v>
      </c>
    </row>
    <row r="1494" spans="70:87" ht="15" customHeight="1" x14ac:dyDescent="0.25">
      <c r="BR1494" s="78">
        <v>46323.633946759262</v>
      </c>
      <c r="BS1494" s="73" t="s">
        <v>5016</v>
      </c>
      <c r="BT1494" s="73" t="s">
        <v>5020</v>
      </c>
      <c r="BU1494" s="73">
        <v>1338</v>
      </c>
      <c r="BV1494" s="73" t="s">
        <v>2176</v>
      </c>
      <c r="BW1494" s="73" t="s">
        <v>2177</v>
      </c>
      <c r="BX1494" s="73">
        <v>0</v>
      </c>
      <c r="BY1494" s="73">
        <v>0.78</v>
      </c>
      <c r="BZ1494" s="73">
        <v>0.03</v>
      </c>
      <c r="CA1494" s="73">
        <v>0.78</v>
      </c>
      <c r="CB1494" s="73"/>
      <c r="CC1494" s="73"/>
      <c r="CD1494" s="73"/>
      <c r="CE1494" s="73"/>
      <c r="CF1494" s="73" t="s">
        <v>3806</v>
      </c>
      <c r="CG1494" s="80"/>
      <c r="CH1494" s="73" t="s">
        <v>66</v>
      </c>
      <c r="CI1494" s="73" t="s">
        <v>3806</v>
      </c>
    </row>
    <row r="1495" spans="70:87" ht="15" customHeight="1" x14ac:dyDescent="0.25">
      <c r="BR1495" s="78">
        <v>46323.633946759262</v>
      </c>
      <c r="BS1495" s="73" t="s">
        <v>5021</v>
      </c>
      <c r="BT1495" s="73" t="s">
        <v>5022</v>
      </c>
      <c r="BU1495" s="73">
        <v>1339</v>
      </c>
      <c r="BV1495" s="73" t="s">
        <v>2176</v>
      </c>
      <c r="BW1495" s="73" t="s">
        <v>2177</v>
      </c>
      <c r="BX1495" s="73">
        <v>0.06</v>
      </c>
      <c r="BY1495" s="73">
        <v>0.78</v>
      </c>
      <c r="BZ1495" s="73">
        <v>0.06</v>
      </c>
      <c r="CA1495" s="73">
        <v>0.8</v>
      </c>
      <c r="CB1495" s="73"/>
      <c r="CC1495" s="73"/>
      <c r="CD1495" s="73"/>
      <c r="CE1495" s="73"/>
      <c r="CF1495" s="73" t="s">
        <v>3808</v>
      </c>
      <c r="CG1495" s="80"/>
      <c r="CH1495" s="73" t="s">
        <v>66</v>
      </c>
      <c r="CI1495" s="73" t="s">
        <v>3808</v>
      </c>
    </row>
    <row r="1496" spans="70:87" ht="15" customHeight="1" x14ac:dyDescent="0.25">
      <c r="BR1496" s="78">
        <v>46323.633946759262</v>
      </c>
      <c r="BS1496" s="73" t="s">
        <v>5021</v>
      </c>
      <c r="BT1496" s="73" t="s">
        <v>5023</v>
      </c>
      <c r="BU1496" s="73">
        <v>1340</v>
      </c>
      <c r="BV1496" s="73" t="s">
        <v>2176</v>
      </c>
      <c r="BW1496" s="73" t="s">
        <v>2177</v>
      </c>
      <c r="BX1496" s="73">
        <v>0.06</v>
      </c>
      <c r="BY1496" s="73">
        <v>0.8</v>
      </c>
      <c r="BZ1496" s="73">
        <v>0.03</v>
      </c>
      <c r="CA1496" s="73">
        <v>0.8</v>
      </c>
      <c r="CB1496" s="73"/>
      <c r="CC1496" s="73"/>
      <c r="CD1496" s="73"/>
      <c r="CE1496" s="73"/>
      <c r="CF1496" s="73" t="s">
        <v>3808</v>
      </c>
      <c r="CG1496" s="80"/>
      <c r="CH1496" s="73" t="s">
        <v>66</v>
      </c>
      <c r="CI1496" s="73" t="s">
        <v>3808</v>
      </c>
    </row>
    <row r="1497" spans="70:87" ht="15" customHeight="1" x14ac:dyDescent="0.25">
      <c r="BR1497" s="78">
        <v>46323.633946759262</v>
      </c>
      <c r="BS1497" s="73" t="s">
        <v>5021</v>
      </c>
      <c r="BT1497" s="73" t="s">
        <v>5024</v>
      </c>
      <c r="BU1497" s="73">
        <v>1341</v>
      </c>
      <c r="BV1497" s="73" t="s">
        <v>2176</v>
      </c>
      <c r="BW1497" s="73" t="s">
        <v>2177</v>
      </c>
      <c r="BX1497" s="73">
        <v>0.03</v>
      </c>
      <c r="BY1497" s="73">
        <v>0.8</v>
      </c>
      <c r="BZ1497" s="73">
        <v>0.03</v>
      </c>
      <c r="CA1497" s="73">
        <v>0.78</v>
      </c>
      <c r="CB1497" s="73"/>
      <c r="CC1497" s="73"/>
      <c r="CD1497" s="73"/>
      <c r="CE1497" s="73"/>
      <c r="CF1497" s="73" t="s">
        <v>3808</v>
      </c>
      <c r="CG1497" s="80"/>
      <c r="CH1497" s="73" t="s">
        <v>66</v>
      </c>
      <c r="CI1497" s="73" t="s">
        <v>3808</v>
      </c>
    </row>
    <row r="1498" spans="70:87" ht="15" customHeight="1" x14ac:dyDescent="0.25">
      <c r="BR1498" s="78">
        <v>46323.633946759262</v>
      </c>
      <c r="BS1498" s="73" t="s">
        <v>5021</v>
      </c>
      <c r="BT1498" s="73" t="s">
        <v>5025</v>
      </c>
      <c r="BU1498" s="73">
        <v>1342</v>
      </c>
      <c r="BV1498" s="73" t="s">
        <v>2176</v>
      </c>
      <c r="BW1498" s="73" t="s">
        <v>2177</v>
      </c>
      <c r="BX1498" s="73">
        <v>0.03</v>
      </c>
      <c r="BY1498" s="73">
        <v>0.78</v>
      </c>
      <c r="BZ1498" s="73">
        <v>0.06</v>
      </c>
      <c r="CA1498" s="73">
        <v>0.78</v>
      </c>
      <c r="CB1498" s="73"/>
      <c r="CC1498" s="73"/>
      <c r="CD1498" s="73"/>
      <c r="CE1498" s="73"/>
      <c r="CF1498" s="73" t="s">
        <v>3808</v>
      </c>
      <c r="CG1498" s="80"/>
      <c r="CH1498" s="73" t="s">
        <v>66</v>
      </c>
      <c r="CI1498" s="73" t="s">
        <v>3808</v>
      </c>
    </row>
    <row r="1499" spans="70:87" ht="15" customHeight="1" x14ac:dyDescent="0.25">
      <c r="BR1499" s="78">
        <v>46323.633946759262</v>
      </c>
      <c r="BS1499" s="73" t="s">
        <v>5026</v>
      </c>
      <c r="BT1499" s="73" t="s">
        <v>5027</v>
      </c>
      <c r="BU1499" s="73">
        <v>1343</v>
      </c>
      <c r="BV1499" s="73" t="s">
        <v>2176</v>
      </c>
      <c r="BW1499" s="73" t="s">
        <v>2177</v>
      </c>
      <c r="BX1499" s="73">
        <v>0.09</v>
      </c>
      <c r="BY1499" s="73">
        <v>0.78</v>
      </c>
      <c r="BZ1499" s="73">
        <v>0.09</v>
      </c>
      <c r="CA1499" s="73">
        <v>0.8</v>
      </c>
      <c r="CB1499" s="73"/>
      <c r="CC1499" s="73"/>
      <c r="CD1499" s="73"/>
      <c r="CE1499" s="73"/>
      <c r="CF1499" s="73" t="s">
        <v>3810</v>
      </c>
      <c r="CG1499" s="80"/>
      <c r="CH1499" s="73" t="s">
        <v>66</v>
      </c>
      <c r="CI1499" s="73" t="s">
        <v>3810</v>
      </c>
    </row>
    <row r="1500" spans="70:87" ht="15" customHeight="1" x14ac:dyDescent="0.25">
      <c r="BR1500" s="78">
        <v>46323.633946759262</v>
      </c>
      <c r="BS1500" s="73" t="s">
        <v>5026</v>
      </c>
      <c r="BT1500" s="73" t="s">
        <v>5028</v>
      </c>
      <c r="BU1500" s="73">
        <v>1344</v>
      </c>
      <c r="BV1500" s="73" t="s">
        <v>2176</v>
      </c>
      <c r="BW1500" s="73" t="s">
        <v>2177</v>
      </c>
      <c r="BX1500" s="73">
        <v>9.0000000000000011E-2</v>
      </c>
      <c r="BY1500" s="73">
        <v>0.8</v>
      </c>
      <c r="BZ1500" s="73">
        <v>0.06</v>
      </c>
      <c r="CA1500" s="73">
        <v>0.8</v>
      </c>
      <c r="CB1500" s="73"/>
      <c r="CC1500" s="73"/>
      <c r="CD1500" s="73"/>
      <c r="CE1500" s="73"/>
      <c r="CF1500" s="73" t="s">
        <v>3810</v>
      </c>
      <c r="CG1500" s="80"/>
      <c r="CH1500" s="73" t="s">
        <v>66</v>
      </c>
      <c r="CI1500" s="73" t="s">
        <v>3810</v>
      </c>
    </row>
    <row r="1501" spans="70:87" ht="15" customHeight="1" x14ac:dyDescent="0.25">
      <c r="BR1501" s="78">
        <v>46323.633946759262</v>
      </c>
      <c r="BS1501" s="73" t="s">
        <v>5026</v>
      </c>
      <c r="BT1501" s="73" t="s">
        <v>5029</v>
      </c>
      <c r="BU1501" s="73">
        <v>1345</v>
      </c>
      <c r="BV1501" s="73" t="s">
        <v>2176</v>
      </c>
      <c r="BW1501" s="73" t="s">
        <v>2177</v>
      </c>
      <c r="BX1501" s="73">
        <v>0.06</v>
      </c>
      <c r="BY1501" s="73">
        <v>0.8</v>
      </c>
      <c r="BZ1501" s="73">
        <v>0.06</v>
      </c>
      <c r="CA1501" s="73">
        <v>0.78</v>
      </c>
      <c r="CB1501" s="73"/>
      <c r="CC1501" s="73"/>
      <c r="CD1501" s="73"/>
      <c r="CE1501" s="73"/>
      <c r="CF1501" s="73" t="s">
        <v>3810</v>
      </c>
      <c r="CG1501" s="80"/>
      <c r="CH1501" s="73" t="s">
        <v>66</v>
      </c>
      <c r="CI1501" s="73" t="s">
        <v>3810</v>
      </c>
    </row>
    <row r="1502" spans="70:87" ht="15" customHeight="1" x14ac:dyDescent="0.25">
      <c r="BR1502" s="78">
        <v>46323.633946759262</v>
      </c>
      <c r="BS1502" s="73" t="s">
        <v>5026</v>
      </c>
      <c r="BT1502" s="73" t="s">
        <v>5030</v>
      </c>
      <c r="BU1502" s="73">
        <v>1346</v>
      </c>
      <c r="BV1502" s="73" t="s">
        <v>2176</v>
      </c>
      <c r="BW1502" s="73" t="s">
        <v>2177</v>
      </c>
      <c r="BX1502" s="73">
        <v>0.06</v>
      </c>
      <c r="BY1502" s="73">
        <v>0.78</v>
      </c>
      <c r="BZ1502" s="73">
        <v>0.09</v>
      </c>
      <c r="CA1502" s="73">
        <v>0.78</v>
      </c>
      <c r="CB1502" s="73"/>
      <c r="CC1502" s="73"/>
      <c r="CD1502" s="73"/>
      <c r="CE1502" s="73"/>
      <c r="CF1502" s="73" t="s">
        <v>3810</v>
      </c>
      <c r="CG1502" s="80"/>
      <c r="CH1502" s="73" t="s">
        <v>66</v>
      </c>
      <c r="CI1502" s="73" t="s">
        <v>3810</v>
      </c>
    </row>
    <row r="1503" spans="70:87" ht="15" customHeight="1" x14ac:dyDescent="0.25">
      <c r="BR1503" s="78">
        <v>46323.633946759262</v>
      </c>
      <c r="BS1503" s="73" t="s">
        <v>5031</v>
      </c>
      <c r="BT1503" s="73" t="s">
        <v>5032</v>
      </c>
      <c r="BU1503" s="73">
        <v>1347</v>
      </c>
      <c r="BV1503" s="73" t="s">
        <v>2176</v>
      </c>
      <c r="BW1503" s="73" t="s">
        <v>2177</v>
      </c>
      <c r="BX1503" s="73">
        <v>0.12</v>
      </c>
      <c r="BY1503" s="73">
        <v>0.78</v>
      </c>
      <c r="BZ1503" s="73">
        <v>0.12</v>
      </c>
      <c r="CA1503" s="73">
        <v>0.8</v>
      </c>
      <c r="CB1503" s="73"/>
      <c r="CC1503" s="73"/>
      <c r="CD1503" s="73"/>
      <c r="CE1503" s="73"/>
      <c r="CF1503" s="73" t="s">
        <v>3812</v>
      </c>
      <c r="CG1503" s="80"/>
      <c r="CH1503" s="73" t="s">
        <v>66</v>
      </c>
      <c r="CI1503" s="73" t="s">
        <v>3812</v>
      </c>
    </row>
    <row r="1504" spans="70:87" ht="15" customHeight="1" x14ac:dyDescent="0.25">
      <c r="BR1504" s="78">
        <v>46323.633946759262</v>
      </c>
      <c r="BS1504" s="73" t="s">
        <v>5031</v>
      </c>
      <c r="BT1504" s="73" t="s">
        <v>5033</v>
      </c>
      <c r="BU1504" s="73">
        <v>1348</v>
      </c>
      <c r="BV1504" s="73" t="s">
        <v>2176</v>
      </c>
      <c r="BW1504" s="73" t="s">
        <v>2177</v>
      </c>
      <c r="BX1504" s="73">
        <v>0.12</v>
      </c>
      <c r="BY1504" s="73">
        <v>0.8</v>
      </c>
      <c r="BZ1504" s="73">
        <v>0.09</v>
      </c>
      <c r="CA1504" s="73">
        <v>0.8</v>
      </c>
      <c r="CB1504" s="73"/>
      <c r="CC1504" s="73"/>
      <c r="CD1504" s="73"/>
      <c r="CE1504" s="73"/>
      <c r="CF1504" s="73" t="s">
        <v>3812</v>
      </c>
      <c r="CG1504" s="80"/>
      <c r="CH1504" s="73" t="s">
        <v>66</v>
      </c>
      <c r="CI1504" s="73" t="s">
        <v>3812</v>
      </c>
    </row>
    <row r="1505" spans="70:87" ht="15" customHeight="1" x14ac:dyDescent="0.25">
      <c r="BR1505" s="78">
        <v>46323.633946759262</v>
      </c>
      <c r="BS1505" s="73" t="s">
        <v>5031</v>
      </c>
      <c r="BT1505" s="73" t="s">
        <v>5034</v>
      </c>
      <c r="BU1505" s="73">
        <v>1349</v>
      </c>
      <c r="BV1505" s="73" t="s">
        <v>2176</v>
      </c>
      <c r="BW1505" s="73" t="s">
        <v>2177</v>
      </c>
      <c r="BX1505" s="73">
        <v>0.09</v>
      </c>
      <c r="BY1505" s="73">
        <v>0.8</v>
      </c>
      <c r="BZ1505" s="73">
        <v>0.09</v>
      </c>
      <c r="CA1505" s="73">
        <v>0.78</v>
      </c>
      <c r="CB1505" s="73"/>
      <c r="CC1505" s="73"/>
      <c r="CD1505" s="73"/>
      <c r="CE1505" s="73"/>
      <c r="CF1505" s="73" t="s">
        <v>3812</v>
      </c>
      <c r="CG1505" s="80"/>
      <c r="CH1505" s="73" t="s">
        <v>66</v>
      </c>
      <c r="CI1505" s="73" t="s">
        <v>3812</v>
      </c>
    </row>
    <row r="1506" spans="70:87" ht="15" customHeight="1" x14ac:dyDescent="0.25">
      <c r="BR1506" s="78">
        <v>46323.633946759262</v>
      </c>
      <c r="BS1506" s="73" t="s">
        <v>5031</v>
      </c>
      <c r="BT1506" s="73" t="s">
        <v>5035</v>
      </c>
      <c r="BU1506" s="73">
        <v>1350</v>
      </c>
      <c r="BV1506" s="73" t="s">
        <v>2176</v>
      </c>
      <c r="BW1506" s="73" t="s">
        <v>2177</v>
      </c>
      <c r="BX1506" s="73">
        <v>0.09</v>
      </c>
      <c r="BY1506" s="73">
        <v>0.78</v>
      </c>
      <c r="BZ1506" s="73">
        <v>0.12</v>
      </c>
      <c r="CA1506" s="73">
        <v>0.78</v>
      </c>
      <c r="CB1506" s="73"/>
      <c r="CC1506" s="73"/>
      <c r="CD1506" s="73"/>
      <c r="CE1506" s="73"/>
      <c r="CF1506" s="73" t="s">
        <v>3812</v>
      </c>
      <c r="CG1506" s="80"/>
      <c r="CH1506" s="73" t="s">
        <v>66</v>
      </c>
      <c r="CI1506" s="73" t="s">
        <v>3812</v>
      </c>
    </row>
    <row r="1507" spans="70:87" ht="15" customHeight="1" x14ac:dyDescent="0.25">
      <c r="BR1507" s="78">
        <v>46323.633946759262</v>
      </c>
      <c r="BS1507" s="73" t="s">
        <v>5036</v>
      </c>
      <c r="BT1507" s="73" t="s">
        <v>5037</v>
      </c>
      <c r="BU1507" s="73">
        <v>1351</v>
      </c>
      <c r="BV1507" s="73" t="s">
        <v>2176</v>
      </c>
      <c r="BW1507" s="73" t="s">
        <v>2177</v>
      </c>
      <c r="BX1507" s="73">
        <v>0.15</v>
      </c>
      <c r="BY1507" s="73">
        <v>0.78</v>
      </c>
      <c r="BZ1507" s="73">
        <v>0.15</v>
      </c>
      <c r="CA1507" s="73">
        <v>0.8</v>
      </c>
      <c r="CB1507" s="73"/>
      <c r="CC1507" s="73"/>
      <c r="CD1507" s="73"/>
      <c r="CE1507" s="73"/>
      <c r="CF1507" s="73" t="s">
        <v>3814</v>
      </c>
      <c r="CG1507" s="80"/>
      <c r="CH1507" s="73" t="s">
        <v>66</v>
      </c>
      <c r="CI1507" s="73" t="s">
        <v>3814</v>
      </c>
    </row>
    <row r="1508" spans="70:87" ht="15" customHeight="1" x14ac:dyDescent="0.25">
      <c r="BR1508" s="78">
        <v>46323.633946759262</v>
      </c>
      <c r="BS1508" s="73" t="s">
        <v>5036</v>
      </c>
      <c r="BT1508" s="73" t="s">
        <v>5038</v>
      </c>
      <c r="BU1508" s="73">
        <v>1352</v>
      </c>
      <c r="BV1508" s="73" t="s">
        <v>2176</v>
      </c>
      <c r="BW1508" s="73" t="s">
        <v>2177</v>
      </c>
      <c r="BX1508" s="73">
        <v>0.15</v>
      </c>
      <c r="BY1508" s="73">
        <v>0.8</v>
      </c>
      <c r="BZ1508" s="73">
        <v>0.12</v>
      </c>
      <c r="CA1508" s="73">
        <v>0.8</v>
      </c>
      <c r="CB1508" s="73"/>
      <c r="CC1508" s="73"/>
      <c r="CD1508" s="73"/>
      <c r="CE1508" s="73"/>
      <c r="CF1508" s="73" t="s">
        <v>3814</v>
      </c>
      <c r="CG1508" s="80"/>
      <c r="CH1508" s="73" t="s">
        <v>66</v>
      </c>
      <c r="CI1508" s="73" t="s">
        <v>3814</v>
      </c>
    </row>
    <row r="1509" spans="70:87" ht="15" customHeight="1" x14ac:dyDescent="0.25">
      <c r="BR1509" s="78">
        <v>46323.633946759262</v>
      </c>
      <c r="BS1509" s="73" t="s">
        <v>5036</v>
      </c>
      <c r="BT1509" s="73" t="s">
        <v>5039</v>
      </c>
      <c r="BU1509" s="73">
        <v>1353</v>
      </c>
      <c r="BV1509" s="73" t="s">
        <v>2176</v>
      </c>
      <c r="BW1509" s="73" t="s">
        <v>2177</v>
      </c>
      <c r="BX1509" s="73">
        <v>0.12</v>
      </c>
      <c r="BY1509" s="73">
        <v>0.8</v>
      </c>
      <c r="BZ1509" s="73">
        <v>0.12</v>
      </c>
      <c r="CA1509" s="73">
        <v>0.78</v>
      </c>
      <c r="CB1509" s="73"/>
      <c r="CC1509" s="73"/>
      <c r="CD1509" s="73"/>
      <c r="CE1509" s="73"/>
      <c r="CF1509" s="73" t="s">
        <v>3814</v>
      </c>
      <c r="CG1509" s="80"/>
      <c r="CH1509" s="73" t="s">
        <v>66</v>
      </c>
      <c r="CI1509" s="73" t="s">
        <v>3814</v>
      </c>
    </row>
    <row r="1510" spans="70:87" ht="15" customHeight="1" x14ac:dyDescent="0.25">
      <c r="BR1510" s="78">
        <v>46323.633946759262</v>
      </c>
      <c r="BS1510" s="73" t="s">
        <v>5036</v>
      </c>
      <c r="BT1510" s="73" t="s">
        <v>5040</v>
      </c>
      <c r="BU1510" s="73">
        <v>1354</v>
      </c>
      <c r="BV1510" s="73" t="s">
        <v>2176</v>
      </c>
      <c r="BW1510" s="73" t="s">
        <v>2177</v>
      </c>
      <c r="BX1510" s="73">
        <v>0.12</v>
      </c>
      <c r="BY1510" s="73">
        <v>0.78</v>
      </c>
      <c r="BZ1510" s="73">
        <v>0.15</v>
      </c>
      <c r="CA1510" s="73">
        <v>0.78</v>
      </c>
      <c r="CB1510" s="73"/>
      <c r="CC1510" s="73"/>
      <c r="CD1510" s="73"/>
      <c r="CE1510" s="73"/>
      <c r="CF1510" s="73" t="s">
        <v>3814</v>
      </c>
      <c r="CG1510" s="80"/>
      <c r="CH1510" s="73" t="s">
        <v>66</v>
      </c>
      <c r="CI1510" s="73" t="s">
        <v>3814</v>
      </c>
    </row>
    <row r="1511" spans="70:87" ht="15" customHeight="1" x14ac:dyDescent="0.25">
      <c r="BR1511" s="78">
        <v>46323.633946759262</v>
      </c>
      <c r="BS1511" s="73" t="s">
        <v>5041</v>
      </c>
      <c r="BT1511" s="73" t="s">
        <v>5042</v>
      </c>
      <c r="BU1511" s="73">
        <v>1355</v>
      </c>
      <c r="BV1511" s="73" t="s">
        <v>2176</v>
      </c>
      <c r="BW1511" s="73" t="s">
        <v>2177</v>
      </c>
      <c r="BX1511" s="73">
        <v>0.18</v>
      </c>
      <c r="BY1511" s="73">
        <v>0.78</v>
      </c>
      <c r="BZ1511" s="73">
        <v>0.18</v>
      </c>
      <c r="CA1511" s="73">
        <v>0.8</v>
      </c>
      <c r="CB1511" s="73"/>
      <c r="CC1511" s="73"/>
      <c r="CD1511" s="73"/>
      <c r="CE1511" s="73"/>
      <c r="CF1511" s="73" t="s">
        <v>3816</v>
      </c>
      <c r="CG1511" s="80"/>
      <c r="CH1511" s="73" t="s">
        <v>66</v>
      </c>
      <c r="CI1511" s="73" t="s">
        <v>3816</v>
      </c>
    </row>
    <row r="1512" spans="70:87" ht="15" customHeight="1" x14ac:dyDescent="0.25">
      <c r="BR1512" s="78">
        <v>46323.633946759262</v>
      </c>
      <c r="BS1512" s="73" t="s">
        <v>5041</v>
      </c>
      <c r="BT1512" s="73" t="s">
        <v>5043</v>
      </c>
      <c r="BU1512" s="73">
        <v>1356</v>
      </c>
      <c r="BV1512" s="73" t="s">
        <v>2176</v>
      </c>
      <c r="BW1512" s="73" t="s">
        <v>2177</v>
      </c>
      <c r="BX1512" s="73">
        <v>0.18</v>
      </c>
      <c r="BY1512" s="73">
        <v>0.8</v>
      </c>
      <c r="BZ1512" s="73">
        <v>0.15</v>
      </c>
      <c r="CA1512" s="73">
        <v>0.8</v>
      </c>
      <c r="CB1512" s="73"/>
      <c r="CC1512" s="73"/>
      <c r="CD1512" s="73"/>
      <c r="CE1512" s="73"/>
      <c r="CF1512" s="73" t="s">
        <v>3816</v>
      </c>
      <c r="CG1512" s="80"/>
      <c r="CH1512" s="73" t="s">
        <v>66</v>
      </c>
      <c r="CI1512" s="73" t="s">
        <v>3816</v>
      </c>
    </row>
    <row r="1513" spans="70:87" ht="15" customHeight="1" x14ac:dyDescent="0.25">
      <c r="BR1513" s="78">
        <v>46323.633946759262</v>
      </c>
      <c r="BS1513" s="73" t="s">
        <v>5041</v>
      </c>
      <c r="BT1513" s="73" t="s">
        <v>5044</v>
      </c>
      <c r="BU1513" s="73">
        <v>1357</v>
      </c>
      <c r="BV1513" s="73" t="s">
        <v>2176</v>
      </c>
      <c r="BW1513" s="73" t="s">
        <v>2177</v>
      </c>
      <c r="BX1513" s="73">
        <v>0.15</v>
      </c>
      <c r="BY1513" s="73">
        <v>0.8</v>
      </c>
      <c r="BZ1513" s="73">
        <v>0.15</v>
      </c>
      <c r="CA1513" s="73">
        <v>0.78</v>
      </c>
      <c r="CB1513" s="73"/>
      <c r="CC1513" s="73"/>
      <c r="CD1513" s="73"/>
      <c r="CE1513" s="73"/>
      <c r="CF1513" s="73" t="s">
        <v>3816</v>
      </c>
      <c r="CG1513" s="80"/>
      <c r="CH1513" s="73" t="s">
        <v>66</v>
      </c>
      <c r="CI1513" s="73" t="s">
        <v>3816</v>
      </c>
    </row>
    <row r="1514" spans="70:87" ht="15" customHeight="1" x14ac:dyDescent="0.25">
      <c r="BR1514" s="78">
        <v>46323.633946759262</v>
      </c>
      <c r="BS1514" s="73" t="s">
        <v>5041</v>
      </c>
      <c r="BT1514" s="73" t="s">
        <v>5045</v>
      </c>
      <c r="BU1514" s="73">
        <v>1358</v>
      </c>
      <c r="BV1514" s="73" t="s">
        <v>2176</v>
      </c>
      <c r="BW1514" s="73" t="s">
        <v>2177</v>
      </c>
      <c r="BX1514" s="73">
        <v>0.15</v>
      </c>
      <c r="BY1514" s="73">
        <v>0.78</v>
      </c>
      <c r="BZ1514" s="73">
        <v>0.18</v>
      </c>
      <c r="CA1514" s="73">
        <v>0.78</v>
      </c>
      <c r="CB1514" s="73"/>
      <c r="CC1514" s="73"/>
      <c r="CD1514" s="73"/>
      <c r="CE1514" s="73"/>
      <c r="CF1514" s="73" t="s">
        <v>3816</v>
      </c>
      <c r="CG1514" s="80"/>
      <c r="CH1514" s="73" t="s">
        <v>66</v>
      </c>
      <c r="CI1514" s="73" t="s">
        <v>3816</v>
      </c>
    </row>
    <row r="1515" spans="70:87" ht="15" customHeight="1" x14ac:dyDescent="0.25">
      <c r="BR1515" s="78">
        <v>46323.633946759262</v>
      </c>
      <c r="BS1515" s="73" t="s">
        <v>5046</v>
      </c>
      <c r="BT1515" s="73" t="s">
        <v>5047</v>
      </c>
      <c r="BU1515" s="73">
        <v>1359</v>
      </c>
      <c r="BV1515" s="73" t="s">
        <v>2176</v>
      </c>
      <c r="BW1515" s="73" t="s">
        <v>2177</v>
      </c>
      <c r="BX1515" s="73">
        <v>0.21</v>
      </c>
      <c r="BY1515" s="73">
        <v>0.78</v>
      </c>
      <c r="BZ1515" s="73">
        <v>0.21</v>
      </c>
      <c r="CA1515" s="73">
        <v>0.8</v>
      </c>
      <c r="CB1515" s="73"/>
      <c r="CC1515" s="73"/>
      <c r="CD1515" s="73"/>
      <c r="CE1515" s="73"/>
      <c r="CF1515" s="73" t="s">
        <v>3818</v>
      </c>
      <c r="CG1515" s="80"/>
      <c r="CH1515" s="73" t="s">
        <v>66</v>
      </c>
      <c r="CI1515" s="73" t="s">
        <v>3818</v>
      </c>
    </row>
    <row r="1516" spans="70:87" ht="15" customHeight="1" x14ac:dyDescent="0.25">
      <c r="BR1516" s="78">
        <v>46323.633946759262</v>
      </c>
      <c r="BS1516" s="73" t="s">
        <v>5046</v>
      </c>
      <c r="BT1516" s="73" t="s">
        <v>5048</v>
      </c>
      <c r="BU1516" s="73">
        <v>1360</v>
      </c>
      <c r="BV1516" s="73" t="s">
        <v>2176</v>
      </c>
      <c r="BW1516" s="73" t="s">
        <v>2177</v>
      </c>
      <c r="BX1516" s="73">
        <v>0.21</v>
      </c>
      <c r="BY1516" s="73">
        <v>0.8</v>
      </c>
      <c r="BZ1516" s="73">
        <v>0.18</v>
      </c>
      <c r="CA1516" s="73">
        <v>0.8</v>
      </c>
      <c r="CB1516" s="73"/>
      <c r="CC1516" s="73"/>
      <c r="CD1516" s="73"/>
      <c r="CE1516" s="73"/>
      <c r="CF1516" s="73" t="s">
        <v>3818</v>
      </c>
      <c r="CG1516" s="80"/>
      <c r="CH1516" s="73" t="s">
        <v>66</v>
      </c>
      <c r="CI1516" s="73" t="s">
        <v>3818</v>
      </c>
    </row>
    <row r="1517" spans="70:87" ht="15" customHeight="1" x14ac:dyDescent="0.25">
      <c r="BR1517" s="78">
        <v>46323.633946759262</v>
      </c>
      <c r="BS1517" s="73" t="s">
        <v>5046</v>
      </c>
      <c r="BT1517" s="73" t="s">
        <v>5049</v>
      </c>
      <c r="BU1517" s="73">
        <v>1361</v>
      </c>
      <c r="BV1517" s="73" t="s">
        <v>2176</v>
      </c>
      <c r="BW1517" s="73" t="s">
        <v>2177</v>
      </c>
      <c r="BX1517" s="73">
        <v>0.18</v>
      </c>
      <c r="BY1517" s="73">
        <v>0.8</v>
      </c>
      <c r="BZ1517" s="73">
        <v>0.18</v>
      </c>
      <c r="CA1517" s="73">
        <v>0.78</v>
      </c>
      <c r="CB1517" s="73"/>
      <c r="CC1517" s="73"/>
      <c r="CD1517" s="73"/>
      <c r="CE1517" s="73"/>
      <c r="CF1517" s="73" t="s">
        <v>3818</v>
      </c>
      <c r="CG1517" s="80"/>
      <c r="CH1517" s="73" t="s">
        <v>66</v>
      </c>
      <c r="CI1517" s="73" t="s">
        <v>3818</v>
      </c>
    </row>
    <row r="1518" spans="70:87" ht="15" customHeight="1" x14ac:dyDescent="0.25">
      <c r="BR1518" s="78">
        <v>46323.633946759262</v>
      </c>
      <c r="BS1518" s="73" t="s">
        <v>5046</v>
      </c>
      <c r="BT1518" s="73" t="s">
        <v>5050</v>
      </c>
      <c r="BU1518" s="73">
        <v>1362</v>
      </c>
      <c r="BV1518" s="73" t="s">
        <v>2176</v>
      </c>
      <c r="BW1518" s="73" t="s">
        <v>2177</v>
      </c>
      <c r="BX1518" s="73">
        <v>0.18</v>
      </c>
      <c r="BY1518" s="73">
        <v>0.78</v>
      </c>
      <c r="BZ1518" s="73">
        <v>0.21</v>
      </c>
      <c r="CA1518" s="73">
        <v>0.78</v>
      </c>
      <c r="CB1518" s="73"/>
      <c r="CC1518" s="73"/>
      <c r="CD1518" s="73"/>
      <c r="CE1518" s="73"/>
      <c r="CF1518" s="73" t="s">
        <v>3818</v>
      </c>
      <c r="CG1518" s="80"/>
      <c r="CH1518" s="73" t="s">
        <v>66</v>
      </c>
      <c r="CI1518" s="73" t="s">
        <v>3818</v>
      </c>
    </row>
    <row r="1519" spans="70:87" ht="15" customHeight="1" x14ac:dyDescent="0.25">
      <c r="BR1519" s="78">
        <v>46323.633946759262</v>
      </c>
      <c r="BS1519" s="73" t="s">
        <v>5051</v>
      </c>
      <c r="BT1519" s="73" t="s">
        <v>5052</v>
      </c>
      <c r="BU1519" s="73">
        <v>1363</v>
      </c>
      <c r="BV1519" s="73" t="s">
        <v>2176</v>
      </c>
      <c r="BW1519" s="73" t="s">
        <v>2177</v>
      </c>
      <c r="BX1519" s="73">
        <v>0.24</v>
      </c>
      <c r="BY1519" s="73">
        <v>0.78</v>
      </c>
      <c r="BZ1519" s="73">
        <v>0.24</v>
      </c>
      <c r="CA1519" s="73">
        <v>0.8</v>
      </c>
      <c r="CB1519" s="73"/>
      <c r="CC1519" s="73"/>
      <c r="CD1519" s="73"/>
      <c r="CE1519" s="73"/>
      <c r="CF1519" s="73" t="s">
        <v>3820</v>
      </c>
      <c r="CG1519" s="80"/>
      <c r="CH1519" s="73" t="s">
        <v>66</v>
      </c>
      <c r="CI1519" s="73" t="s">
        <v>3820</v>
      </c>
    </row>
    <row r="1520" spans="70:87" ht="15" customHeight="1" x14ac:dyDescent="0.25">
      <c r="BR1520" s="78">
        <v>46323.633946759262</v>
      </c>
      <c r="BS1520" s="73" t="s">
        <v>5051</v>
      </c>
      <c r="BT1520" s="73" t="s">
        <v>5053</v>
      </c>
      <c r="BU1520" s="73">
        <v>1364</v>
      </c>
      <c r="BV1520" s="73" t="s">
        <v>2176</v>
      </c>
      <c r="BW1520" s="73" t="s">
        <v>2177</v>
      </c>
      <c r="BX1520" s="73">
        <v>0.24</v>
      </c>
      <c r="BY1520" s="73">
        <v>0.8</v>
      </c>
      <c r="BZ1520" s="73">
        <v>0.21</v>
      </c>
      <c r="CA1520" s="73">
        <v>0.8</v>
      </c>
      <c r="CB1520" s="73"/>
      <c r="CC1520" s="73"/>
      <c r="CD1520" s="73"/>
      <c r="CE1520" s="73"/>
      <c r="CF1520" s="73" t="s">
        <v>3820</v>
      </c>
      <c r="CG1520" s="80"/>
      <c r="CH1520" s="73" t="s">
        <v>66</v>
      </c>
      <c r="CI1520" s="73" t="s">
        <v>3820</v>
      </c>
    </row>
    <row r="1521" spans="70:87" ht="15" customHeight="1" x14ac:dyDescent="0.25">
      <c r="BR1521" s="78">
        <v>46323.633946759262</v>
      </c>
      <c r="BS1521" s="73" t="s">
        <v>5051</v>
      </c>
      <c r="BT1521" s="73" t="s">
        <v>5054</v>
      </c>
      <c r="BU1521" s="73">
        <v>1365</v>
      </c>
      <c r="BV1521" s="73" t="s">
        <v>2176</v>
      </c>
      <c r="BW1521" s="73" t="s">
        <v>2177</v>
      </c>
      <c r="BX1521" s="73">
        <v>0.21</v>
      </c>
      <c r="BY1521" s="73">
        <v>0.8</v>
      </c>
      <c r="BZ1521" s="73">
        <v>0.21</v>
      </c>
      <c r="CA1521" s="73">
        <v>0.78</v>
      </c>
      <c r="CB1521" s="73"/>
      <c r="CC1521" s="73"/>
      <c r="CD1521" s="73"/>
      <c r="CE1521" s="73"/>
      <c r="CF1521" s="73" t="s">
        <v>3820</v>
      </c>
      <c r="CG1521" s="80"/>
      <c r="CH1521" s="73" t="s">
        <v>66</v>
      </c>
      <c r="CI1521" s="73" t="s">
        <v>3820</v>
      </c>
    </row>
    <row r="1522" spans="70:87" ht="15" customHeight="1" x14ac:dyDescent="0.25">
      <c r="BR1522" s="78">
        <v>46323.633946759262</v>
      </c>
      <c r="BS1522" s="73" t="s">
        <v>5051</v>
      </c>
      <c r="BT1522" s="73" t="s">
        <v>5055</v>
      </c>
      <c r="BU1522" s="73">
        <v>1366</v>
      </c>
      <c r="BV1522" s="73" t="s">
        <v>2176</v>
      </c>
      <c r="BW1522" s="73" t="s">
        <v>2177</v>
      </c>
      <c r="BX1522" s="73">
        <v>0.21</v>
      </c>
      <c r="BY1522" s="73">
        <v>0.78</v>
      </c>
      <c r="BZ1522" s="73">
        <v>0.24</v>
      </c>
      <c r="CA1522" s="73">
        <v>0.78</v>
      </c>
      <c r="CB1522" s="73"/>
      <c r="CC1522" s="73"/>
      <c r="CD1522" s="73"/>
      <c r="CE1522" s="73"/>
      <c r="CF1522" s="73" t="s">
        <v>3820</v>
      </c>
      <c r="CG1522" s="80"/>
      <c r="CH1522" s="73" t="s">
        <v>66</v>
      </c>
      <c r="CI1522" s="73" t="s">
        <v>3820</v>
      </c>
    </row>
    <row r="1523" spans="70:87" ht="15" customHeight="1" x14ac:dyDescent="0.25">
      <c r="BR1523" s="78">
        <v>46323.633946759262</v>
      </c>
      <c r="BS1523" s="73" t="s">
        <v>5056</v>
      </c>
      <c r="BT1523" s="73" t="s">
        <v>5057</v>
      </c>
      <c r="BU1523" s="73">
        <v>1367</v>
      </c>
      <c r="BV1523" s="73" t="s">
        <v>2176</v>
      </c>
      <c r="BW1523" s="73" t="s">
        <v>2177</v>
      </c>
      <c r="BX1523" s="73">
        <v>0.25</v>
      </c>
      <c r="BY1523" s="73">
        <v>0.78</v>
      </c>
      <c r="BZ1523" s="73">
        <v>0.25</v>
      </c>
      <c r="CA1523" s="73">
        <v>0.8</v>
      </c>
      <c r="CB1523" s="73"/>
      <c r="CC1523" s="73"/>
      <c r="CD1523" s="73"/>
      <c r="CE1523" s="73"/>
      <c r="CF1523" s="73" t="s">
        <v>3822</v>
      </c>
      <c r="CG1523" s="80"/>
      <c r="CH1523" s="73" t="s">
        <v>66</v>
      </c>
      <c r="CI1523" s="73" t="s">
        <v>3822</v>
      </c>
    </row>
    <row r="1524" spans="70:87" ht="15" customHeight="1" x14ac:dyDescent="0.25">
      <c r="BR1524" s="78">
        <v>46323.633946759262</v>
      </c>
      <c r="BS1524" s="73" t="s">
        <v>5056</v>
      </c>
      <c r="BT1524" s="73" t="s">
        <v>5058</v>
      </c>
      <c r="BU1524" s="73">
        <v>1368</v>
      </c>
      <c r="BV1524" s="73" t="s">
        <v>2176</v>
      </c>
      <c r="BW1524" s="73" t="s">
        <v>2177</v>
      </c>
      <c r="BX1524" s="73">
        <v>0.25</v>
      </c>
      <c r="BY1524" s="73">
        <v>0.8</v>
      </c>
      <c r="BZ1524" s="73">
        <v>0.24</v>
      </c>
      <c r="CA1524" s="73">
        <v>0.8</v>
      </c>
      <c r="CB1524" s="73"/>
      <c r="CC1524" s="73"/>
      <c r="CD1524" s="73"/>
      <c r="CE1524" s="73"/>
      <c r="CF1524" s="73" t="s">
        <v>3822</v>
      </c>
      <c r="CG1524" s="80"/>
      <c r="CH1524" s="73" t="s">
        <v>66</v>
      </c>
      <c r="CI1524" s="73" t="s">
        <v>3822</v>
      </c>
    </row>
    <row r="1525" spans="70:87" ht="15" customHeight="1" x14ac:dyDescent="0.25">
      <c r="BR1525" s="78">
        <v>46323.633946759262</v>
      </c>
      <c r="BS1525" s="73" t="s">
        <v>5056</v>
      </c>
      <c r="BT1525" s="73" t="s">
        <v>5059</v>
      </c>
      <c r="BU1525" s="73">
        <v>1369</v>
      </c>
      <c r="BV1525" s="73" t="s">
        <v>2176</v>
      </c>
      <c r="BW1525" s="73" t="s">
        <v>2177</v>
      </c>
      <c r="BX1525" s="73">
        <v>0.24</v>
      </c>
      <c r="BY1525" s="73">
        <v>0.8</v>
      </c>
      <c r="BZ1525" s="73">
        <v>0.24</v>
      </c>
      <c r="CA1525" s="73">
        <v>0.78</v>
      </c>
      <c r="CB1525" s="73"/>
      <c r="CC1525" s="73"/>
      <c r="CD1525" s="73"/>
      <c r="CE1525" s="73"/>
      <c r="CF1525" s="73" t="s">
        <v>3822</v>
      </c>
      <c r="CG1525" s="80"/>
      <c r="CH1525" s="73" t="s">
        <v>66</v>
      </c>
      <c r="CI1525" s="73" t="s">
        <v>3822</v>
      </c>
    </row>
    <row r="1526" spans="70:87" ht="15" customHeight="1" x14ac:dyDescent="0.25">
      <c r="BR1526" s="78">
        <v>46323.633946759262</v>
      </c>
      <c r="BS1526" s="73" t="s">
        <v>5056</v>
      </c>
      <c r="BT1526" s="73" t="s">
        <v>5060</v>
      </c>
      <c r="BU1526" s="73">
        <v>1370</v>
      </c>
      <c r="BV1526" s="73" t="s">
        <v>2176</v>
      </c>
      <c r="BW1526" s="73" t="s">
        <v>2177</v>
      </c>
      <c r="BX1526" s="73">
        <v>0.24</v>
      </c>
      <c r="BY1526" s="73">
        <v>0.78</v>
      </c>
      <c r="BZ1526" s="73">
        <v>0.25</v>
      </c>
      <c r="CA1526" s="73">
        <v>0.78</v>
      </c>
      <c r="CB1526" s="73"/>
      <c r="CC1526" s="73"/>
      <c r="CD1526" s="73"/>
      <c r="CE1526" s="73"/>
      <c r="CF1526" s="73" t="s">
        <v>3822</v>
      </c>
      <c r="CG1526" s="80"/>
      <c r="CH1526" s="73" t="s">
        <v>66</v>
      </c>
      <c r="CI1526" s="73" t="s">
        <v>3822</v>
      </c>
    </row>
  </sheetData>
  <mergeCells count="112">
    <mergeCell ref="BI117:CF117"/>
    <mergeCell ref="BI118:BT119"/>
    <mergeCell ref="BU118:CF119"/>
    <mergeCell ref="AD119:AF119"/>
    <mergeCell ref="AG119:AL119"/>
    <mergeCell ref="AM119:AR119"/>
    <mergeCell ref="AS118:BG118"/>
    <mergeCell ref="AS119:AU119"/>
    <mergeCell ref="AV119:BA119"/>
    <mergeCell ref="BB119:BG119"/>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K82:AN82"/>
    <mergeCell ref="AO82:AR82"/>
    <mergeCell ref="AT81:BO81"/>
    <mergeCell ref="AT82:AY82"/>
    <mergeCell ref="AZ82:BB82"/>
    <mergeCell ref="BC82:BF82"/>
    <mergeCell ref="BG82:BJ82"/>
    <mergeCell ref="BL82:BO82"/>
    <mergeCell ref="AL46:AO46"/>
    <mergeCell ref="AP46:AS46"/>
    <mergeCell ref="AT46:AW46"/>
    <mergeCell ref="A81:A84"/>
    <mergeCell ref="B81:B84"/>
    <mergeCell ref="C81:C84"/>
    <mergeCell ref="D81:F82"/>
    <mergeCell ref="G81:I82"/>
    <mergeCell ref="K81:Y81"/>
    <mergeCell ref="K82:N82"/>
    <mergeCell ref="O82:R82"/>
    <mergeCell ref="S82:U82"/>
    <mergeCell ref="V82:X82"/>
    <mergeCell ref="Z81:AC82"/>
    <mergeCell ref="AE81:AR81"/>
    <mergeCell ref="AE82:AJ82"/>
    <mergeCell ref="Z8:Z9"/>
    <mergeCell ref="AI6:AJ6"/>
    <mergeCell ref="A45:A48"/>
    <mergeCell ref="B45:B48"/>
    <mergeCell ref="C45:C48"/>
    <mergeCell ref="D45:F46"/>
    <mergeCell ref="G45:I46"/>
    <mergeCell ref="K45:N46"/>
    <mergeCell ref="O45:AD45"/>
    <mergeCell ref="O46:Q46"/>
    <mergeCell ref="R46:U46"/>
    <mergeCell ref="V46:Y46"/>
    <mergeCell ref="Z46:AD46"/>
    <mergeCell ref="AF45:AW45"/>
    <mergeCell ref="AF46:AH46"/>
    <mergeCell ref="AI46:AK46"/>
    <mergeCell ref="Y7:Z7"/>
    <mergeCell ref="F8:F10"/>
    <mergeCell ref="G8:G10"/>
    <mergeCell ref="H8:H10"/>
    <mergeCell ref="I8:I10"/>
    <mergeCell ref="Q8:Q10"/>
    <mergeCell ref="R8:R10"/>
    <mergeCell ref="S8:S10"/>
    <mergeCell ref="U8:V8"/>
    <mergeCell ref="W8:X8"/>
    <mergeCell ref="N8:N9"/>
    <mergeCell ref="O8:O9"/>
    <mergeCell ref="Y8:Y9"/>
    <mergeCell ref="A6:A10"/>
    <mergeCell ref="B6:B10"/>
    <mergeCell ref="C6:C10"/>
    <mergeCell ref="D6:D10"/>
    <mergeCell ref="F6:O6"/>
    <mergeCell ref="F7:G7"/>
    <mergeCell ref="H7:I7"/>
    <mergeCell ref="J7:M7"/>
    <mergeCell ref="N7:O7"/>
    <mergeCell ref="CL155:DI155"/>
    <mergeCell ref="AA155:AK155"/>
    <mergeCell ref="B1:E1"/>
    <mergeCell ref="B2:E2"/>
    <mergeCell ref="B3:E3"/>
    <mergeCell ref="B4:E4"/>
    <mergeCell ref="H1:M1"/>
    <mergeCell ref="H2:M2"/>
    <mergeCell ref="H3:M3"/>
    <mergeCell ref="Q6:Z6"/>
    <mergeCell ref="AB6:AG7"/>
    <mergeCell ref="AB8:AD9"/>
    <mergeCell ref="AE8:AG9"/>
    <mergeCell ref="Q7:R7"/>
    <mergeCell ref="S7:T7"/>
    <mergeCell ref="U7:X7"/>
    <mergeCell ref="AN155:BD155"/>
    <mergeCell ref="BR155:CI155"/>
    <mergeCell ref="A155:P155"/>
    <mergeCell ref="BG155:BO155"/>
    <mergeCell ref="S155:X155"/>
    <mergeCell ref="T8:T10"/>
    <mergeCell ref="J8:K8"/>
    <mergeCell ref="L8:M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2026-10-27T07:35:28Z</dcterms:created>
  <dcterms:modified xsi:type="dcterms:W3CDTF">2026-10-28T12:13:00Z</dcterms:modified>
</cp:coreProperties>
</file>