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HelpReadability\2026-10-09\ContourMesh\"/>
    </mc:Choice>
  </mc:AlternateContent>
  <xr:revisionPtr revIDLastSave="0" documentId="13_ncr:1_{92CA97EE-0971-45E1-B9F2-D263D99D6638}" xr6:coauthVersionLast="36" xr6:coauthVersionMax="36" xr10:uidLastSave="{00000000-0000-0000-0000-000000000000}"/>
  <bookViews>
    <workbookView xWindow="0" yWindow="0" windowWidth="28770" windowHeight="13785" activeTab="3" xr2:uid="{78DD370A-55C4-4F06-9C13-003D2D9C5B1F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Results!$BD$156</definedName>
    <definedName name="rngNDMSectionAnnotations">Results!$BQ$156</definedName>
    <definedName name="rngNDMSectionContours">Results!$AC$156</definedName>
    <definedName name="rngNDMSectionGeometry">Results!$L$156</definedName>
    <definedName name="rngNDMSectionProperties">Results!$AV$156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Config!$A$3:$E$143</definedName>
    <definedName name="rngUnitSettings">Config!$H$3:$K$9</definedName>
    <definedName xmlns="http://schemas.openxmlformats.org/spreadsheetml/2006/main" name="_xlnm.Print_Area" localSheetId="2">Расчет!$A$1:$AJ$60</definedName>
  </definedNames>
  <calcPr xmlns="http://schemas.openxmlformats.org/spreadsheetml/2006/main"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E501" i="4" l="1"/>
  <c r="DT501" i="4"/>
  <c r="IE500" i="4"/>
  <c r="DT500" i="4"/>
  <c r="IE499" i="4"/>
  <c r="DT499" i="4"/>
  <c r="IE498" i="4"/>
  <c r="DT498" i="4"/>
  <c r="IE497" i="4"/>
  <c r="DT497" i="4"/>
  <c r="IE496" i="4"/>
  <c r="DT496" i="4"/>
  <c r="IE495" i="4"/>
  <c r="DT495" i="4"/>
  <c r="IE494" i="4"/>
  <c r="DT494" i="4"/>
  <c r="IE493" i="4"/>
  <c r="DT493" i="4"/>
  <c r="IE492" i="4"/>
  <c r="DT492" i="4"/>
  <c r="IE491" i="4"/>
  <c r="DT491" i="4"/>
  <c r="IE490" i="4"/>
  <c r="DT490" i="4"/>
  <c r="IE489" i="4"/>
  <c r="DT489" i="4"/>
  <c r="IE488" i="4"/>
  <c r="DT488" i="4"/>
  <c r="IE487" i="4"/>
  <c r="DT487" i="4"/>
  <c r="IE486" i="4"/>
  <c r="DT486" i="4"/>
  <c r="IE485" i="4"/>
  <c r="DT485" i="4"/>
  <c r="IE484" i="4"/>
  <c r="DT484" i="4"/>
  <c r="IE483" i="4"/>
  <c r="DT483" i="4"/>
  <c r="IE482" i="4"/>
  <c r="DT482" i="4"/>
  <c r="IE481" i="4"/>
  <c r="DT481" i="4"/>
  <c r="IE480" i="4"/>
  <c r="DT480" i="4"/>
  <c r="IE479" i="4"/>
  <c r="DT479" i="4"/>
  <c r="IE478" i="4"/>
  <c r="DT478" i="4"/>
  <c r="IE477" i="4"/>
  <c r="DT477" i="4"/>
  <c r="IE476" i="4"/>
  <c r="DT476" i="4"/>
  <c r="IE475" i="4"/>
  <c r="DT475" i="4"/>
  <c r="IE474" i="4"/>
  <c r="DT474" i="4"/>
  <c r="IE473" i="4"/>
  <c r="DT473" i="4"/>
  <c r="IE472" i="4"/>
  <c r="DT472" i="4"/>
  <c r="IE471" i="4"/>
  <c r="DT471" i="4"/>
  <c r="IE470" i="4"/>
  <c r="DT470" i="4"/>
  <c r="IE469" i="4"/>
  <c r="DT469" i="4"/>
  <c r="IE468" i="4"/>
  <c r="DT468" i="4"/>
  <c r="IE467" i="4"/>
  <c r="DT467" i="4"/>
  <c r="IE466" i="4"/>
  <c r="DT466" i="4"/>
  <c r="IE465" i="4"/>
  <c r="DT465" i="4"/>
  <c r="IE464" i="4"/>
  <c r="DT464" i="4"/>
  <c r="IE463" i="4"/>
  <c r="DT463" i="4"/>
  <c r="IE462" i="4"/>
  <c r="DT462" i="4"/>
  <c r="IE461" i="4"/>
  <c r="DT461" i="4"/>
  <c r="IE460" i="4"/>
  <c r="DT460" i="4"/>
  <c r="IE459" i="4"/>
  <c r="DT459" i="4"/>
  <c r="IE458" i="4"/>
  <c r="DT458" i="4"/>
  <c r="IE457" i="4"/>
  <c r="DT457" i="4"/>
  <c r="IE456" i="4"/>
  <c r="DT456" i="4"/>
  <c r="IE455" i="4"/>
  <c r="DT455" i="4"/>
  <c r="IE454" i="4"/>
  <c r="DT454" i="4"/>
  <c r="IE453" i="4"/>
  <c r="DT453" i="4"/>
  <c r="IE452" i="4"/>
  <c r="DT452" i="4"/>
  <c r="IE451" i="4"/>
  <c r="DT451" i="4"/>
  <c r="IE450" i="4"/>
  <c r="DT450" i="4"/>
  <c r="IE449" i="4"/>
  <c r="DT449" i="4"/>
  <c r="IE448" i="4"/>
  <c r="DT448" i="4"/>
  <c r="IE447" i="4"/>
  <c r="DT447" i="4"/>
  <c r="IE446" i="4"/>
  <c r="DT446" i="4"/>
  <c r="IE445" i="4"/>
  <c r="DT445" i="4"/>
  <c r="IE444" i="4"/>
  <c r="DT444" i="4"/>
  <c r="IE443" i="4"/>
  <c r="DT443" i="4"/>
  <c r="IE442" i="4"/>
  <c r="DT442" i="4"/>
  <c r="IE441" i="4"/>
  <c r="DT441" i="4"/>
  <c r="IE440" i="4"/>
  <c r="DT440" i="4"/>
  <c r="IE439" i="4"/>
  <c r="DT439" i="4"/>
  <c r="IE438" i="4"/>
  <c r="DT438" i="4"/>
  <c r="IE437" i="4"/>
  <c r="DT437" i="4"/>
  <c r="IE436" i="4"/>
  <c r="DT436" i="4"/>
  <c r="IE435" i="4"/>
  <c r="DT435" i="4"/>
  <c r="IE434" i="4"/>
  <c r="DT434" i="4"/>
  <c r="IE433" i="4"/>
  <c r="DT433" i="4"/>
  <c r="IE432" i="4"/>
  <c r="DT432" i="4"/>
  <c r="IE431" i="4"/>
  <c r="DT431" i="4"/>
  <c r="IE430" i="4"/>
  <c r="DT430" i="4"/>
  <c r="IE429" i="4"/>
  <c r="DT429" i="4"/>
  <c r="IE428" i="4"/>
  <c r="DT428" i="4"/>
  <c r="IE427" i="4"/>
  <c r="DT427" i="4"/>
  <c r="IE426" i="4"/>
  <c r="DT426" i="4"/>
  <c r="IE425" i="4"/>
  <c r="DT425" i="4"/>
  <c r="IE424" i="4"/>
  <c r="DT424" i="4"/>
  <c r="IE423" i="4"/>
  <c r="DT423" i="4"/>
  <c r="IE422" i="4"/>
  <c r="DT422" i="4"/>
  <c r="IE421" i="4"/>
  <c r="DT421" i="4"/>
  <c r="IE420" i="4"/>
  <c r="DT420" i="4"/>
  <c r="IE419" i="4"/>
  <c r="DT419" i="4"/>
  <c r="IE418" i="4"/>
  <c r="DT418" i="4"/>
  <c r="IE417" i="4"/>
  <c r="DT417" i="4"/>
  <c r="IE416" i="4"/>
  <c r="DT416" i="4"/>
  <c r="IE415" i="4"/>
  <c r="DT415" i="4"/>
  <c r="IE414" i="4"/>
  <c r="DT414" i="4"/>
  <c r="IE413" i="4"/>
  <c r="DT413" i="4"/>
  <c r="IE412" i="4"/>
  <c r="DT412" i="4"/>
  <c r="IE411" i="4"/>
  <c r="DT411" i="4"/>
  <c r="IE410" i="4"/>
  <c r="DT410" i="4"/>
  <c r="IE409" i="4"/>
  <c r="DT409" i="4"/>
  <c r="IE408" i="4"/>
  <c r="DT408" i="4"/>
  <c r="IE407" i="4"/>
  <c r="DT407" i="4"/>
  <c r="IE406" i="4"/>
  <c r="DT406" i="4"/>
  <c r="IE405" i="4"/>
  <c r="DT405" i="4"/>
  <c r="IE404" i="4"/>
  <c r="DT404" i="4"/>
  <c r="IE403" i="4"/>
  <c r="DT403" i="4"/>
  <c r="IE402" i="4"/>
  <c r="DT402" i="4"/>
  <c r="IE401" i="4"/>
  <c r="DT401" i="4"/>
  <c r="IE400" i="4"/>
  <c r="DT400" i="4"/>
  <c r="IE399" i="4"/>
  <c r="DT399" i="4"/>
  <c r="IE398" i="4"/>
  <c r="DT398" i="4"/>
  <c r="IE397" i="4"/>
  <c r="DT397" i="4"/>
  <c r="IE396" i="4"/>
  <c r="DT396" i="4"/>
  <c r="IE395" i="4"/>
  <c r="DT395" i="4"/>
  <c r="IE394" i="4"/>
  <c r="DT394" i="4"/>
  <c r="IE393" i="4"/>
  <c r="DT393" i="4"/>
  <c r="IE392" i="4"/>
  <c r="DT392" i="4"/>
  <c r="IE391" i="4"/>
  <c r="DT391" i="4"/>
  <c r="IE390" i="4"/>
  <c r="DT390" i="4"/>
  <c r="IE389" i="4"/>
  <c r="DT389" i="4"/>
  <c r="IE388" i="4"/>
  <c r="DT388" i="4"/>
  <c r="IE387" i="4"/>
  <c r="DT387" i="4"/>
  <c r="IE386" i="4"/>
  <c r="DT386" i="4"/>
  <c r="IE385" i="4"/>
  <c r="DT385" i="4"/>
  <c r="IE384" i="4"/>
  <c r="DT384" i="4"/>
  <c r="IE383" i="4"/>
  <c r="DT383" i="4"/>
  <c r="IE382" i="4"/>
  <c r="DT382" i="4"/>
  <c r="IE381" i="4"/>
  <c r="DT381" i="4"/>
  <c r="IE380" i="4"/>
  <c r="DT380" i="4"/>
  <c r="IE379" i="4"/>
  <c r="DT379" i="4"/>
  <c r="IE378" i="4"/>
  <c r="DT378" i="4"/>
  <c r="IE377" i="4"/>
  <c r="DT377" i="4"/>
  <c r="IE376" i="4"/>
  <c r="DT376" i="4"/>
  <c r="IE375" i="4"/>
  <c r="DT375" i="4"/>
  <c r="IE374" i="4"/>
  <c r="DT374" i="4"/>
  <c r="IE373" i="4"/>
  <c r="DT373" i="4"/>
  <c r="IE372" i="4"/>
  <c r="DT372" i="4"/>
  <c r="IE371" i="4"/>
  <c r="DT371" i="4"/>
  <c r="IE370" i="4"/>
  <c r="DT370" i="4"/>
  <c r="IE369" i="4"/>
  <c r="DT369" i="4"/>
  <c r="IE368" i="4"/>
  <c r="DT368" i="4"/>
  <c r="IE367" i="4"/>
  <c r="DT367" i="4"/>
  <c r="IE366" i="4"/>
  <c r="DT366" i="4"/>
  <c r="IE365" i="4"/>
  <c r="DT365" i="4"/>
  <c r="IE364" i="4"/>
  <c r="DT364" i="4"/>
  <c r="IE363" i="4"/>
  <c r="DT363" i="4"/>
  <c r="IE362" i="4"/>
  <c r="DT362" i="4"/>
  <c r="IE361" i="4"/>
  <c r="DT361" i="4"/>
  <c r="IE360" i="4"/>
  <c r="DT360" i="4"/>
  <c r="IE359" i="4"/>
  <c r="DT359" i="4"/>
  <c r="IE358" i="4"/>
  <c r="DT358" i="4"/>
  <c r="IE357" i="4"/>
  <c r="DT357" i="4"/>
  <c r="IE356" i="4"/>
  <c r="DT356" i="4"/>
  <c r="IE355" i="4"/>
  <c r="DT355" i="4"/>
  <c r="IE354" i="4"/>
  <c r="DT354" i="4"/>
  <c r="IE353" i="4"/>
  <c r="DT353" i="4"/>
  <c r="IE352" i="4"/>
  <c r="DT352" i="4"/>
  <c r="IE351" i="4"/>
  <c r="DT351" i="4"/>
  <c r="IE350" i="4"/>
  <c r="DT350" i="4"/>
  <c r="IE349" i="4"/>
  <c r="DT349" i="4"/>
  <c r="IE348" i="4"/>
  <c r="DT348" i="4"/>
  <c r="IE347" i="4"/>
  <c r="DT347" i="4"/>
  <c r="IE346" i="4"/>
  <c r="DT346" i="4"/>
  <c r="IE345" i="4"/>
  <c r="DT345" i="4"/>
  <c r="IE344" i="4"/>
  <c r="DT344" i="4"/>
  <c r="IE343" i="4"/>
  <c r="DT343" i="4"/>
  <c r="IE342" i="4"/>
  <c r="DT342" i="4"/>
  <c r="IE341" i="4"/>
  <c r="DT341" i="4"/>
  <c r="IE340" i="4"/>
  <c r="DT340" i="4"/>
  <c r="IE339" i="4"/>
  <c r="DT339" i="4"/>
  <c r="IE338" i="4"/>
  <c r="DT338" i="4"/>
  <c r="IE337" i="4"/>
  <c r="DT337" i="4"/>
  <c r="IE336" i="4"/>
  <c r="DT336" i="4"/>
  <c r="IE335" i="4"/>
  <c r="DT335" i="4"/>
  <c r="IE334" i="4"/>
  <c r="DT334" i="4"/>
  <c r="IE333" i="4"/>
  <c r="DT333" i="4"/>
  <c r="IE332" i="4"/>
  <c r="DT332" i="4"/>
  <c r="IE331" i="4"/>
  <c r="DT331" i="4"/>
  <c r="IE330" i="4"/>
  <c r="DT330" i="4"/>
  <c r="IE329" i="4"/>
  <c r="DT329" i="4"/>
  <c r="IE328" i="4"/>
  <c r="DT328" i="4"/>
  <c r="IE327" i="4"/>
  <c r="DT327" i="4"/>
  <c r="IE326" i="4"/>
  <c r="DT326" i="4"/>
  <c r="IE325" i="4"/>
  <c r="DT325" i="4"/>
  <c r="IE324" i="4"/>
  <c r="DT324" i="4"/>
  <c r="IE323" i="4"/>
  <c r="DT323" i="4"/>
  <c r="IE322" i="4"/>
  <c r="DT322" i="4"/>
  <c r="IE321" i="4"/>
  <c r="DT321" i="4"/>
  <c r="IE320" i="4"/>
  <c r="DT320" i="4"/>
  <c r="IE319" i="4"/>
  <c r="DT319" i="4"/>
  <c r="IE318" i="4"/>
  <c r="DT318" i="4"/>
  <c r="IE317" i="4"/>
  <c r="DT317" i="4"/>
  <c r="IE316" i="4"/>
  <c r="DT316" i="4"/>
  <c r="IE315" i="4"/>
  <c r="DT315" i="4"/>
  <c r="IE314" i="4"/>
  <c r="DT314" i="4"/>
  <c r="IE313" i="4"/>
  <c r="DT313" i="4"/>
  <c r="IE312" i="4"/>
  <c r="DT312" i="4"/>
  <c r="IE311" i="4"/>
  <c r="DT311" i="4"/>
  <c r="IE310" i="4"/>
  <c r="DT310" i="4"/>
  <c r="IE309" i="4"/>
  <c r="DT309" i="4"/>
  <c r="IE308" i="4"/>
  <c r="DT308" i="4"/>
  <c r="IE307" i="4"/>
  <c r="DT307" i="4"/>
  <c r="IE306" i="4"/>
  <c r="DT306" i="4"/>
  <c r="IE305" i="4"/>
  <c r="DT305" i="4"/>
  <c r="IE304" i="4"/>
  <c r="DT304" i="4"/>
  <c r="IE303" i="4"/>
  <c r="DT303" i="4"/>
  <c r="IE302" i="4"/>
  <c r="DT302" i="4"/>
  <c r="IE301" i="4"/>
  <c r="DT301" i="4"/>
  <c r="IE300" i="4"/>
  <c r="DT300" i="4"/>
  <c r="IE299" i="4"/>
  <c r="DT299" i="4"/>
  <c r="IE298" i="4"/>
  <c r="DT298" i="4"/>
  <c r="IE297" i="4"/>
  <c r="DT297" i="4"/>
  <c r="IE296" i="4"/>
  <c r="DT296" i="4"/>
  <c r="IE295" i="4"/>
  <c r="DT295" i="4"/>
  <c r="IE294" i="4"/>
  <c r="DT294" i="4"/>
  <c r="IE293" i="4"/>
  <c r="DT293" i="4"/>
  <c r="IE292" i="4"/>
  <c r="DT292" i="4"/>
  <c r="IE291" i="4"/>
  <c r="DT291" i="4"/>
  <c r="IE290" i="4"/>
  <c r="DT290" i="4"/>
  <c r="IE289" i="4"/>
  <c r="DT289" i="4"/>
  <c r="IE288" i="4"/>
  <c r="DT288" i="4"/>
  <c r="IE287" i="4"/>
  <c r="DT287" i="4"/>
  <c r="IE286" i="4"/>
  <c r="DT286" i="4"/>
  <c r="IE285" i="4"/>
  <c r="DT285" i="4"/>
  <c r="IE284" i="4"/>
  <c r="DT284" i="4"/>
  <c r="IE283" i="4"/>
  <c r="DT283" i="4"/>
  <c r="IE282" i="4"/>
  <c r="DT282" i="4"/>
  <c r="IE281" i="4"/>
  <c r="DT281" i="4"/>
  <c r="IE280" i="4"/>
  <c r="DT280" i="4"/>
  <c r="IE279" i="4"/>
  <c r="DT279" i="4"/>
  <c r="IE278" i="4"/>
  <c r="DT278" i="4"/>
  <c r="IE277" i="4"/>
  <c r="DT277" i="4"/>
  <c r="IE276" i="4"/>
  <c r="DT276" i="4"/>
  <c r="IE275" i="4"/>
  <c r="DT275" i="4"/>
  <c r="IE274" i="4"/>
  <c r="DT274" i="4"/>
  <c r="IE273" i="4"/>
  <c r="DT273" i="4"/>
  <c r="IE272" i="4"/>
  <c r="DT272" i="4"/>
  <c r="IE271" i="4"/>
  <c r="DT271" i="4"/>
  <c r="IE270" i="4"/>
  <c r="DT270" i="4"/>
  <c r="IE269" i="4"/>
  <c r="DT269" i="4"/>
  <c r="IE268" i="4"/>
  <c r="DT268" i="4"/>
  <c r="IE267" i="4"/>
  <c r="DT267" i="4"/>
  <c r="IE266" i="4"/>
  <c r="DT266" i="4"/>
  <c r="IE265" i="4"/>
  <c r="DT265" i="4"/>
  <c r="IE264" i="4"/>
  <c r="DT264" i="4"/>
  <c r="IE263" i="4"/>
  <c r="DT263" i="4"/>
  <c r="IE262" i="4"/>
  <c r="DT262" i="4"/>
  <c r="IE261" i="4"/>
  <c r="DT261" i="4"/>
  <c r="IE260" i="4"/>
  <c r="DT260" i="4"/>
  <c r="IE259" i="4"/>
  <c r="DT259" i="4"/>
  <c r="IE258" i="4"/>
  <c r="DT258" i="4"/>
  <c r="IE257" i="4"/>
  <c r="DT257" i="4"/>
  <c r="IE256" i="4"/>
  <c r="DT256" i="4"/>
  <c r="IE255" i="4"/>
  <c r="DT255" i="4"/>
  <c r="IE254" i="4"/>
  <c r="DT254" i="4"/>
  <c r="IE253" i="4"/>
  <c r="DT253" i="4"/>
  <c r="IE252" i="4"/>
  <c r="DT252" i="4"/>
  <c r="IE251" i="4"/>
  <c r="DT251" i="4"/>
  <c r="IE250" i="4"/>
  <c r="DT250" i="4"/>
  <c r="IE249" i="4"/>
  <c r="DT249" i="4"/>
  <c r="IE248" i="4"/>
  <c r="DT248" i="4"/>
  <c r="IE247" i="4"/>
  <c r="DT247" i="4"/>
  <c r="IE246" i="4"/>
  <c r="DT246" i="4"/>
  <c r="IE245" i="4"/>
  <c r="DT245" i="4"/>
  <c r="IE244" i="4"/>
  <c r="DT244" i="4"/>
  <c r="IE243" i="4"/>
  <c r="DT243" i="4"/>
  <c r="IE242" i="4"/>
  <c r="DT242" i="4"/>
  <c r="IE241" i="4"/>
  <c r="DT241" i="4"/>
  <c r="IE240" i="4"/>
  <c r="DT240" i="4"/>
  <c r="IE239" i="4"/>
  <c r="DT239" i="4"/>
  <c r="IE238" i="4"/>
  <c r="DT238" i="4"/>
  <c r="IE237" i="4"/>
  <c r="DT237" i="4"/>
  <c r="IE236" i="4"/>
  <c r="DT236" i="4"/>
  <c r="IE235" i="4"/>
  <c r="DT235" i="4"/>
  <c r="IE234" i="4"/>
  <c r="DT234" i="4"/>
  <c r="IE233" i="4"/>
  <c r="DT233" i="4"/>
  <c r="IE232" i="4"/>
  <c r="DT232" i="4"/>
  <c r="IE231" i="4"/>
  <c r="DT231" i="4"/>
  <c r="IE230" i="4"/>
  <c r="DT230" i="4"/>
  <c r="IE229" i="4"/>
  <c r="DT229" i="4"/>
  <c r="IE228" i="4"/>
  <c r="DT228" i="4"/>
  <c r="IE227" i="4"/>
  <c r="DT227" i="4"/>
  <c r="IE226" i="4"/>
  <c r="DT226" i="4"/>
  <c r="IE225" i="4"/>
  <c r="DT225" i="4"/>
  <c r="IE224" i="4"/>
  <c r="DT224" i="4"/>
  <c r="IE223" i="4"/>
  <c r="DT223" i="4"/>
  <c r="IE222" i="4"/>
  <c r="DT222" i="4"/>
  <c r="IE221" i="4"/>
  <c r="DT221" i="4"/>
  <c r="IE220" i="4"/>
  <c r="DT220" i="4"/>
  <c r="IE219" i="4"/>
  <c r="DT219" i="4"/>
  <c r="IE218" i="4"/>
  <c r="DT218" i="4"/>
  <c r="IE217" i="4"/>
  <c r="DT217" i="4"/>
  <c r="IE216" i="4"/>
  <c r="DT216" i="4"/>
  <c r="IE215" i="4"/>
  <c r="DT215" i="4"/>
  <c r="IE214" i="4"/>
  <c r="DT214" i="4"/>
  <c r="IE213" i="4"/>
  <c r="DT213" i="4"/>
  <c r="IE212" i="4"/>
  <c r="DT212" i="4"/>
  <c r="IE211" i="4"/>
  <c r="DT211" i="4"/>
  <c r="IE210" i="4"/>
  <c r="DT210" i="4"/>
  <c r="IE209" i="4"/>
  <c r="DT209" i="4"/>
  <c r="IE208" i="4"/>
  <c r="DT208" i="4"/>
  <c r="IE207" i="4"/>
  <c r="DT207" i="4"/>
  <c r="IE206" i="4"/>
  <c r="DT206" i="4"/>
  <c r="IE205" i="4"/>
  <c r="DT205" i="4"/>
  <c r="IE204" i="4"/>
  <c r="DT204" i="4"/>
  <c r="IE203" i="4"/>
  <c r="DT203" i="4"/>
  <c r="IE202" i="4"/>
  <c r="DT202" i="4"/>
  <c r="IE201" i="4"/>
  <c r="DT201" i="4"/>
  <c r="IE200" i="4"/>
  <c r="DT200" i="4"/>
  <c r="IE199" i="4"/>
  <c r="DT199" i="4"/>
  <c r="IE198" i="4"/>
  <c r="DT198" i="4"/>
  <c r="IE197" i="4"/>
  <c r="DT197" i="4"/>
  <c r="IE196" i="4"/>
  <c r="DT196" i="4"/>
  <c r="IE195" i="4"/>
  <c r="DT195" i="4"/>
  <c r="IE194" i="4"/>
  <c r="DT194" i="4"/>
  <c r="IE193" i="4"/>
  <c r="DT193" i="4"/>
  <c r="IE192" i="4"/>
  <c r="DT192" i="4"/>
  <c r="IE191" i="4"/>
  <c r="DT191" i="4"/>
  <c r="IE190" i="4"/>
  <c r="DT190" i="4"/>
  <c r="IE189" i="4"/>
  <c r="DT189" i="4"/>
  <c r="IE188" i="4"/>
  <c r="DT188" i="4"/>
  <c r="IE187" i="4"/>
  <c r="DT187" i="4"/>
  <c r="IE186" i="4"/>
  <c r="DT186" i="4"/>
  <c r="IE185" i="4"/>
  <c r="DT185" i="4"/>
  <c r="IE184" i="4"/>
  <c r="DT184" i="4"/>
  <c r="IE183" i="4"/>
  <c r="DT183" i="4"/>
  <c r="IE182" i="4"/>
  <c r="DT182" i="4"/>
  <c r="IE181" i="4"/>
  <c r="DT181" i="4"/>
  <c r="IE180" i="4"/>
  <c r="DT180" i="4"/>
  <c r="IE179" i="4"/>
  <c r="DT179" i="4"/>
  <c r="IE178" i="4"/>
  <c r="DT178" i="4"/>
  <c r="IE177" i="4"/>
  <c r="DT177" i="4"/>
  <c r="IE176" i="4"/>
  <c r="DT176" i="4"/>
  <c r="IE175" i="4"/>
  <c r="DT175" i="4"/>
  <c r="IE174" i="4"/>
  <c r="DT174" i="4"/>
  <c r="IE173" i="4"/>
  <c r="DT173" i="4"/>
  <c r="IE172" i="4"/>
  <c r="DT172" i="4"/>
  <c r="IE171" i="4"/>
  <c r="DT171" i="4"/>
  <c r="IE170" i="4"/>
  <c r="DT170" i="4"/>
  <c r="IE169" i="4"/>
  <c r="DT169" i="4"/>
  <c r="IE168" i="4"/>
  <c r="DT168" i="4"/>
  <c r="IE167" i="4"/>
  <c r="DT167" i="4"/>
  <c r="IE166" i="4"/>
  <c r="DT166" i="4"/>
  <c r="IE165" i="4"/>
  <c r="DT165" i="4"/>
  <c r="IE164" i="4"/>
  <c r="DT164" i="4"/>
  <c r="IE163" i="4"/>
  <c r="DT163" i="4"/>
  <c r="IE162" i="4"/>
  <c r="DT162" i="4"/>
  <c r="IE161" i="4"/>
  <c r="DT161" i="4"/>
  <c r="IE160" i="4"/>
  <c r="DT160" i="4"/>
  <c r="IE159" i="4"/>
  <c r="DT159" i="4"/>
  <c r="IE158" i="4"/>
  <c r="DT158" i="4"/>
  <c r="IE157" i="4"/>
  <c r="DT157" i="4"/>
  <c r="IE156" i="4"/>
  <c r="DT156" i="4"/>
  <c r="IE155" i="4"/>
  <c r="DT155" i="4"/>
  <c r="IE154" i="4"/>
  <c r="DT154" i="4"/>
  <c r="IE153" i="4"/>
  <c r="DT153" i="4"/>
  <c r="IE152" i="4"/>
  <c r="DT152" i="4"/>
  <c r="IE151" i="4"/>
  <c r="DT151" i="4"/>
  <c r="IE150" i="4"/>
  <c r="DT150" i="4"/>
  <c r="IE149" i="4"/>
  <c r="DT149" i="4"/>
  <c r="IE148" i="4"/>
  <c r="DT148" i="4"/>
  <c r="IE147" i="4"/>
  <c r="DT147" i="4"/>
  <c r="IE146" i="4"/>
  <c r="DT146" i="4"/>
  <c r="IE145" i="4"/>
  <c r="DT145" i="4"/>
  <c r="IE144" i="4"/>
  <c r="DT144" i="4"/>
  <c r="IE143" i="4"/>
  <c r="DT143" i="4"/>
  <c r="IE142" i="4"/>
  <c r="DT142" i="4"/>
  <c r="IE141" i="4"/>
  <c r="DT141" i="4"/>
  <c r="IE140" i="4"/>
  <c r="DT140" i="4"/>
  <c r="IE139" i="4"/>
  <c r="DT139" i="4"/>
  <c r="IE138" i="4"/>
  <c r="DT138" i="4"/>
  <c r="IE137" i="4"/>
  <c r="DT137" i="4"/>
  <c r="IE136" i="4"/>
  <c r="DT136" i="4"/>
  <c r="IE135" i="4"/>
  <c r="DT135" i="4"/>
  <c r="IE134" i="4"/>
  <c r="DT134" i="4"/>
  <c r="IE133" i="4"/>
  <c r="DT133" i="4"/>
  <c r="IE132" i="4"/>
  <c r="DT132" i="4"/>
  <c r="IE131" i="4"/>
  <c r="DT131" i="4"/>
  <c r="IE130" i="4"/>
  <c r="DT130" i="4"/>
  <c r="IE129" i="4"/>
  <c r="DT129" i="4"/>
  <c r="IE128" i="4"/>
  <c r="DT128" i="4"/>
  <c r="IE127" i="4"/>
  <c r="DT127" i="4"/>
  <c r="IE126" i="4"/>
  <c r="DT126" i="4"/>
  <c r="IE125" i="4"/>
  <c r="DT125" i="4"/>
  <c r="IE124" i="4"/>
  <c r="DT124" i="4"/>
  <c r="IE123" i="4"/>
  <c r="DT123" i="4"/>
  <c r="IE122" i="4"/>
  <c r="DT122" i="4"/>
  <c r="IE121" i="4"/>
  <c r="DT121" i="4"/>
  <c r="IE120" i="4"/>
  <c r="DT120" i="4"/>
  <c r="IE119" i="4"/>
  <c r="DT119" i="4"/>
  <c r="IE118" i="4"/>
  <c r="DT118" i="4"/>
  <c r="IE117" i="4"/>
  <c r="DT117" i="4"/>
  <c r="IE116" i="4"/>
  <c r="DT116" i="4"/>
  <c r="IE115" i="4"/>
  <c r="DT115" i="4"/>
  <c r="IE114" i="4"/>
  <c r="DT114" i="4"/>
  <c r="IE113" i="4"/>
  <c r="DT113" i="4"/>
  <c r="IE112" i="4"/>
  <c r="DT112" i="4"/>
  <c r="IE111" i="4"/>
  <c r="DT111" i="4"/>
  <c r="AN2" i="4" l="1"/>
  <c r="C131" i="4"/>
  <c r="C104" i="4"/>
  <c r="C91" i="4"/>
  <c r="C90" i="4"/>
  <c r="C77" i="4"/>
  <c r="C63" i="4"/>
  <c r="C62" i="4"/>
  <c r="C55" i="4"/>
  <c r="C33" i="4"/>
  <c r="C27" i="4"/>
  <c r="C26" i="4"/>
  <c r="C25" i="4"/>
  <c r="C18" i="4"/>
  <c r="C17" i="4"/>
  <c r="C15" i="4"/>
  <c r="C14" i="4"/>
  <c r="C9" i="4"/>
  <c r="HB4" i="4" l="1"/>
  <c r="HB3" i="4"/>
  <c r="HB2" i="4"/>
  <c r="HB1" i="4"/>
  <c r="IE110" i="4"/>
  <c r="IE109" i="4"/>
  <c r="IE108" i="4"/>
  <c r="IE107" i="4"/>
  <c r="IE106" i="4"/>
  <c r="IE105" i="4"/>
  <c r="IE104" i="4"/>
  <c r="IE103" i="4"/>
  <c r="IE102" i="4"/>
  <c r="IE101" i="4"/>
  <c r="IE100" i="4"/>
  <c r="IE99" i="4"/>
  <c r="IE98" i="4"/>
  <c r="IE97" i="4"/>
  <c r="IE96" i="4"/>
  <c r="IE95" i="4"/>
  <c r="IE94" i="4"/>
  <c r="IE93" i="4"/>
  <c r="IE92" i="4"/>
  <c r="IE91" i="4"/>
  <c r="IE90" i="4"/>
  <c r="IE89" i="4"/>
  <c r="IE88" i="4"/>
  <c r="IE87" i="4"/>
  <c r="IE86" i="4"/>
  <c r="IE85" i="4"/>
  <c r="IE84" i="4"/>
  <c r="IE83" i="4"/>
  <c r="IE82" i="4"/>
  <c r="IE81" i="4"/>
  <c r="IE80" i="4"/>
  <c r="IE79" i="4"/>
  <c r="IE78" i="4"/>
  <c r="IE77" i="4"/>
  <c r="IE76" i="4"/>
  <c r="IE75" i="4"/>
  <c r="IE74" i="4"/>
  <c r="IE73" i="4"/>
  <c r="IE72" i="4"/>
  <c r="IE71" i="4"/>
  <c r="IE70" i="4"/>
  <c r="IE69" i="4"/>
  <c r="IE68" i="4"/>
  <c r="IE67" i="4"/>
  <c r="IE66" i="4"/>
  <c r="IE65" i="4"/>
  <c r="IE64" i="4"/>
  <c r="IE63" i="4"/>
  <c r="IE62" i="4"/>
  <c r="IE61" i="4"/>
  <c r="IE60" i="4"/>
  <c r="IE59" i="4"/>
  <c r="IE58" i="4"/>
  <c r="IE57" i="4"/>
  <c r="IE56" i="4"/>
  <c r="IE55" i="4"/>
  <c r="IE54" i="4"/>
  <c r="IE53" i="4"/>
  <c r="IE52" i="4"/>
  <c r="IE51" i="4"/>
  <c r="IE50" i="4"/>
  <c r="IE49" i="4"/>
  <c r="IE48" i="4"/>
  <c r="IE47" i="4"/>
  <c r="IE46" i="4"/>
  <c r="IE45" i="4"/>
  <c r="IE44" i="4"/>
  <c r="IE43" i="4"/>
  <c r="IE42" i="4"/>
  <c r="IE41" i="4"/>
  <c r="IE40" i="4"/>
  <c r="IE39" i="4"/>
  <c r="IE38" i="4"/>
  <c r="IE37" i="4"/>
  <c r="IE36" i="4"/>
  <c r="IE35" i="4"/>
  <c r="IE34" i="4"/>
  <c r="IE33" i="4"/>
  <c r="IE32" i="4"/>
  <c r="IE31" i="4"/>
  <c r="IE30" i="4"/>
  <c r="IE29" i="4"/>
  <c r="IE28" i="4"/>
  <c r="IE27" i="4"/>
  <c r="IE26" i="4"/>
  <c r="IE25" i="4"/>
  <c r="IE24" i="4"/>
  <c r="IE23" i="4"/>
  <c r="IE22" i="4"/>
  <c r="IE21" i="4"/>
  <c r="IE20" i="4"/>
  <c r="IE19" i="4"/>
  <c r="IE18" i="4"/>
  <c r="IE17" i="4"/>
  <c r="IE16" i="4"/>
  <c r="IE15" i="4"/>
  <c r="IE14" i="4"/>
  <c r="IE13" i="4"/>
  <c r="IE12" i="4"/>
  <c r="IE11" i="4"/>
  <c r="IE10" i="4"/>
  <c r="IE9" i="4"/>
  <c r="IE8" i="4"/>
  <c r="IE7" i="4"/>
  <c r="IE6" i="4"/>
  <c r="IE5" i="4"/>
  <c r="IE4" i="4"/>
  <c r="IE3" i="4"/>
  <c r="IE2" i="4"/>
  <c r="DT110" i="4" l="1"/>
  <c r="DT109" i="4"/>
  <c r="DT108" i="4"/>
  <c r="DT107" i="4"/>
  <c r="DT106" i="4"/>
  <c r="DT105" i="4"/>
  <c r="DT104" i="4"/>
  <c r="DT103" i="4"/>
  <c r="DT102" i="4"/>
  <c r="DT101" i="4"/>
  <c r="DT100" i="4"/>
  <c r="DT99" i="4"/>
  <c r="DT98" i="4"/>
  <c r="DT97" i="4"/>
  <c r="DT96" i="4"/>
  <c r="DT95" i="4"/>
  <c r="DT94" i="4"/>
  <c r="DT93" i="4"/>
  <c r="DT92" i="4"/>
  <c r="DT91" i="4"/>
  <c r="DT90" i="4"/>
  <c r="DT89" i="4"/>
  <c r="DT88" i="4"/>
  <c r="DT87" i="4"/>
  <c r="DT86" i="4"/>
  <c r="DT85" i="4"/>
  <c r="DT84" i="4"/>
  <c r="DT83" i="4"/>
  <c r="DT82" i="4"/>
  <c r="DT81" i="4"/>
  <c r="DT80" i="4"/>
  <c r="DT79" i="4"/>
  <c r="DT78" i="4"/>
  <c r="DT77" i="4"/>
  <c r="DT76" i="4"/>
  <c r="DT75" i="4"/>
  <c r="DT74" i="4"/>
  <c r="DT73" i="4"/>
  <c r="DT72" i="4"/>
  <c r="DT71" i="4"/>
  <c r="DT70" i="4"/>
  <c r="DT69" i="4"/>
  <c r="DT68" i="4"/>
  <c r="DT67" i="4"/>
  <c r="DT66" i="4"/>
  <c r="DT65" i="4"/>
  <c r="DT64" i="4"/>
  <c r="DT63" i="4"/>
  <c r="DT62" i="4"/>
  <c r="DT61" i="4"/>
  <c r="DT60" i="4"/>
  <c r="DT59" i="4"/>
  <c r="DT58" i="4"/>
  <c r="DT57" i="4"/>
  <c r="DT56" i="4"/>
  <c r="DT55" i="4"/>
  <c r="DT54" i="4"/>
  <c r="DT53" i="4"/>
  <c r="DT52" i="4"/>
  <c r="DT51" i="4"/>
  <c r="DT50" i="4"/>
  <c r="DT49" i="4"/>
  <c r="DT48" i="4"/>
  <c r="DT47" i="4"/>
  <c r="DT46" i="4"/>
  <c r="DT45" i="4"/>
  <c r="DT44" i="4"/>
  <c r="DT43" i="4"/>
  <c r="DT42" i="4"/>
  <c r="DT41" i="4"/>
  <c r="DT40" i="4"/>
  <c r="DT39" i="4"/>
  <c r="DT38" i="4"/>
  <c r="DT37" i="4"/>
  <c r="DT36" i="4"/>
  <c r="DT35" i="4"/>
  <c r="DT34" i="4"/>
  <c r="DT33" i="4"/>
  <c r="DT32" i="4"/>
  <c r="DT31" i="4"/>
  <c r="DT30" i="4"/>
  <c r="DT29" i="4"/>
  <c r="DT28" i="4"/>
  <c r="DT27" i="4"/>
  <c r="DT26" i="4"/>
  <c r="DT25" i="4"/>
  <c r="DT24" i="4"/>
  <c r="DT23" i="4"/>
  <c r="DT22" i="4"/>
  <c r="DT21" i="4"/>
  <c r="DT20" i="4"/>
  <c r="DT19" i="4"/>
  <c r="DT18" i="4"/>
  <c r="DT17" i="4"/>
  <c r="DT16" i="4"/>
  <c r="DT15" i="4"/>
  <c r="DT14" i="4"/>
  <c r="DT13" i="4"/>
  <c r="DT12" i="4"/>
  <c r="DT11" i="4"/>
  <c r="DT10" i="4"/>
  <c r="DT9" i="4"/>
  <c r="DT8" i="4"/>
  <c r="DT7" i="4"/>
  <c r="DT6" i="4"/>
  <c r="DT5" i="4"/>
  <c r="DT4" i="4"/>
  <c r="DT3" i="4"/>
  <c r="DT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</calcChain>
</file>

<file path=xl/sharedStrings.xml><?xml version="1.0" encoding="utf-8"?>
<sst xmlns="http://schemas.openxmlformats.org/spreadsheetml/2006/main" count="5990" uniqueCount="2601">
  <si>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</si>
  <si>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</si>
  <si>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</si>
  <si>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</si>
  <si>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</si>
  <si>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</si>
  <si>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</si>
  <si>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</si>
  <si>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</si>
  <si>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</si>
  <si>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</si>
  <si>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</si>
  <si>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</si>
  <si>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</si>
  <si>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</si>
  <si>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</si>
  <si>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</si>
  <si>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</si>
  <si>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</si>
  <si>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</si>
  <si>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</si>
  <si>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</si>
  <si>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</si>
  <si>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</si>
  <si>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</si>
  <si>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</si>
  <si>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</si>
  <si>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</si>
  <si>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Mesh.StepY</t>
  </si>
  <si>
    <t>Mesh.BoundarySubdivisions</t>
  </si>
  <si>
    <t>шт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</si>
  <si>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</si>
  <si>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</si>
  <si>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</si>
  <si>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</si>
  <si>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</si>
  <si>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</si>
  <si>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</si>
  <si>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</si>
  <si>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</si>
  <si>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</si>
  <si>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</si>
  <si>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</si>
  <si>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</si>
  <si>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</si>
  <si>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</si>
  <si>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</si>
  <si>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</si>
  <si>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</si>
  <si>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</si>
  <si>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</si>
  <si>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</si>
  <si>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</si>
  <si>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</si>
  <si>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</si>
  <si>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</si>
  <si>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</si>
  <si>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</si>
  <si>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</si>
  <si>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</si>
  <si>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</si>
  <si>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</si>
  <si>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</si>
  <si>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</si>
  <si>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</si>
  <si>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</si>
  <si>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</si>
  <si>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</si>
  <si>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</si>
  <si>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</si>
  <si>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</si>
  <si>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</si>
  <si>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</si>
  <si>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</si>
  <si>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</si>
  <si>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</si>
  <si>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</si>
  <si>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</si>
  <si>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</si>
  <si>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</si>
  <si>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</si>
  <si>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</si>
  <si>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</si>
  <si>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</si>
  <si>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</si>
  <si>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</si>
  <si>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</si>
  <si>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</si>
  <si>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</si>
  <si>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</si>
  <si>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</si>
  <si>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</si>
  <si>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</si>
  <si>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</si>
  <si>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</si>
  <si>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</si>
  <si>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</si>
  <si>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</si>
  <si>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</si>
  <si>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</si>
  <si>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</si>
  <si>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</si>
  <si>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</si>
  <si>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</si>
  <si>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</si>
  <si>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</si>
  <si>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</si>
  <si>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</si>
  <si>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</si>
  <si>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</si>
  <si>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</si>
  <si>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</si>
  <si>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</si>
  <si>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</si>
  <si>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</si>
  <si>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</si>
  <si>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</si>
  <si>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</si>
  <si>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</si>
  <si>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</si>
  <si>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</si>
  <si>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</si>
  <si>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</si>
  <si>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</si>
  <si>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</si>
  <si>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</si>
  <si>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</si>
  <si>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</si>
  <si>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</si>
  <si>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</si>
  <si>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</si>
  <si>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SLS.Crack.Code</t>
  </si>
  <si>
    <t>SP63</t>
  </si>
  <si>
    <t>Методика ширины нормальных трещин: SP63 или SP35. Обе используют готовое текущее НДС; выбор не связан с Stability.Code.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</si>
  <si>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</si>
  <si>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</si>
  <si>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SLS.Crack.InitiationSolutionStrategy</t>
  </si>
  <si>
    <t>Как искать уровень образования трещины: Auto, UltimateStrain или LoadMultiplier.</t>
  </si>
  <si>
    <t>[SP63]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</si>
  <si>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</si>
  <si>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</si>
  <si>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</si>
  <si>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</si>
  <si>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</si>
  <si>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</si>
  <si>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</si>
  <si>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</si>
  <si>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</si>
  <si>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</si>
  <si>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</si>
  <si>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</si>
  <si>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</si>
  <si>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</si>
  <si>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</si>
  <si>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</si>
  <si>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При доступной точке образования: User - SLS.Crack.PsiS; Auto - уточнение при непрохождении; AlwaysCalc - всегда уточнение по σ_s,crc. Без пригодной точки: ψ_s = 1 с предупреждением.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</si>
  <si>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</si>
  <si>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</si>
  <si>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</si>
  <si>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</si>
  <si>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</si>
  <si>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[SP35]</t>
  </si>
  <si>
    <t>SLS.Crack.SP35.GroupGapTolerance</t>
  </si>
  <si>
    <t>[NDM] Максимальный чистый зазор для связной группы растянутых стержней. Начальное значение 10 мм; ввод в INPUT Length.</t>
  </si>
  <si>
    <t>SLS.Crack.SP35.RowTolerance</t>
  </si>
  <si>
    <t>SLS.Crack.SP35.RadiusDiameterMode</t>
  </si>
  <si>
    <t>Max</t>
  </si>
  <si>
    <t>[NDM] Max/Min/Average выбирает диаметр только для радиусов зоны. Сумма βnd всегда использует реальные диаметры всех стержней.</t>
  </si>
  <si>
    <t>SLS.Crack.SP35.InteractionRadiusMode</t>
  </si>
  <si>
    <t>D6</t>
  </si>
  <si>
    <t>SLS.Crack.SP35.RebarProfile</t>
  </si>
  <si>
    <t>Periodic</t>
  </si>
  <si>
    <t>Профиль арматуры для размерного ψ по СП 35: Periodic - периодический; Smooth - гладкий. Это не безразмерный ψ_s СП 63.</t>
  </si>
  <si>
    <t>[AutoCAD]</t>
  </si>
  <si>
    <t>AutoCAD.Common.SectionContourLayer</t>
  </si>
  <si>
    <t>RC_NDM_Contour</t>
  </si>
  <si>
    <t>AutoCAD.Common.OpeningContourLayer</t>
  </si>
  <si>
    <t>RC_NDM_Opening</t>
  </si>
  <si>
    <t>RC_NDM_CrackArea</t>
  </si>
  <si>
    <t>Concrete</t>
  </si>
  <si>
    <t>Reinf</t>
  </si>
  <si>
    <t>AutoCAD.Import.MinArea</t>
  </si>
  <si>
    <t>Минимальная площадь Region в выбранной INPUT-единице площади; области с меньшей площадью игнорируются. Значение должно быть неотрицательным.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</si>
  <si>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</si>
  <si>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</si>
  <si>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</si>
  <si>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</si>
  <si>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</si>
  <si>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</si>
  <si>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</si>
  <si>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</si>
  <si>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</si>
  <si>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</si>
  <si>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</si>
  <si>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</si>
  <si>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AutoCAD.Export.ExportCrackInteractionContour</t>
  </si>
  <si>
    <t>No</t>
  </si>
  <si>
    <t>Выгружать готовую область трещин СП 35/СП 63 только при выбранном профилем PreCrackState, PostCrackState или CrackedState. No сохраняет прежний состав экспорта; расчет не запускается.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</si>
  <si>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</si>
  <si>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</si>
  <si>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</si>
  <si>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</si>
  <si>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</si>
  <si>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</si>
  <si>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</si>
  <si>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</si>
  <si>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</si>
  <si>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</si>
  <si>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</si>
  <si>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</si>
  <si>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</si>
  <si>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</si>
  <si>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</si>
  <si>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</si>
  <si>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</si>
  <si>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</si>
  <si>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</si>
  <si>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</si>
  <si>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</si>
  <si>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</si>
  <si>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</si>
  <si>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</si>
  <si>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</si>
  <si>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</si>
  <si>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</si>
  <si>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</si>
  <si>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</si>
  <si>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</si>
  <si>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При Plot.Enabled=Yes обязателен выбор Yes/No: обновлять схему после расчета или сохранять прежнюю. При Plot.Enabled=No настройка не используется. Кнопка обновления читает только Results.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</si>
  <si>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</si>
  <si>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</si>
  <si>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</si>
  <si>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</si>
  <si>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</si>
  <si>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</si>
  <si>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</si>
  <si>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</si>
  <si>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</si>
  <si>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</si>
  <si>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</si>
  <si>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</si>
  <si>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</si>
  <si>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</si>
  <si>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</si>
  <si>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</si>
  <si>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</si>
  <si>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</si>
  <si>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</si>
  <si>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</si>
  <si>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</si>
  <si>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</si>
  <si>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</si>
  <si>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</si>
  <si>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</si>
  <si>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</si>
  <si>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</si>
  <si>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</si>
  <si>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</si>
  <si>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</si>
  <si>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</si>
  <si>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</si>
  <si>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</si>
  <si>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</si>
  <si>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</si>
  <si>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</si>
  <si>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</si>
  <si>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</si>
  <si>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</si>
  <si>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</si>
  <si>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</si>
  <si>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</si>
  <si>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</si>
  <si>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</si>
  <si>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</si>
  <si>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</si>
  <si>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</si>
  <si>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</si>
  <si>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</si>
  <si>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</si>
  <si>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</si>
  <si>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</si>
  <si>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</si>
  <si>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</si>
  <si>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</si>
  <si>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</si>
  <si>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</si>
  <si>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</si>
  <si>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</si>
  <si>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</si>
  <si>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</si>
  <si>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</si>
  <si>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</si>
  <si>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</si>
  <si>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</si>
  <si>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</si>
  <si>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</si>
  <si>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</si>
  <si>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</si>
  <si>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</si>
  <si>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</si>
  <si>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</si>
  <si>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</si>
  <si>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</si>
  <si>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</si>
  <si>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</si>
  <si>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</si>
  <si>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</si>
  <si>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</si>
  <si>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</si>
  <si>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</si>
  <si>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</si>
  <si>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</si>
  <si>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</si>
  <si>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</si>
  <si>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</si>
  <si>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</si>
  <si>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</si>
  <si>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</si>
  <si>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</si>
  <si>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</si>
  <si>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</si>
  <si>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</si>
  <si>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</si>
  <si>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</si>
  <si>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</si>
  <si>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</si>
  <si>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</si>
  <si>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</si>
  <si>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</si>
  <si>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</si>
  <si>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</si>
  <si>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</si>
  <si>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</si>
  <si>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</si>
  <si>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</si>
  <si>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</si>
  <si>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</si>
  <si>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</si>
  <si>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</si>
  <si>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</si>
  <si>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</si>
  <si>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</si>
  <si>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</si>
  <si>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</si>
  <si>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</si>
  <si>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</si>
  <si>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</si>
  <si>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</si>
  <si>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</si>
  <si>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</si>
  <si>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</si>
  <si>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</si>
  <si>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</si>
  <si>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</si>
  <si>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</si>
  <si>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</si>
  <si>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</si>
  <si>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</si>
  <si>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</si>
  <si>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</si>
  <si>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</si>
  <si>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</si>
  <si>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</si>
  <si>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</si>
  <si>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</si>
  <si>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</si>
  <si>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</si>
  <si>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</si>
  <si>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</si>
  <si>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</si>
  <si>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</si>
  <si>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</si>
  <si>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</si>
  <si>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</si>
  <si>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</si>
  <si>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</si>
  <si>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</si>
  <si>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</si>
  <si>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</si>
  <si>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</si>
  <si>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</si>
  <si>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</si>
  <si>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</si>
  <si>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</si>
  <si>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</si>
  <si>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</si>
  <si>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</si>
  <si>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</si>
  <si>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</si>
  <si>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</si>
  <si>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</si>
  <si>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</si>
  <si>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</si>
  <si>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</si>
  <si>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</si>
  <si>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</si>
  <si>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</si>
  <si>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</si>
  <si>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</si>
  <si>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</si>
  <si>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</si>
  <si>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</si>
  <si>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</si>
  <si>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</si>
  <si>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</si>
  <si>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</si>
  <si>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</si>
  <si>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</si>
  <si>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</si>
  <si>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</si>
  <si>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</si>
  <si>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</si>
  <si>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</si>
  <si>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</si>
  <si>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</si>
  <si>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</si>
  <si>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</si>
  <si>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</si>
  <si>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</si>
  <si>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</si>
  <si>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</si>
  <si>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</si>
  <si>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</si>
  <si>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</si>
  <si>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</si>
  <si>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</si>
  <si>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</si>
  <si>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</si>
  <si>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</si>
  <si>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</si>
  <si>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</si>
  <si>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</si>
  <si>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</si>
  <si>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</si>
  <si>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</si>
  <si>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</si>
  <si>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</si>
  <si>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</si>
  <si>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</si>
  <si>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</si>
  <si>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</si>
  <si>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</si>
  <si>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</si>
  <si>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</si>
  <si>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</si>
  <si>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</si>
  <si>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</si>
  <si>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</si>
  <si>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</si>
  <si>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</si>
  <si>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</si>
  <si>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</si>
  <si>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</si>
  <si>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</si>
  <si>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</si>
  <si>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Обязательный выбор Yes/No для соответствующего типа аннотаций. При No параметры отключенной группы не читаются.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</si>
  <si>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</si>
  <si>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</si>
  <si>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</si>
  <si>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</si>
  <si>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</si>
  <si>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</si>
  <si>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</si>
  <si>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</si>
  <si>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</si>
  <si>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</si>
  <si>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</si>
  <si>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</si>
  <si>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</si>
  <si>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</si>
  <si>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</si>
  <si>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</si>
  <si>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</si>
  <si>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</si>
  <si>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</si>
  <si>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</si>
  <si>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</si>
  <si>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</si>
  <si>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</si>
  <si>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</si>
  <si>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</si>
  <si>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линии: три целых RGB-компонента 0–255. Значение 0,0,0 означает черный цвет.</t>
  </si>
  <si>
    <t>ExtensionLineColor</t>
  </si>
  <si>
    <t>140,140,140</t>
  </si>
  <si>
    <t>Цвет выносных линий размеров: три целых RGB-компонента 0–255. Значение 0,0,0 означает черный цвет.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</si>
  <si>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</si>
  <si>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</si>
  <si>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</si>
  <si>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</si>
  <si>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</si>
  <si>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</si>
  <si>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</si>
  <si>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</si>
  <si>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</si>
  <si>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</si>
  <si>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</si>
  <si>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</si>
  <si>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</si>
  <si>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</si>
  <si>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</si>
  <si>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</si>
  <si>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</si>
  <si>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</si>
  <si>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</si>
  <si>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</si>
  <si>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</si>
  <si>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</si>
  <si>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</si>
  <si>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</si>
  <si>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</si>
  <si>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</si>
  <si>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</si>
  <si>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</si>
  <si>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</si>
  <si>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</si>
  <si>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</si>
  <si>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</si>
  <si>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</si>
  <si>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</si>
  <si>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</si>
  <si>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</si>
  <si>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</si>
  <si>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</si>
  <si>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</si>
  <si>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</si>
  <si>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</si>
  <si>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</si>
  <si>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</si>
  <si>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</si>
  <si>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</si>
  <si>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</si>
  <si>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</si>
  <si>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</si>
  <si>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</si>
  <si>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</si>
  <si>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</si>
  <si>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</si>
  <si>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</si>
  <si>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</si>
  <si>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</si>
  <si>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</si>
  <si>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</si>
  <si>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</si>
  <si>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</si>
  <si>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</si>
  <si>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</si>
  <si>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</si>
  <si>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</si>
  <si>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</si>
  <si>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</si>
  <si>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</si>
  <si>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</si>
  <si>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</si>
  <si>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</si>
  <si>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</si>
  <si>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</si>
  <si>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</si>
  <si>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</si>
  <si>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</si>
  <si>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</si>
  <si>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</si>
  <si>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</si>
  <si>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</si>
  <si>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</si>
  <si>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</si>
  <si>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</si>
  <si>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</si>
  <si>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</si>
  <si>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</si>
  <si>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</si>
  <si>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</si>
  <si>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</si>
  <si>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</si>
  <si>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</si>
  <si>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</si>
  <si>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</si>
  <si>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</si>
  <si>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</si>
  <si>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</si>
  <si>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</si>
  <si>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</si>
  <si>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</si>
  <si>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</si>
  <si>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</si>
  <si>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</si>
  <si>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</si>
  <si>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</si>
  <si>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</si>
  <si>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</si>
  <si>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</si>
  <si>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</si>
  <si>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</si>
  <si>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</si>
  <si>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</si>
  <si>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</si>
  <si>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</si>
  <si>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</si>
  <si>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</si>
  <si>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</si>
  <si>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</si>
  <si>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</si>
  <si>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</si>
  <si>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</si>
  <si>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</si>
  <si>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</si>
  <si>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</si>
  <si>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</si>
  <si>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</si>
  <si>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</si>
  <si>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</si>
  <si>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</si>
  <si>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</si>
  <si>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</si>
  <si>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</si>
  <si>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</si>
  <si>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</si>
  <si>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</si>
  <si>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</si>
  <si>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</si>
  <si>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</si>
  <si>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</si>
  <si>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</si>
  <si>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</si>
  <si>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</si>
  <si>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</si>
  <si>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</si>
  <si>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</si>
  <si>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</si>
  <si>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</si>
  <si>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</si>
  <si>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</si>
  <si>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Min</t>
  </si>
  <si>
    <t>Average</t>
  </si>
  <si>
    <t>D3</t>
  </si>
  <si>
    <t>D5</t>
  </si>
  <si>
    <t>Smooth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</si>
  <si>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</si>
  <si>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</si>
  <si>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</si>
  <si>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</si>
  <si>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</si>
  <si>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</si>
  <si>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</si>
  <si>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</si>
  <si>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</si>
  <si>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</si>
  <si>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</si>
  <si>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</si>
  <si>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</si>
  <si>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</si>
  <si>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</si>
  <si>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</si>
  <si>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</si>
  <si>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Поиск предельной несущей способности</t>
  </si>
  <si>
    <t>Расчет ширины раскрытия нормальных трещин</t>
  </si>
  <si>
    <t>СП 63: расчет ширины нормальных трещин</t>
  </si>
  <si>
    <t>СП 35: расчет ширины нормальных трещин</t>
  </si>
  <si>
    <t>Расчет продольного изгиба и устойчивости</t>
  </si>
  <si>
    <t>Подготовка геометрии в AutoCAD и импорт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</si>
  <si>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</si>
  <si>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</si>
  <si>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</si>
  <si>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</si>
  <si>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</si>
  <si>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</si>
  <si>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</si>
  <si>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</si>
  <si>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</si>
  <si>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</si>
  <si>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</si>
  <si>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</si>
  <si>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</si>
  <si>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</si>
  <si>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</si>
  <si>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</si>
  <si>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</si>
  <si>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</si>
  <si>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</si>
  <si>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</si>
  <si>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</si>
  <si>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Варианты LoadPath</t>
  </si>
  <si>
    <t>Пользовательский Mx.</t>
  </si>
  <si>
    <t>Пользовательский My.</t>
  </si>
  <si>
    <t>Таблица 7.21 СП 35</t>
  </si>
  <si>
    <t>Параметры бетона</t>
  </si>
  <si>
    <t>Параметры арматуры</t>
  </si>
  <si>
    <t>Yes включает запись пошагового отчета выполнения расчета в txt-файл рядом с книгой.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</si>
  <si>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</si>
  <si>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</si>
  <si>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 и не удаляет ранее сохраненный отчет. Расчетная логика и результаты при этом не меняются.</t>
  </si>
  <si>
    <t>Выберите Yes или No. Если строка настройки потеряна, значение пустое, не распознано или формула содержит ошибку, запуск возвращает ошибку Config с местом и способом исправления; отсутствие отчета молча не подставляется.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</si>
  <si>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</si>
  <si>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Ошибки, предупреждения и сообщения о невыполненном действии выводятся независимо от этой настройки.</t>
  </si>
  <si>
    <t>Выберите Yes или No. Кнопки проверяют эту настройку до расчета, очистки, перерисовки, импорта или изменения чертежа. Потерянная строка, пустое или ошибочное значение не включает окна по умолчанию: показывается причина и текущее место ошибки в Config.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</si>
  <si>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</si>
  <si>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</si>
  <si>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</si>
  <si>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</si>
  <si>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</si>
  <si>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</si>
  <si>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</si>
  <si>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Значение обязательно и неотрицательно: 0 отключает инженерное зануление, положительное число задает порог. Отрицательное число, пустая ячейка, TODO, ошибка формулы и потерянная строка дают InputErr с текущим адресом или разделом для восстановления; вместо них не применяется default.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</si>
  <si>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</si>
  <si>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</si>
  <si>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</si>
  <si>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</si>
  <si>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Источник обязателен: выберите Generated или AutoCAD. Отсутствующая строка, пустая ячейка, TODO и неизвестное значение являются ошибкой ввода; программа не выбирает Generated вместо пользователя.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</si>
  <si>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</si>
  <si>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</si>
  <si>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</si>
  <si>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При Generated тип и все активные размеры выбранной формы обязательны. Пустая ячейка, TODO, ошибка формулы, нечисловое значение или потерянная строка не заменяются размерами шаблона. Сообщение указывает настройку и ее фактическую ячейку; для отсутствующей строки указывается раздел, где ее нужно восстановить.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</si>
  <si>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</si>
  <si>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</si>
  <si>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</si>
  <si>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</si>
  <si>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</si>
  <si>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</si>
  <si>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</si>
  <si>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</si>
  <si>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Если шаг не делит габарит целиком, последние базовые ячейки могут пересекать границу, даже когда их центр уже за габаритом. При разбиении учитываются все центры подъячеек, попавшие в бетон; положение центра базовой ячейки само по себе не исключает ее внутреннюю часть.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</si>
  <si>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</si>
  <si>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</si>
  <si>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</si>
  <si>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Оба смещения обязательны: допускаются конечные положительные, отрицательные и нулевые числа в INPUT-единице длины. Пустота, TODO, ошибка формулы и утраченная строка не означают нулевой эксцентриситет; сообщение указывает действующее поле Config и что нужно исправить.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</si>
  <si>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</si>
  <si>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</si>
  <si>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</si>
  <si>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</si>
  <si>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</si>
  <si>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Увеличение может помочь тяжелой нелинейной задаче, но увеличивает время и не исправляет ошибочные исходные данные.</t>
  </si>
  <si>
    <t>Больше ступеней обычно устойчивее для нелинейных диаграмм, но каждая ступень требует своих итераций.</t>
  </si>
  <si>
    <t>Line search проверяет, улучшает ли предложенный итерационный шаг равновесие.</t>
  </si>
  <si>
    <t>Включение повышает устойчивость на нелинейных диаграммах, но может добавить вычисления внутренних усилий.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</si>
  <si>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</si>
  <si>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</si>
  <si>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</si>
  <si>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</si>
  <si>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</si>
  <si>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</si>
  <si>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</si>
  <si>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</si>
  <si>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</si>
  <si>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</si>
  <si>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</si>
  <si>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</si>
  <si>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Настройка используется только при Solver.Method = Secant.</t>
  </si>
  <si>
    <t>Это минимальная норма шага метода Secant.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</si>
  <si>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</si>
  <si>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Допустимо целое число больше нуля. Ноль, отрицательное значение, дробь, явно пустая ячейка или ошибка формулы дают InputErr с ключом и текущим адресом Config до запуска НДС.</t>
  </si>
  <si>
    <t>Для UltimateStrain эта же настройка ограничивает число итераций прямого поиска предельной плоскости деформаций.</t>
  </si>
  <si>
    <t>Один шаг Newton может включать несколько оценок плоскости: исходную невязку, колонки численного Якобиана и подбор демпфирования. Число строк оценок в диагностике поэтому не обязано совпадать с лимитом итераций.</t>
  </si>
  <si>
    <t>Capacity.SolverMaxIterations - это защитный численный параметр программы. Он не является расчетным коэффициентом СП.</t>
  </si>
  <si>
    <t>Это защитная верхняя граница расширения скобки в методе LoadMultiplier.</t>
  </si>
  <si>
    <t>Допустимо число больше нуля. Ноль, отрицательное значение, явно пустая ячейка или ошибка формулы дают InputErr с актуальным адресом Config до запуска НДС. Если InitialLambda больше MaxLambda, первая положительная проба ограничивается MaxLambda, а не выходит за него.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</si>
  <si>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</si>
  <si>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</si>
  <si>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</si>
  <si>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Это начальная величина λ для метода LoadMultiplier на выбранной траектории LoadPath.</t>
  </si>
  <si>
    <t>Допустимо число больше нуля. Пустая ячейка, TODO, ошибка формулы, текст, ноль или отрицательное значение дают InputErr до запуска НДС. Сообщение указывает ключ, текущую ячейку Config и требуемое исправление; после переноса именованной таблицы адрес обновляется при новом чтении.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</si>
  <si>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</si>
  <si>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</si>
  <si>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</si>
  <si>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Это точность одномерного поиска предельного множителя λ в LoadMultiplier.</t>
  </si>
  <si>
    <t>Допустимо число больше нуля. Явно пустая или неверная ячейка, ноль и отрицательное значение дают InputErr с актуальным адресом Config до запуска НДС. Допустимость значения проверяется и тогда, когда выбран UltimateStrain, хотя само значение не участвует в его успешном прямом поиске.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</si>
  <si>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</si>
  <si>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</si>
  <si>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</si>
  <si>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Это число дополнительных попыток для одной и той же точки λ, если внутренний расчет НДС не сошелся.</t>
  </si>
  <si>
    <t>Допустимо целое число не меньше нуля. Ноль корректен и отключает дополнительные повторы; дробь, отрицательное значение, пустая ячейка, TODO и ошибка формулы дают InputErr с актуальным местом исправления до запуска НДС.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</si>
  <si>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</si>
  <si>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</si>
  <si>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Пара BaseLoadSteps/MaxRetries проверяется до расчета: число ступеней каждой разрешенной попытки должно быть не больше 2147483646. Например при BaseLoadSteps = 1 допускается не более 30 повторов, при 3 - не более 29. Это техническая граница счетчика Long, а не ограничение нагрузок по СП; чрезмерные значения дают InputErr с указанием ячейки и просьбой уменьшить настройку.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</si>
  <si>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</si>
  <si>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</si>
  <si>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</si>
  <si>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Это базовое число ступеней приложения нагрузки для каждой λ-точки в LoadMultiplier.</t>
  </si>
  <si>
    <t>Допустимо целое число больше нуля. Ноль, отрицательное значение, дробь, явно пустая ячейка или ошибка формулы дают InputErr до запуска НДС; комментарий называет текущую ячейку Config и действие пользователя.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</si>
  <si>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</si>
  <si>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Базовое число и все его разрешенные удвоения должны помещаться в расчетный счетчик: BaseLoadSteps·2^{MaxRetries} ≤ 2147483646. При нарушении измените указанный параметр до запуска НДС. Даже допустимое, но очень большое число ступеней может сделать расчет непрактично долгим; эта граница проверяет представимость, а не рекомендуемую производительность.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</si>
  <si>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</si>
  <si>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</si>
  <si>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</si>
  <si>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Допустимы SP63 и SP35. Все обязательные настройки устойчивости должны присутствовать и содержать корректные значения: пустая ячейка, TODO, ошибка формулы или неизвестный вариант дают InputErr до расчетов. Сообщение содержит ключ, текущую ячейку Config и действие пользователя; при переносе именованной таблицы адрес обновляется после чтения.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</si>
  <si>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</si>
  <si>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</si>
  <si>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</si>
  <si>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</si>
  <si>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Это геометрическая длина элемента L до умножения на μ1/μ2.</t>
  </si>
  <si>
    <t>Введите положительное число в текущей INPUT-единице длины. Ноль и отрицательная длина являются ошибкой ввода, а не основанием взять 8000 по умолчанию.</t>
  </si>
  <si>
    <t>Для критической силы и гибкости программа считает расчетные длины l_0,1 = μ1·L и l_0,2 = μ2·L.</t>
  </si>
  <si>
    <t>Даже положительные L и μ должны давать представимую расчетную длину и представимый положительный квадрат l₀². Если произведение или квадрат переполняет числовой диапазон либо квадрат слишком мал и округляется до нуля, до расчета выводится InputErr с адресами длины и соответствующего коэффициента. Это техническое ограничение арифметики, а не нормативный предел: при слишком большом значении уменьшите L или μ, при слишком малом увеличьте; проверьте INPUT-единицу длины.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</si>
  <si>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</si>
  <si>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</si>
  <si>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Требуется положительный безразмерный коэффициент в каждой плоскости. Ноль и отрицательное значение дают InputErr с текущим адресом поля; значение 2 - default новой книги, а не подстановка при ошибке.</t>
  </si>
  <si>
    <t>Коэффициент задает расчетную длину в соответствующей главной плоскости приведенного сечения.</t>
  </si>
  <si>
    <t>Переполнение произведения μ·L является ошибкой ввода: программа указывает обе участвующие ячейки и не подставляет коэффициент по умолчанию. Представимые значения не ограничиваются новым произвольным нормативным порогом.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</si>
  <si>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</si>
  <si>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</si>
  <si>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</si>
  <si>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</si>
  <si>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Допустимы только Determinate и Indeterminate, без учета регистра. Неизвестный вариант не трактуется как определимая схема и дает InputErr с указанием места исправления.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</si>
  <si>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</si>
  <si>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</si>
  <si>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</si>
  <si>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</si>
  <si>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Допустимы строго 1 и -1. Ноль, другое число, пустое значение и ошибка формулы дают InputErr; это направление, а не масштаб эксцентриситета.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</si>
  <si>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</si>
  <si>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</si>
  <si>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</si>
  <si>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</si>
  <si>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</si>
  <si>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Допустимы AutoWithL, AutoWithμL (также запись AutoWithMuL) и User. Неизвестный вариант не заменяется автоматическим режимом. Ввод проверяется и при растягивающем сочетании, для которого сама устойчивость неприменима.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</si>
  <si>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</si>
  <si>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</si>
  <si>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</si>
  <si>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</si>
  <si>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Используется только при Stability.AccidentalEccentricityMode = User.</t>
  </si>
  <si>
    <t>В режиме User требуется положительный модуль в обеих плоскостях. Отрицательное значение не преобразуется в положительное скрытно. В автоматических режимах это поле не участвует в формуле, допустимо также число 0, но оно должно оставаться корректным обязательным числом.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</si>
  <si>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</si>
  <si>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</si>
  <si>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</si>
  <si>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</si>
  <si>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</si>
  <si>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Допустимы OnlyMomentPlane и BothPlanes. Неизвестный вариант, пустая ячейка или ошибка формулы дают InputErr с актуальным адресом Config.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</si>
  <si>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</si>
  <si>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</si>
  <si>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</si>
  <si>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Допустимы Auto и PhiL2. Неизвестный режим не заменяется значением по умолчанию, даже если текущая табличная ветвь не использует эту настройку.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</si>
  <si>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</si>
  <si>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</si>
  <si>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</si>
  <si>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</si>
  <si>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</si>
  <si>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</si>
  <si>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</si>
  <si>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</si>
  <si>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</si>
  <si>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</si>
  <si>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</si>
  <si>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</si>
  <si>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</si>
  <si>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Это отдельная семантика готового результата, не слой сетки, наружного контура или отверстий исходной модели. Не размещайте на этом слое пользовательские исходные объекты: команда очистки удаляет оформление NDM.</t>
  </si>
  <si>
    <t>Это нижний порог площади Region для импорта.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</si>
  <si>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</si>
  <si>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</si>
  <si>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</si>
  <si>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Выбор обязателен: укажите Worst или ID сохраненного сочетания. Пустая ячейка, TODO, ошибка Excel и отсутствующая строка не заменяются Worst; сообщение указывает текущую ячейку Config и способ исправления.</t>
  </si>
  <si>
    <t>Worst означает: взять определяющее сочетание из верхней сводки Results. Критерий выбора задается General.WorstCombinationCriterion.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</si>
  <si>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</si>
  <si>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</si>
  <si>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</si>
  <si>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</si>
  <si>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</si>
  <si>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</si>
  <si>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</si>
  <si>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Значение Yes/No обязательно. Пустота, TODO, неизвестное значение, ошибка Excel и потерянная строка дают сообщение с адресом текущей ячейки; default не применяется.</t>
  </si>
  <si>
    <t>Выбор обязателен; пустое или неизвестное значение не включает оси автоматически. Сообщение ошибки указывает текущую ячейку Config и варианты исправления.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</si>
  <si>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</si>
  <si>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</si>
  <si>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</si>
  <si>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</si>
  <si>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Yes выводит сохраненную критическую область СП 35 или фактическую область СП 63. No не меняет расчет и не выводит эту дополнительную геометрию.</t>
  </si>
  <si>
    <t>Область выводится только вместе с состоянием трещин, выбранным Visualization.State профиля: PreCrackState, PostCrackState или CrackedState. Для StrengthState/CapacityState она не выводится.</t>
  </si>
  <si>
    <t>Экспорт использует последний расчет на Results и сохраняет наружные контуры, отверстия и круговые дуги. Если область не рассчитана или устарела, она не выводится. Превышение допуска ширины не мешает посмотреть рассчитанную область.</t>
  </si>
  <si>
    <t>Выбор обязателен: пустота, TODO, неизвестное значение или ошибка формулы не заменяются NamesAndValues, а дают сообщение с текущим адресом Config и допустимыми вариантами.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</si>
  <si>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</si>
  <si>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</si>
  <si>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</si>
  <si>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Имя обязательно, не длиннее 255 символов, без управляющих символов, запятой, двойных кавычек и символов &lt; &gt; / \ : ; ? * | = '. Ошибка указывает текущую ячейку Config; при EXTNAMES=0 ограничения самого чертежа строже, и программа не меняет этот параметр скрытно.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</si>
  <si>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</si>
  <si>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</si>
  <si>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Базовые слои бетона и арматуры нельзя совмещать со слоями подписей, контура и техническими RC_NDM_Axes/LoadPoint/NeutralLine/Warnings. Слои подписей могут быть общими между категориями.</t>
  </si>
  <si>
    <t>Настройка влияет только на экспорт и не меняет расчет.</t>
  </si>
  <si>
    <t>Задайте обязательный целый индекс ACI от 1 до 255. Эти значения применяются к областям/подписям и к новому слою; специальные 0 (ByBlock) и 256 (ByLayer) не допускаются. Дробь не округляется, пустота и ошибка формулы не заменяются цветом по умолчанию.</t>
  </si>
  <si>
    <t>Цвет выбирается по сохраненному физическому состоянию элемента. Пользовательские знаки N/Mx/My не меняют принадлежность к сжатию или растяжению; напряжения и деформации сохраняют внутренний знак: сжатие отрицательное, растяжение положительное.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</si>
  <si>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</si>
  <si>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</si>
  <si>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</si>
  <si>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Переключатель обязателен для кнопки обновления и preview после импорта. При No существующая схема сохраняется, а настройки ее выключенных потребителей не читаются. Неверный выбор требует исправления текущей ячейки Config.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</si>
  <si>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</si>
  <si>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</si>
  <si>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Выбор обязателен, если Plot.Enabled = Yes. Пустота, TODO, ошибка Excel и отсутствие строки требуют исправления Config до начала расчета и очистки предыдущих Results.</t>
  </si>
  <si>
    <t>При Plot.Enabled = No настройка не используется, существующая схема сохраняется даже при отсутствии доступного НДС. Если оба переключателя Yes, но расчетных состояний нет, прежняя схема очищается с пояснением отсутствия данных.</t>
  </si>
  <si>
    <t>В обоих случаях обновление схемы только читает Results и не запускает расчет заново.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</si>
  <si>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</si>
  <si>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</si>
  <si>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</si>
  <si>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Для отображения выбранного НДС или geometry-only пояснения его отсутствия выбор обязателен: пустота и TODO не означают Worst. В preview сразу после импорта AutoCAD сочетание не выбирается и эта настройка не читается.</t>
  </si>
  <si>
    <t>Yes включает цветовой градиент расчетных элементов по величине Visualization.Quantity выбранного профиля.</t>
  </si>
  <si>
    <t>No отключает градации интенсивности: работающие элементы получают один цвет своего материала и физического состояния, заданный в Plot.Color.*.</t>
  </si>
  <si>
    <t>Неработающий растянутый бетон остается отдельным серым состоянием и не смешивается с обычным градиентом.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</si>
  <si>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</si>
  <si>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</si>
  <si>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</si>
  <si>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Выбор Yes/No обязателен для схемы найденного НДС. В geometry-only preview подписи расчетных значений отсутствуют, поэтому этот переключатель и шаг подписей не читаются.</t>
  </si>
  <si>
    <t>Это положительный пространственный шаг ячеек, по которым выбираются численные подписи результата. Он всегда задается в мм независимо от Units.Length.Output.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</si>
  <si>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</si>
  <si>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ElementID; в каждой ячейке выбирается ближайший к ее центру работающий бетонный элемент. Это не проверка точного минимального расстояния между любой парой подписей.</t>
  </si>
  <si>
    <t>При Plot.ResultLabelsEnabled=Yes значение обязательно и больше нуля. Пустота, TODO, ноль и отрицательный шаг требуют исправления указанной ячейки; автоматический шаг вместо них не назначается. При No параметр не читается.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</si>
  <si>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</si>
  <si>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</si>
  <si>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Активный переключатель должен быть заполнен. Неверное значение или ошибка формулы дают сообщение с текущей ячейкой Config до очистки существующей схемы, а не выбор default.</t>
  </si>
  <si>
    <t>Нейтральная линия и легенда доступны только для найденного НДС. Geometry-only режим не читает их выключенные потребители.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</si>
  <si>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</si>
  <si>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</si>
  <si>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</si>
  <si>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Для расчетной схемы и geometry-only отображения отсутствующего выбранного НДС режим обязателен. Пустота, TODO или неизвестный вариант требуют исправления Config до очистки старой схемы. Обычный preview сразу после импорта AutoCAD не рисует этот reference-слой и не читает его настройки.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</si>
  <si>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</si>
  <si>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</si>
  <si>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</si>
  <si>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</si>
  <si>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</si>
  <si>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При Plot.AxisLabelsEnabled=Yes значение обязательно и больше нуля; ошибочный ввод требует исправления и не заменяется размером шаблона. При No высота подписей не читается.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</si>
  <si>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</si>
  <si>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</si>
  <si>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</si>
  <si>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</si>
  <si>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Значение задается в формате R,G,B, например 30,80,220.</t>
  </si>
  <si>
    <t>Нужны ровно три целых числа от 0 до 255. Значение 0,0,0 является черным цветом. Пустой или ошибочный активный цвет требует исправления; дробные компоненты не округляются.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</si>
  <si>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</si>
  <si>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</si>
  <si>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Аннотации схемы: Enabled</t>
  </si>
  <si>
    <t>Аннотации схемы: Placement</t>
  </si>
  <si>
    <t>Аннотации схемы: Offset</t>
  </si>
  <si>
    <t>Offset остается геометрическим отступом в миллиметрах сечения и не зависит от TextUnits.</t>
  </si>
  <si>
    <t>Для включенного типа аннотаций значение обязательно и не меньше нуля. Пустая ячейка, текст или ошибка формулы не заменяются запасным отступом.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</si>
  <si>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</si>
  <si>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</si>
  <si>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После перевода в экранные points отступ ограничивается для читаемости: 4–180 pt у размеров и 2–120 pt у арматуры. Это ограничение отображения, а не изменение геометрии сечения.</t>
  </si>
  <si>
    <t>Аннотации схемы: LineEnabled</t>
  </si>
  <si>
    <t>Аннотации схемы: LineWeight</t>
  </si>
  <si>
    <t>Аннотации схемы: ExtensionLineWeight</t>
  </si>
  <si>
    <t>Аннотации схемы: TextUnits</t>
  </si>
  <si>
    <t>Для включенного типа аннотаций обязателен один из вариантов mm или pt. Недопустимое или пустое значение дает сообщение с текущей ячейкой Config; программа не подставляет mm вместо ошибочного ввода.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</si>
  <si>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</si>
  <si>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</si>
  <si>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</si>
  <si>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</si>
  <si>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</si>
  <si>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</si>
  <si>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задает размер шрифта текста аннотации.</t>
  </si>
  <si>
    <t>Для включенного типа аннотаций задайте положительное число. Итоговый экранный шрифт ограничивается 5–28 pt для читаемости; при Enabled=No параметры отключенной группы не используются.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</si>
  <si>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</si>
  <si>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</si>
  <si>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</si>
  <si>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</si>
  <si>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задает зазор от линии аннотации до текстовой подписи.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</si>
  <si>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</si>
  <si>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</si>
  <si>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</si>
  <si>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Аннотации схемы: ArrowSize</t>
  </si>
  <si>
    <t>Аннотации схемы: Color</t>
  </si>
  <si>
    <t>Аннотации схемы: ExtensionLineColor</t>
  </si>
  <si>
    <t>Для активного круглого сечения диаметр обязателен и должен быть положительным. Пустая ячейка, TODO или потерянная строка не означают диаметр по умолчанию; введите число в текущих INPUT-единицах длины.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</si>
  <si>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</si>
  <si>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</si>
  <si>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</si>
  <si>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</si>
  <si>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Для активного первого ряда значение обязательно: Rebar.Diameter/2 &lt; a_s &lt; Circle.Diameter/2. Пустота или ошибка формулы не заменяются отступом шаблона и требуют исправления указанной ячейки.</t>
  </si>
  <si>
    <t>Если первого ряда нет из-за пустого/нулевого количества или диаметра, отступ не читается и не меняет раскладку.</t>
  </si>
  <si>
    <t>Это количество стержней первого ряда, равномерно расставленных по окружности.</t>
  </si>
  <si>
    <t>Пустой или нулевой Rebar.Count либо пустой/нулевой Rebar.Diameter выключает первый и дополнительные ряды. Для существующего первого ряда требуется целое количество не меньше 2. Отрицательное, дробное или непредставимое количество не округляется и не заменяется нулем.</t>
  </si>
  <si>
    <t>Угловой шаг между стержнями: Δφ = 2π·n⁻¹, где n - заданное количество стержней первого ряда.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</si>
  <si>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</si>
  <si>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</si>
  <si>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</si>
  <si>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</si>
  <si>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</si>
  <si>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</si>
  <si>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</si>
  <si>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</si>
  <si>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</si>
  <si>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</si>
  <si>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</si>
  <si>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</si>
  <si>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Выбор обязателен, когда второй ряд существует. Пустое или неизвестное положение не подставляет Stacked; сообщение указывает ячейку для исправления.</t>
  </si>
  <si>
    <t>Если второй ряд не задан по диаметру или нет первого ряда, эта настройка не используется.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</si>
  <si>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</si>
  <si>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</si>
  <si>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Выбор обязателен только для существующего третьего ряда. Пустое или неизвестное положение активного ряда дает InputErr; у отключенного ряда оно не читается.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</si>
  <si>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</si>
  <si>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</si>
  <si>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</si>
  <si>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</si>
  <si>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</si>
  <si>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</si>
  <si>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</si>
  <si>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</si>
  <si>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</si>
  <si>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</si>
  <si>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</si>
  <si>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</si>
  <si>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</si>
  <si>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</si>
  <si>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</si>
  <si>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</si>
  <si>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</si>
  <si>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</si>
  <si>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Определяющее сочетание</t>
  </si>
  <si>
    <t>Комментарий определяющего сочетания</t>
  </si>
  <si>
    <t>Количество решений НДС</t>
  </si>
  <si>
    <t>Время расчета, с</t>
  </si>
  <si>
    <t>статус проверки</t>
  </si>
  <si>
    <t>минимальные коэффициенты запаса</t>
  </si>
  <si>
    <t>прочность</t>
  </si>
  <si>
    <t>трещины</t>
  </si>
  <si>
    <t>устойчивость по СП35</t>
  </si>
  <si>
    <t>устойчивость по СП63</t>
  </si>
  <si>
    <t>Combination ID</t>
  </si>
  <si>
    <t>ResultComment</t>
  </si>
  <si>
    <t>общий статус</t>
  </si>
  <si>
    <t>по деформациям ε</t>
  </si>
  <si>
    <t>по предельным усилиям</t>
  </si>
  <si>
    <t>нормальные трещины</t>
  </si>
  <si>
    <t>продольные трещины</t>
  </si>
  <si>
    <t>Плоскость 1</t>
  </si>
  <si>
    <t>Плоскость 2</t>
  </si>
  <si>
    <t>ec&gt;r</t>
  </si>
  <si>
    <t>ec&lt;=r</t>
  </si>
  <si>
    <t>0.7*Ncr/N</t>
  </si>
  <si>
    <t>Nult/N</t>
  </si>
  <si>
    <t>Ncr/N</t>
  </si>
  <si>
    <t>номер сочетания из таблицы нагрузок</t>
  </si>
  <si>
    <t>пользовательский комментарий сочетания</t>
  </si>
  <si>
    <t>пояснение итогового расчетного статуса</t>
  </si>
  <si>
    <t>итоговый статус по всем включенным проверкам</t>
  </si>
  <si>
    <t>статус прямого НДС по модели прочности</t>
  </si>
  <si>
    <t>статус поиска предельного состояния</t>
  </si>
  <si>
    <t>статус нормальных трещин</t>
  </si>
  <si>
    <t>статус продольных трещин</t>
  </si>
  <si>
    <t>СП35: плоскость 1, ветвь ec &gt; r</t>
  </si>
  <si>
    <t>СП35: плоскость 1, ветвь ec &lt;= r</t>
  </si>
  <si>
    <t>СП35: плоскость 2, ветвь ec &gt; r</t>
  </si>
  <si>
    <t>СП35: плоскость 2, ветвь ec &lt;= r</t>
  </si>
  <si>
    <t>СП63: плоскость 1</t>
  </si>
  <si>
    <t>СП63: плоскость 2</t>
  </si>
  <si>
    <t>минимальный запас по предельным деформациям</t>
  </si>
  <si>
    <t>запас по найденному множителю несущей</t>
  </si>
  <si>
    <t>a_crc,ult/a_crc</t>
  </si>
  <si>
    <t>Rb,mc2/sigma_b</t>
  </si>
  <si>
    <t>СП35: плоскость 1, запас 0.7*Ncr/N</t>
  </si>
  <si>
    <t>СП35: плоскость 1, запас Nult/N</t>
  </si>
  <si>
    <t>СП35: плоскость 2, запас 0.7*Ncr/N</t>
  </si>
  <si>
    <t>СП35: плоскость 2, запас Nult/N</t>
  </si>
  <si>
    <t>СП63: плоскость 1, запас Ncr/N</t>
  </si>
  <si>
    <t>СП63: плоскость 2, запас Ncr/N</t>
  </si>
  <si>
    <t>worst LC</t>
  </si>
  <si>
    <t>Расшифровка статусов</t>
  </si>
  <si>
    <t>Статус</t>
  </si>
  <si>
    <t>Расчетная ветка выполнена, проверка пройдена.</t>
  </si>
  <si>
    <t>Равновесие найдено, но физический предел или проверка не проходят.</t>
  </si>
  <si>
    <t>Исходная постоянная часть выбранного пути уже не проходит проверку.</t>
  </si>
  <si>
    <t>Равновесие или расчетная точка не сошлись численно.</t>
  </si>
  <si>
    <t>Ошибка исходных данных или настройки.</t>
  </si>
  <si>
    <t>Внутренняя ошибка программы или несформированный результат.</t>
  </si>
  <si>
    <t>Проверка не применялась для данного сочетания.</t>
  </si>
  <si>
    <t>Расчет НДС и несущей способности по модели прочности</t>
  </si>
  <si>
    <t>относительно центральных осей приведенного сечения</t>
  </si>
  <si>
    <t>в точке приложения нагрузок</t>
  </si>
  <si>
    <t>Общие данные</t>
  </si>
  <si>
    <t>НДС от заданного сочетания нагрузок (по модели прочности)</t>
  </si>
  <si>
    <t>Расчет предельной несущей способности по выбранной λ-траектории (по модели прочности)</t>
  </si>
  <si>
    <t>плоскость деформации</t>
  </si>
  <si>
    <t>фактические макс. деформации</t>
  </si>
  <si>
    <t>фактические напряжения</t>
  </si>
  <si>
    <t>параметры сечения и статус</t>
  </si>
  <si>
    <t>параметры расчета</t>
  </si>
  <si>
    <t>предельные компоненты</t>
  </si>
  <si>
    <t>параметры сечения при λult и статус</t>
  </si>
  <si>
    <t>нагрузки, переданные в расчет прочности, в центре приведенного сечения</t>
  </si>
  <si>
    <t>Mx там же, вокруг оси X принятой системы</t>
  </si>
  <si>
    <t>My там же, вокруг оси Y принятой системы</t>
  </si>
  <si>
    <t>исходная N в пользовательской точке приложения</t>
  </si>
  <si>
    <t>исходный Mx в пользовательской точке приложения</t>
  </si>
  <si>
    <t>исходный My в пользовательской точке приложения</t>
  </si>
  <si>
    <t>предельная деформация бетона при сжатии</t>
  </si>
  <si>
    <t>предельная деформация бетона при растяжении; пусто, если растянутый бетон не работает</t>
  </si>
  <si>
    <t>предельная деформация арматуры при сжатии</t>
  </si>
  <si>
    <t>предельная деформация арматуры при растяжении</t>
  </si>
  <si>
    <t>ε0 в точке (0;0) внутренней системы координат модели; от этой точки заданы координаты всех элементов сечения</t>
  </si>
  <si>
    <t>кривизна kx при координате y во внутренней системе координат модели</t>
  </si>
  <si>
    <t>кривизна ky при координате x во внутренней системе координат модели</t>
  </si>
  <si>
    <t>максимальная сжимающая деформация бетона, если такая зона есть</t>
  </si>
  <si>
    <t>максимальная растягивающая деформация бетона, если такая зона есть</t>
  </si>
  <si>
    <t>максимальная сжимающая деформация арматуры, если такая зона есть</t>
  </si>
  <si>
    <t>максимальная растягивающая деформация арматуры, если такая зона есть</t>
  </si>
  <si>
    <t>максимальное сжатие бетона</t>
  </si>
  <si>
    <t>максимальное растяжение бетона; пусто, если диаграмма не несет растяжение</t>
  </si>
  <si>
    <t>максимальное сжатие арматуры</t>
  </si>
  <si>
    <t>максимальное растяжение арматуры</t>
  </si>
  <si>
    <t>полная высота сечения по нормали к нейтральной линии</t>
  </si>
  <si>
    <t>высота сжатой зоны по нормали к нейтральной линии</t>
  </si>
  <si>
    <t>yes - равновесие найдено через продолжение диаграммы; no - продолжение было разрешено, но не понадобилось; - - продолжение выключено</t>
  </si>
  <si>
    <t>статус фактического НДС по модели прочности</t>
  </si>
  <si>
    <t>причина найденного предельного состояния</t>
  </si>
  <si>
    <t>какие компоненты масштабировались</t>
  </si>
  <si>
    <t>фактический метод поиска</t>
  </si>
  <si>
    <t>предельный множитель выбранной траектории</t>
  </si>
  <si>
    <t>полная N при λult в точке приложения нагрузки</t>
  </si>
  <si>
    <t>полный Mx при λult в точке приложения нагрузки</t>
  </si>
  <si>
    <t>полный My при λult в точке приложения нагрузки</t>
  </si>
  <si>
    <t>сжатая деформация бетона в CapacityState, если зона есть</t>
  </si>
  <si>
    <t>растянутая деформация бетона в CapacityState, если зона есть</t>
  </si>
  <si>
    <t>сжатая деформация арматуры в CapacityState, если зона есть</t>
  </si>
  <si>
    <t>растянутая деформация арматуры в CapacityState, если зона есть</t>
  </si>
  <si>
    <t>полная высота по нормали к нейтральной линии CapacityState</t>
  </si>
  <si>
    <t>высота сжатой зоны CapacityState</t>
  </si>
  <si>
    <t>запас по найденному множителю λ</t>
  </si>
  <si>
    <t>статус расчета несущей способности</t>
  </si>
  <si>
    <t>N, tf</t>
  </si>
  <si>
    <t>Mx, tf*m</t>
  </si>
  <si>
    <t>My, tf*m</t>
  </si>
  <si>
    <t>h, m</t>
  </si>
  <si>
    <t>x, m</t>
  </si>
  <si>
    <t>ExtUsed</t>
  </si>
  <si>
    <t>запас (ε)</t>
  </si>
  <si>
    <t>статус</t>
  </si>
  <si>
    <t>LimitState</t>
  </si>
  <si>
    <t>Method</t>
  </si>
  <si>
    <t>запас (λ)</t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</si>
  <si>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</si>
  <si>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</si>
  <si>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</si>
  <si>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</si>
  <si>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</si>
  <si>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</si>
  <si>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</si>
  <si>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</si>
  <si>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</si>
  <si>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</si>
  <si>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</si>
  <si>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</si>
  <si>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</si>
  <si>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</t>
    </r>
  </si>
  <si>
    <r>
      <t>Mx,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</si>
  <si>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My,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</si>
  <si>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0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</si>
  <si>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x</t>
    </r>
    <r>
      <rPr>
        <b/>
        <sz val="9"/>
        <color theme="1"/>
        <rFont val="Arial"/>
        <family val="2"/>
        <charset val="204"/>
      </rPr>
      <t>, 1/mm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</si>
  <si>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y</t>
    </r>
    <r>
      <rPr>
        <b/>
        <sz val="9"/>
        <color theme="1"/>
        <rFont val="Arial"/>
        <family val="2"/>
        <charset val="204"/>
      </rPr>
      <t>, 1/mm</t>
    </r>
  </si>
  <si>
    <t>Расчет нормальных и продольных трещин</t>
  </si>
  <si>
    <t>Начало трещинообразования</t>
  </si>
  <si>
    <t>равновесное состояние при заданных нагрузках</t>
  </si>
  <si>
    <t>нормальные трещины по СП 35</t>
  </si>
  <si>
    <t>нормальные трещины по СП 63</t>
  </si>
  <si>
    <t>Осевое растяжение</t>
  </si>
  <si>
    <t>Изгиб N + M</t>
  </si>
  <si>
    <t>PreCrackState (до трещины)</t>
  </si>
  <si>
    <t>PostCrackState (после трещины)</t>
  </si>
  <si>
    <t>Коэффициент раскрытия трещин</t>
  </si>
  <si>
    <t>Напряжения</t>
  </si>
  <si>
    <t>ширина раскрытия нормальных трещин</t>
  </si>
  <si>
    <t>данные для расстояния между трещинами ls</t>
  </si>
  <si>
    <t>Коэффициенты</t>
  </si>
  <si>
    <t>нагрузки, переданные в расчет трещин, в центре приведенного сечения</t>
  </si>
  <si>
    <t>момент Mx там же, вокруг глобальной оси X/Y принятой системы</t>
  </si>
  <si>
    <t>момент My там же, вокруг глобальной оси X/Y принятой системы</t>
  </si>
  <si>
    <t>исходная продольная сила в пользовательской точке приложения</t>
  </si>
  <si>
    <t>площадь приведенного сечения для Ncrc</t>
  </si>
  <si>
    <t>растяжение бетона II ГПС</t>
  </si>
  <si>
    <t>сила образования трещины при центральном растяжении</t>
  </si>
  <si>
    <t>доля заданной растягивающей силы для Ncrc</t>
  </si>
  <si>
    <t>фактически использованный путь поиска точки образования трещины</t>
  </si>
  <si>
    <t>продольная сила в найденной точке образования трещины для выбранного пути</t>
  </si>
  <si>
    <t>модуль моментного вектора в найденной точке образования трещины</t>
  </si>
  <si>
    <t>доля выбранного пути нагрузки до образования трещины</t>
  </si>
  <si>
    <t>фактическая наибольшая деформация сжатия бетона до трещины</t>
  </si>
  <si>
    <t>фактическая наибольшая деформация растяжения бетона до трещины</t>
  </si>
  <si>
    <t>статус НДС непосредственно перед образованием нормальной трещины</t>
  </si>
  <si>
    <t>фактическая деформация сжатия после трещины</t>
  </si>
  <si>
    <t>растяжение после трещины; пусто при выключенном растянутом бетоне</t>
  </si>
  <si>
    <t>статус НДС сразу после образования нормальной трещины</t>
  </si>
  <si>
    <t>итог: нормальная трещина образуется при заданном сочетании или нет</t>
  </si>
  <si>
    <t>фактическая деформация сжатия при нагрузках сочетания</t>
  </si>
  <si>
    <t>растяжение при текущих нагрузках; пусто при выключенном растянутом бетоне</t>
  </si>
  <si>
    <t>yes - равновесие найдено через продолжение диаграммы; no - продолжение было разрешено, но не понадобилось; - - продолжение выключено в настройках</t>
  </si>
  <si>
    <t>OK - равновесие при заданных нагрузках сошлось без продолжения диаграммы и все материалы остались в физическом диапазоне; FAIL/NumFail останавливают расчет трещин</t>
  </si>
  <si>
    <t>площадь в m2; критическая область с вычетом всех проемов</t>
  </si>
  <si>
    <t>коэффициенты групп каждого расчетного ряда</t>
  </si>
  <si>
    <t>число реальных стержней каждой группы ряда</t>
  </si>
  <si>
    <t>диаметры в m; все стержни по рядам</t>
  </si>
  <si>
    <t>радиус армирования в m: Ar / сумма beta*nd</t>
  </si>
  <si>
    <t>коэффициент раскрытия в m; переведен из см</t>
  </si>
  <si>
    <t>все включенные стержни каждого ряда критической области</t>
  </si>
  <si>
    <t>общее число стержней критической области</t>
  </si>
  <si>
    <t>напряжение в MPa; критическая группа</t>
  </si>
  <si>
    <t>модуль арматуры в MPa; текущая модель</t>
  </si>
  <si>
    <t>раскрытие в m; максимум рассчитанных якорей</t>
  </si>
  <si>
    <t>допускаемая ширина в m; настройка пользователя</t>
  </si>
  <si>
    <t>запас: допускаемая ширина / рассчитанная ширина</t>
  </si>
  <si>
    <t>статус собственной проверки ширины по общей policy</t>
  </si>
  <si>
    <t>фактическая высота растянутой зоны</t>
  </si>
  <si>
    <t>расстояние от оси выбранного стержня до бетонного контура</t>
  </si>
  <si>
    <t>принятая глубина зоны растянутого бетона</t>
  </si>
  <si>
    <t>площадь растянутого бетона расчетной зоны</t>
  </si>
  <si>
    <t>площадь выбранной растянутой арматуры</t>
  </si>
  <si>
    <t>эквивалентный диаметр выбранных стержней</t>
  </si>
  <si>
    <t>расстояние до нормативных ограничений</t>
  </si>
  <si>
    <t>принятое расстояние между трещинами</t>
  </si>
  <si>
    <t>коэффициент длительности действия нагрузки</t>
  </si>
  <si>
    <t>коэффициент профиля арматуры из Config</t>
  </si>
  <si>
    <t>коэффициент характера нагружения</t>
  </si>
  <si>
    <t>коэффициент неравномерности деформаций арматуры</t>
  </si>
  <si>
    <t>стержни, использованные для As и σs</t>
  </si>
  <si>
    <t>количество выбранных стержней</t>
  </si>
  <si>
    <t>напряжение выбранной арматуры сразу после образования трещины</t>
  </si>
  <si>
    <t>напряжение выбранной арматуры при текущем НДС</t>
  </si>
  <si>
    <t>модуль упругости арматуры для формулы раскрытия трещины</t>
  </si>
  <si>
    <t>расчетная ширина раскрытия</t>
  </si>
  <si>
    <t>допустимая ширина раскрытия</t>
  </si>
  <si>
    <t>запас: допустимая ширина делится на расчетную</t>
  </si>
  <si>
    <t>статус проверки нормальных трещин</t>
  </si>
  <si>
    <t>максимальное сжатие бетона для продольных трещин</t>
  </si>
  <si>
    <t>допустимое Rb,mc2</t>
  </si>
  <si>
    <t>запас: Rb,mc2 делится на сжатие бетона</t>
  </si>
  <si>
    <t>статус проверки продольных трещин</t>
  </si>
  <si>
    <t>равновесие</t>
  </si>
  <si>
    <t>state</t>
  </si>
  <si>
    <t>β</t>
  </si>
  <si>
    <t>d, m</t>
  </si>
  <si>
    <t>ψ, m</t>
  </si>
  <si>
    <t>rebars</t>
  </si>
  <si>
    <t>no</t>
  </si>
  <si>
    <r>
      <t>A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</si>
  <si>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</si>
  <si>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</si>
  <si>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</si>
  <si>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rebars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</si>
  <si>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</si>
  <si>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</si>
  <si>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/a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</si>
  <si>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Расстояние между трещинами l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</si>
  <si>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red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</si>
  <si>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ser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</si>
  <si>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</si>
  <si>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</si>
  <si>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Mxy,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tf*m</t>
    </r>
  </si>
  <si>
    <r>
      <t>x</t>
    </r>
    <r>
      <rPr>
        <b/>
        <vertAlign val="subscript"/>
        <sz val="9"/>
        <color theme="1"/>
        <rFont val="Arial"/>
        <family val="2"/>
        <charset val="204"/>
      </rPr>
      <t>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</si>
  <si>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</si>
  <si>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h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</si>
  <si>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m2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</si>
  <si>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m2</t>
    </r>
  </si>
  <si>
    <r>
      <t>d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eq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</si>
  <si>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s0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</si>
  <si>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</si>
  <si>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1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</si>
  <si>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2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</si>
  <si>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3</t>
    </r>
  </si>
  <si>
    <r>
      <t>ψ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</si>
  <si>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</si>
  <si>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</si>
  <si>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max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</si>
  <si>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</si>
  <si>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  <r>
      <rPr>
        <b/>
        <sz val="9"/>
        <color theme="1"/>
        <rFont val="Arial"/>
        <family val="2"/>
        <charset val="204"/>
      </rPr>
      <t>/σ</t>
    </r>
    <r>
      <rPr>
        <b/>
        <vertAlign val="subscript"/>
        <sz val="9"/>
        <color theme="1"/>
        <rFont val="Arial"/>
        <family val="2"/>
        <charset val="204"/>
      </rPr>
      <t>b</t>
    </r>
  </si>
  <si>
    <t>Итог по расчету (с учетом η)</t>
  </si>
  <si>
    <t>относительно главных центральных осей приведенного сечения</t>
  </si>
  <si>
    <t>Общие данные для учета продольного изгиба и проверки устойчивости (по главным осям 1, 2)</t>
  </si>
  <si>
    <t>Нагрузки до применения η в ц.т. приведенного сечения</t>
  </si>
  <si>
    <t>постоянные + временные</t>
  </si>
  <si>
    <t>постоянные</t>
  </si>
  <si>
    <t>характеристики сечения</t>
  </si>
  <si>
    <t>Расчет по СП 35</t>
  </si>
  <si>
    <t>общие для СП</t>
  </si>
  <si>
    <t>Плоскость 1 (изгиб вокруг главной оси 1)</t>
  </si>
  <si>
    <t>Общие для плоскости</t>
  </si>
  <si>
    <t>при ec &gt; r</t>
  </si>
  <si>
    <t>при ec &lt;= r</t>
  </si>
  <si>
    <t>Плоскость 2 (изгиб вокруг главной оси 2)</t>
  </si>
  <si>
    <t>Расчет по СП 63</t>
  </si>
  <si>
    <t>Коэффициент продольного изгиба в плоскости 1: изгиб вокруг главной оси 1</t>
  </si>
  <si>
    <t>Коэффициент продольного изгиба в плоскости 2: изгиб вокруг главной оси 2</t>
  </si>
  <si>
    <t>Продольная сила после учета продольного изгиба</t>
  </si>
  <si>
    <t>Момент после учета продольного изгиба в плоскости 1, вокруг главной оси 1</t>
  </si>
  <si>
    <t>Момент после учета продольного изгиба в плоскости 2, вокруг главной оси 2</t>
  </si>
  <si>
    <t>Продольная сила относительно центральных осей приведенного сечения</t>
  </si>
  <si>
    <t>Момент Mx относительно центральных осей приведенного сечения</t>
  </si>
  <si>
    <t>Момент My относительно центральных осей приведенного сечения</t>
  </si>
  <si>
    <t>Продольная сила в пользовательской точке приложения нагрузок</t>
  </si>
  <si>
    <t>Момент Mx в пользовательской точке приложения нагрузок</t>
  </si>
  <si>
    <t>Момент My в пользовательской точке приложения нагрузок</t>
  </si>
  <si>
    <t>Продольная сила до учета продольного изгиба</t>
  </si>
  <si>
    <t>Момент в плоскости 1, вокруг главной оси 1, до учета продольного изгиба</t>
  </si>
  <si>
    <t>Момент в плоскости 2, вокруг главной оси 2, до учета продольного изгиба</t>
  </si>
  <si>
    <t>Продольная сила от постоянной или длительной части нагрузки</t>
  </si>
  <si>
    <t>Момент в плоскости 1, вокруг главной оси 1, от постоянной или длительной части</t>
  </si>
  <si>
    <t>Момент в плоскости 2, вокруг главной оси 2, от постоянной или длительной части</t>
  </si>
  <si>
    <t>Размер сечения по нормали к плоскости 1, то есть вдоль главной оси 2</t>
  </si>
  <si>
    <t>Размер сечения по нормали к плоскости 2, то есть вдоль главной оси 1</t>
  </si>
  <si>
    <t>Радиус инерции для изгиба вокруг главной оси 1</t>
  </si>
  <si>
    <t>Радиус инерции для изгиба вокруг главной оси 2</t>
  </si>
  <si>
    <t>Расчетная длина для плоскости 1: изгиб вокруг главной оси 1</t>
  </si>
  <si>
    <t>Расчетная длина для плоскости 2: изгиб вокруг главной оси 2</t>
  </si>
  <si>
    <t>Случайный эксцентриситет для рассматриваемой плоскости</t>
  </si>
  <si>
    <t>Расчетный эксцентриситет продольной силы</t>
  </si>
  <si>
    <t>Ядровое расстояние для выбора ветви СП 35</t>
  </si>
  <si>
    <t>Критическая продольная сила для ветви ec &gt; r</t>
  </si>
  <si>
    <t>Коэффициент формы эпюры для ветви ec &gt; r</t>
  </si>
  <si>
    <t>Коэффициент длительного действия нагрузки</t>
  </si>
  <si>
    <t>Коэффициент увеличения момента</t>
  </si>
  <si>
    <t>Отношение действующей сжимающей силы к критической</t>
  </si>
  <si>
    <t>Статус проверки ветви ec &gt; r</t>
  </si>
  <si>
    <t>Табличный коэффициент продольного изгиба</t>
  </si>
  <si>
    <t>Коэффициент влияния момента</t>
  </si>
  <si>
    <t>Итоговый коэффициент ветви ec &lt;= r</t>
  </si>
  <si>
    <t>Предельная продольная сила по ветви ec &lt;= r</t>
  </si>
  <si>
    <t>Отношение предельной силы к действующей сжимающей</t>
  </si>
  <si>
    <t>Статус проверки ветви ec &lt;= r</t>
  </si>
  <si>
    <t>Гибкость элемента в рассматриваемой плоскости изгиба вокруг главной оси</t>
  </si>
  <si>
    <t>Коэффициент влияния эксцентриситета</t>
  </si>
  <si>
    <t>Коэффициент жесткости бетонной части</t>
  </si>
  <si>
    <t>Коэффициент жесткости арматуры</t>
  </si>
  <si>
    <t>Условная жесткость элемента</t>
  </si>
  <si>
    <t>Критическая продольная сила</t>
  </si>
  <si>
    <t>Отношение критической силы к действующей сжимающей</t>
  </si>
  <si>
    <t>Статус проверки рассматриваемой плоскости</t>
  </si>
  <si>
    <t>η1</t>
  </si>
  <si>
    <t>η2</t>
  </si>
  <si>
    <t>Nₗ, tf</t>
  </si>
  <si>
    <t>h1, m</t>
  </si>
  <si>
    <t>h2, m</t>
  </si>
  <si>
    <t>i1, m</t>
  </si>
  <si>
    <t>i2, m</t>
  </si>
  <si>
    <t>r, m</t>
  </si>
  <si>
    <t>δ</t>
  </si>
  <si>
    <t>η</t>
  </si>
  <si>
    <t>φ</t>
  </si>
  <si>
    <t>D, tf*m2</t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</si>
  <si>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</si>
  <si>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</si>
  <si>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ₗ,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</si>
  <si>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ₗ, tf*m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</si>
  <si>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01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</si>
  <si>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02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</si>
  <si>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p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</si>
  <si>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c,sl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</si>
  <si>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</t>
    </r>
    <r>
      <rPr>
        <b/>
        <sz val="9"/>
        <color theme="1"/>
        <rFont val="Arial"/>
        <family val="2"/>
        <charset val="204"/>
      </rPr>
      <t>, 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</si>
  <si>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, tf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</si>
  <si>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(пост)</t>
    </r>
  </si>
  <si>
    <r>
      <t>0.7*N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</si>
  <si>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(табл)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</si>
  <si>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</si>
  <si>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/N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</si>
  <si>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/i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</si>
  <si>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a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</si>
  <si>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, m</t>
    </r>
  </si>
  <si>
    <r>
      <t>δ</t>
    </r>
    <r>
      <rPr>
        <b/>
        <vertAlign val="subscript"/>
        <sz val="9"/>
        <color theme="1"/>
        <rFont val="Arial"/>
        <family val="2"/>
        <charset val="204"/>
      </rPr>
      <t>e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</si>
  <si>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b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</si>
  <si>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</si>
  <si>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</si>
  <si>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t>RunID</t>
  </si>
  <si>
    <t>ElementID</t>
  </si>
  <si>
    <t>MaterialType</t>
  </si>
  <si>
    <t>X, m</t>
  </si>
  <si>
    <t>Y, m</t>
  </si>
  <si>
    <t>Area, m2</t>
  </si>
  <si>
    <t>GeometryInterpretationStatus</t>
  </si>
  <si>
    <t>Width, m</t>
  </si>
  <si>
    <t>Height, m</t>
  </si>
  <si>
    <t>Diameter, m</t>
  </si>
  <si>
    <t>Rotation, rad</t>
  </si>
  <si>
    <t>LocalIx, m4</t>
  </si>
  <si>
    <t>LocalIy, m4</t>
  </si>
  <si>
    <t>LocalIxy, m4</t>
  </si>
  <si>
    <t>SweepAngle, rad</t>
  </si>
  <si>
    <t>LoopID</t>
  </si>
  <si>
    <t>LoopRole</t>
  </si>
  <si>
    <t>SourceID</t>
  </si>
  <si>
    <t>Unit</t>
  </si>
  <si>
    <t>C1</t>
  </si>
  <si>
    <t>Rectangle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</si>
  <si>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</si>
  <si>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</si>
  <si>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</si>
  <si>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</si>
  <si>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</si>
  <si>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</si>
  <si>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</si>
  <si>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</si>
  <si>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</si>
  <si>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</si>
  <si>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</si>
  <si>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</si>
  <si>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</si>
  <si>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</si>
  <si>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</si>
  <si>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</si>
  <si>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</si>
  <si>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</si>
  <si>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</si>
  <si>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</si>
  <si>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</si>
  <si>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</si>
  <si>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</si>
  <si>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</si>
  <si>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</si>
  <si>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</si>
  <si>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</si>
  <si>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</si>
  <si>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</si>
  <si>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</si>
  <si>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</si>
  <si>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</si>
  <si>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</si>
  <si>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</si>
  <si>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</si>
  <si>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</si>
  <si>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</si>
  <si>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</si>
  <si>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</si>
  <si>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</si>
  <si>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</si>
  <si>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</si>
  <si>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</si>
  <si>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</si>
  <si>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Rebar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</si>
  <si>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</si>
  <si>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</si>
  <si>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</si>
  <si>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</si>
  <si>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</si>
  <si>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</si>
  <si>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</si>
  <si>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</si>
  <si>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</si>
  <si>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</si>
  <si>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</si>
  <si>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</si>
  <si>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</si>
  <si>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</si>
  <si>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</si>
  <si>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</si>
  <si>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</si>
  <si>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</si>
  <si>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OUTER</t>
  </si>
  <si>
    <t>Outer</t>
  </si>
  <si>
    <t>LoadCase</t>
  </si>
  <si>
    <t>StateType</t>
  </si>
  <si>
    <t>Stress, MPa</t>
  </si>
  <si>
    <t>PhysicalState</t>
  </si>
  <si>
    <t>Результаты элементов по сочетаниям</t>
  </si>
  <si>
    <t>Parameter</t>
  </si>
  <si>
    <t>Value</t>
  </si>
  <si>
    <t>ALL</t>
  </si>
  <si>
    <t>Bounds.MinX</t>
  </si>
  <si>
    <t>Минимальный X бетонной расчетной модели в координатах модели.</t>
  </si>
  <si>
    <t>Bounds.MaxX</t>
  </si>
  <si>
    <t>Максимальный X бетонной расчетной модели в координатах модели.</t>
  </si>
  <si>
    <t>Bounds.MinY</t>
  </si>
  <si>
    <t>Минимальный Y бетонной расчетной модели в координатах модели.</t>
  </si>
  <si>
    <t>Bounds.MaxY</t>
  </si>
  <si>
    <t>Максимальный Y бетонной расчетной модели в координатах модели.</t>
  </si>
  <si>
    <t>Источник геометрии расчетной модели.</t>
  </si>
  <si>
    <t>Geometry.Revision</t>
  </si>
  <si>
    <t>Версия геометрии, к которой относятся состояния и расчетные области этого снимка.</t>
  </si>
  <si>
    <t>LoadReferenceX</t>
  </si>
  <si>
    <t>X точки приложения нагрузки в координатах модели; это центр тяжести бетонного сечения плюс Load.ReferenceOffsetX.</t>
  </si>
  <si>
    <t>LoadReferenceY</t>
  </si>
  <si>
    <t>Y точки приложения нагрузки в координатах модели; это центр тяжести бетонного сечения плюс Load.ReferenceOffsetY.</t>
  </si>
  <si>
    <t>ConcreteCount</t>
  </si>
  <si>
    <t>Количество бетонных элементов расчетной модели.</t>
  </si>
  <si>
    <t>RebarCount</t>
  </si>
  <si>
    <t>Количество элементов продольной арматуры расчетной модели.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</si>
  <si>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</si>
  <si>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</si>
  <si>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</si>
  <si>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</si>
  <si>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</si>
  <si>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</si>
  <si>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</si>
  <si>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</si>
  <si>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</si>
  <si>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</si>
  <si>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</si>
  <si>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</si>
  <si>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</si>
  <si>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</si>
  <si>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</si>
  <si>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</si>
  <si>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</si>
  <si>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</si>
  <si>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</si>
  <si>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</si>
  <si>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</si>
  <si>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 в координатах модели; от этой точки задается Load.ReferenceOffsetX.</t>
  </si>
  <si>
    <t>Concrete.CentroidY</t>
  </si>
  <si>
    <t>Y центра тяжести бетонного сечения в координатах модели; от этой точки задается Load.ReferenceOffsetY.</t>
  </si>
  <si>
    <t>Concrete.Ix</t>
  </si>
  <si>
    <t>m4</t>
  </si>
  <si>
    <t>Момент инерции бетонного сечения относительно оси X внутренней системы координат модели.</t>
  </si>
  <si>
    <t>Concrete.Iy</t>
  </si>
  <si>
    <t>Момент инерции бетонного сечения относительно оси Y внутренней системы координат модели.</t>
  </si>
  <si>
    <t>Concrete.Ixy</t>
  </si>
  <si>
    <t>Центробежный момент бетонного сечения относительно осей X/Y внутренней системы координат модели.</t>
  </si>
  <si>
    <t>Concrete.Ixc</t>
  </si>
  <si>
    <t>Момент инерции бетонного сечения относительно центральной оси X через ц.т. бетонного сечения.</t>
  </si>
  <si>
    <t>Concrete.Iyc</t>
  </si>
  <si>
    <t>Момент инерции бетонного сечения относительно центральной оси Y через ц.т. бетонного сечения.</t>
  </si>
  <si>
    <t>Concrete.Ixyc</t>
  </si>
  <si>
    <t>Центробежный момент бетонного сечения относительно центральных осей X/Y через ц.т. бетонного сечения.</t>
  </si>
  <si>
    <t>Concrete.RadiusX</t>
  </si>
  <si>
    <t>Радиус инерции бетонного сечения относительно центральной оси X через ц.т. бетонного сечения.</t>
  </si>
  <si>
    <t>Concrete.RadiusY</t>
  </si>
  <si>
    <t>Радиус инерции бетонного сечения относительно центральной оси Y через ц.т. бетонного сечения.</t>
  </si>
  <si>
    <t>Concrete.PrincipalAngle</t>
  </si>
  <si>
    <t>rad</t>
  </si>
  <si>
    <t>Угол от +X модели к главной центральной оси 1 бетонного сечения; положительный против часовой стрелки.</t>
  </si>
  <si>
    <t>Concrete.PrincipalI1</t>
  </si>
  <si>
    <t>Главный центральный момент инерции бетонного сечения относительно главной оси 1 (больший).</t>
  </si>
  <si>
    <t>Concrete.PrincipalI2</t>
  </si>
  <si>
    <t>Главный центральный момент инерции бетонного сечения относительно главной оси 2 (меньший).</t>
  </si>
  <si>
    <t>Concrete.PrincipalRadius1</t>
  </si>
  <si>
    <t>Радиус инерции бетонного сечения относительно главной центральной оси 1.</t>
  </si>
  <si>
    <t>Concrete.PrincipalRadius2</t>
  </si>
  <si>
    <t>Радиус инерции бетонного сечения относительно главной центральной оси 2.</t>
  </si>
  <si>
    <t>Concrete.CoreDistanceXPlus</t>
  </si>
  <si>
    <t>Ядровое расстояние r бетонного сечения для эксцентриситета в направлении +X центральных осей X/Y.</t>
  </si>
  <si>
    <t>Concrete.CoreDistanceXMinus</t>
  </si>
  <si>
    <t>Ядровое расстояние r бетонного сечения для эксцентриситета в направлении -X центральных осей X/Y.</t>
  </si>
  <si>
    <t>Concrete.CoreDistanceYPlus</t>
  </si>
  <si>
    <t>Ядровое расстояние r бетонного сечения для эксцентриситета в направлении +Y центральных осей X/Y.</t>
  </si>
  <si>
    <t>Concrete.CoreDistanceYMinus</t>
  </si>
  <si>
    <t>Ядровое расстояние r бетонного сечения для эксцентриситета в направлении -Y центральных осей X/Y.</t>
  </si>
  <si>
    <t>Concrete.CoreDistance1Plus</t>
  </si>
  <si>
    <t>Ядровое расстояние r бетонного сечения для эксцентриситета в направлении +главной центральной оси 1.</t>
  </si>
  <si>
    <t>Concrete.CoreDistance1Minus</t>
  </si>
  <si>
    <t>Ядровое расстояние r бетонного сечения для эксцентриситета в направлении -главной центральной оси 1.</t>
  </si>
  <si>
    <t>Concrete.CoreDistance2Plus</t>
  </si>
  <si>
    <t>Ядровое расстояние r бетонного сечения для эксцентриситета в направлении +главной центральной оси 2.</t>
  </si>
  <si>
    <t>Concrete.CoreDistance2Minus</t>
  </si>
  <si>
    <t>Ядровое расстояние r бетонного сечения для эксцентриситета в направлении -главной центральной оси 2.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</si>
  <si>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</si>
  <si>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</si>
  <si>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</si>
  <si>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</si>
  <si>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Transformed.CentroidY</t>
  </si>
  <si>
    <t>Y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</si>
  <si>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Transformed.Ix</t>
  </si>
  <si>
    <t>Момент инерции приведенного сечения относительно оси X внутренней системы координат модели.</t>
  </si>
  <si>
    <t>Transformed.Iy</t>
  </si>
  <si>
    <t>Момент инерции приведенного сечения относительно оси Y внутренней системы координат модели.</t>
  </si>
  <si>
    <t>Transformed.Ixy</t>
  </si>
  <si>
    <t>Центробежный момент приведенного сечения относительно осей X/Y внутренней системы координат модели.</t>
  </si>
  <si>
    <t>Transformed.Ixc</t>
  </si>
  <si>
    <t>Момент инерции приведенного сечения относительно центральной оси X через ц.т. приведенного сечения.</t>
  </si>
  <si>
    <t>Transformed.Iyc</t>
  </si>
  <si>
    <t>Момент инерции приведенного сечения относительно центральной оси Y через ц.т. приведенного сечения.</t>
  </si>
  <si>
    <t>Transformed.Ixyc</t>
  </si>
  <si>
    <t>Центробежный момент приведенного сечения относительно центральных осей X/Y через ц.т. приведенного сечения.</t>
  </si>
  <si>
    <t>Transformed.RadiusX</t>
  </si>
  <si>
    <t>Радиус инерции приведенного сечения относительно центральной оси X через ц.т. приведенного сечения.</t>
  </si>
  <si>
    <t>Transformed.RadiusY</t>
  </si>
  <si>
    <t>Радиус инерции приведенного сечения относительно центральной оси Y через ц.т. приведенного сечения.</t>
  </si>
  <si>
    <t>Transformed.PrincipalAngle</t>
  </si>
  <si>
    <t>Угол от +X модели к главной центральной оси 1 приведенного сечения; положительный против часовой стрелки.</t>
  </si>
  <si>
    <t>Transformed.PrincipalI1</t>
  </si>
  <si>
    <t>Главный центральный момент инерции приведенного сечения относительно главной оси 1 (больший).</t>
  </si>
  <si>
    <t>Transformed.PrincipalI2</t>
  </si>
  <si>
    <t>Главный центральный момент инерции приведенного сечения относительно главной оси 2 (меньший).</t>
  </si>
  <si>
    <t>Transformed.PrincipalRadius1</t>
  </si>
  <si>
    <t>Радиус инерции приведенного сечения относительно главной центральной оси 1.</t>
  </si>
  <si>
    <t>Transformed.PrincipalRadius2</t>
  </si>
  <si>
    <t>Радиус инерции приведенного сечения относительно главной центральной оси 2.</t>
  </si>
  <si>
    <t>Transformed.CoreDistanceXPlus</t>
  </si>
  <si>
    <t>Ядровое расстояние r приведенного сечения для эксцентриситета в направлении +X центральных осей X/Y.</t>
  </si>
  <si>
    <t>Transformed.CoreDistanceXMinus</t>
  </si>
  <si>
    <t>Ядровое расстояние r приведенного сечения для эксцентриситета в направлении -X центральных осей X/Y.</t>
  </si>
  <si>
    <t>Transformed.CoreDistanceYPlus</t>
  </si>
  <si>
    <t>Ядровое расстояние r приведенного сечения для эксцентриситета в направлении +Y центральных осей X/Y.</t>
  </si>
  <si>
    <t>Transformed.CoreDistanceYMinus</t>
  </si>
  <si>
    <t>Ядровое расстояние r приведенного сечения для эксцентриситета в направлении -Y центральных осей X/Y.</t>
  </si>
  <si>
    <t>Transformed.CoreDistance1Plus</t>
  </si>
  <si>
    <t>Ядровое расстояние r приведенного сечения для эксцентриситета в направлении +главной центральной оси 1.</t>
  </si>
  <si>
    <t>Transformed.CoreDistance1Minus</t>
  </si>
  <si>
    <t>Ядровое расстояние r приведенного сечения для эксцентриситета в направлении -главной центральной оси 1.</t>
  </si>
  <si>
    <t>Transformed.CoreDistance2Plus</t>
  </si>
  <si>
    <t>Ядровое расстояние r приведенного сечения для эксцентриситета в направлении +главной центральной оси 2.</t>
  </si>
  <si>
    <t>Transformed.CoreDistance2Minus</t>
  </si>
  <si>
    <t>Ядровое расстояние r приведенного сечения для эксцентриситета в направлении -главной центральной оси 2.</t>
  </si>
  <si>
    <t>Rebar.RatioPercent</t>
  </si>
  <si>
    <t>%</t>
  </si>
  <si>
    <t>Процент продольного армирования: суммарная As / gross-площадь бетонной сетки.</t>
  </si>
  <si>
    <t>SP35.Slenderness1</t>
  </si>
  <si>
    <t>Гибкость l0/i по СП 35 для плоскости 1: расчет изгиба вокруг главной оси 1 приведенного сечения.</t>
  </si>
  <si>
    <t>SP35.Slenderness2</t>
  </si>
  <si>
    <t>Гибкость l0/i по СП 35 для плоскости 2: расчет изгиба вокруг главной оси 2 приведенного сечения.</t>
  </si>
  <si>
    <t>Nint</t>
  </si>
  <si>
    <t>Равнодействующая продольная сила внутреннего НДС для выбранного сочетания.</t>
  </si>
  <si>
    <t>Заданная пользователем продольная сила сочетания.</t>
  </si>
  <si>
    <t>MxUser</t>
  </si>
  <si>
    <t>Пользовательский Mx в точке приложения нагрузки.</t>
  </si>
  <si>
    <t>MyUser</t>
  </si>
  <si>
    <t>Пользовательский My в точке приложения нагрузки.</t>
  </si>
  <si>
    <t>MxInternal</t>
  </si>
  <si>
    <t>Mx того же сочетания после переноса к началу внутренней системы координат модели.</t>
  </si>
  <si>
    <t>MyInternal</t>
  </si>
  <si>
    <t>My того же сочетания после переноса к началу внутренней системы координат модели.</t>
  </si>
  <si>
    <t>OverallStatus</t>
  </si>
  <si>
    <t>Итоговый пользовательский статус сочетания.</t>
  </si>
  <si>
    <t>Расчетный профиль, назначенный сочетанию в rngLoadCombinations.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</si>
  <si>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</si>
  <si>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</si>
  <si>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</si>
  <si>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</si>
  <si>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</si>
  <si>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</si>
  <si>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</si>
  <si>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</si>
  <si>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lambda-траектории.</t>
  </si>
  <si>
    <t>Nultimate</t>
  </si>
  <si>
    <t>Заполняется после успешного поиска несущей способности.</t>
  </si>
  <si>
    <t>MxUltimate</t>
  </si>
  <si>
    <t>MyUltimate</t>
  </si>
  <si>
    <t>CrackStatus</t>
  </si>
  <si>
    <t>Статус расчета ширины раскрытия трещин.</t>
  </si>
  <si>
    <t>LongitudinalCrackStatus</t>
  </si>
  <si>
    <t>Статус SLS(II)-проверки продольных трещин по сжатому бетону; выполняется как часть Calculation.Crack.Width.</t>
  </si>
  <si>
    <t>LongitudinalCrack.MaxConcreteCompressionStress</t>
  </si>
  <si>
    <t>Максимальное по модулю сжимающее напряжение бетона в прямом НДС.</t>
  </si>
  <si>
    <t>LongitudinalCrack.RbMc2</t>
  </si>
  <si>
    <t>Пользовательское допустимое Rb,mc2 для проверки продольных трещин.</t>
  </si>
  <si>
    <t>LongitudinalCrack.Utilization</t>
  </si>
  <si>
    <t>Использование по продольным трещинам: sigma_c,max / Rb,mc2.</t>
  </si>
  <si>
    <t>ExtensionUsed</t>
  </si>
  <si>
    <t>True, если расчетное состояние вышло за физические пределы диаграммы в numerical extension.</t>
  </si>
  <si>
    <t>Сохраненное значение настройки General.DiagramExtension на момент расчета.</t>
  </si>
  <si>
    <t>State.CrackedState.MaterialModelRole</t>
  </si>
  <si>
    <t>Смысловая роль материальной модели для именованного расчетного состояния.</t>
  </si>
  <si>
    <t>State.CrackedState.MaterialModelSpec</t>
  </si>
  <si>
    <t>SLS(II)|TwoLine|Ignore|TwoLine</t>
  </si>
  <si>
    <t>Фактическая спецификация ValueSet/ConcreteDiagram/ConcreteTension/SteelDiagram.</t>
  </si>
  <si>
    <t>State.CrackedState.ConcreteDiagramId</t>
  </si>
  <si>
    <t>PR2|CrackedState|CrackedState|Concrete|Physical|SLS(II)|TwoLine|Ignore|TwoLine</t>
  </si>
  <si>
    <t>Ссылка на бетонную диаграмму в rngNDMMaterialDiagrams.</t>
  </si>
  <si>
    <t>State.CrackedState.RebarDiagramId</t>
  </si>
  <si>
    <t>PR2|CrackedState|CrackedState|Rebar|Physical|SLS(II)|TwoLine|Ignore|TwoLine</t>
  </si>
  <si>
    <t>Ссылка на диаграмму арматуры в rngNDMMaterialDiagrams.</t>
  </si>
  <si>
    <t>State.CrackedState.Epsilon0</t>
  </si>
  <si>
    <t>Деформация в точке (0;0) внутренней системы координат модели для именованного расчетного состояния.</t>
  </si>
  <si>
    <t>State.CrackedState.KappaX</t>
  </si>
  <si>
    <t>Кривизна KappaX при координате Y внутренней системы координат модели.</t>
  </si>
  <si>
    <t>State.CrackedState.KappaY</t>
  </si>
  <si>
    <t>Кривизна KappaY при координате X внутренней системы координат модели.</t>
  </si>
  <si>
    <t>State.CrackedState.NeutralLine.Angle</t>
  </si>
  <si>
    <t>Угол нейтральной линии от оси X внутренней системы координат модели против часовой стрелки.</t>
  </si>
  <si>
    <t>State.CrackedState.NeutralLine.SignedDistance</t>
  </si>
  <si>
    <t>Знаковое расстояние от начала внутренней системы координат модели до нейтральной линии по нормали (KappaY, KappaX).</t>
  </si>
  <si>
    <t>State.CrackedState.ExtensionUsed</t>
  </si>
  <si>
    <t>True, если это расчетное состояние использовало numerical extension.</t>
  </si>
  <si>
    <t>State.CrackedState.Status</t>
  </si>
  <si>
    <t>Короткий статус состояния, сохраненный orchestrator-ом.</t>
  </si>
  <si>
    <t>State.CrackedState.ResultComment</t>
  </si>
  <si>
    <t>Равновесие найдено методом Newton со ступенчатым приложением нагрузки.</t>
  </si>
  <si>
    <t>Пользовательское пояснение результата named-state из ResultMeta.</t>
  </si>
  <si>
    <t>State.CrackedState.StopReason</t>
  </si>
  <si>
    <t>Служебная причина остановки solver-а для диагностики.</t>
  </si>
  <si>
    <t>Свойства всего сечения</t>
  </si>
  <si>
    <t>DiagramId</t>
  </si>
  <si>
    <t>MaterialModelRole</t>
  </si>
  <si>
    <t>MaterialModelSpec</t>
  </si>
  <si>
    <t>DiagramMode</t>
  </si>
  <si>
    <t>Material</t>
  </si>
  <si>
    <t>PointIndex</t>
  </si>
  <si>
    <t>Physical</t>
  </si>
  <si>
    <t>Фактические диаграммы материалов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</si>
  <si>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</si>
  <si>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</si>
  <si>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</si>
  <si>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</si>
  <si>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</si>
  <si>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</si>
  <si>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</si>
  <si>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</si>
  <si>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</si>
  <si>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Standard</t>
  </si>
  <si>
    <t>AnchorID</t>
  </si>
  <si>
    <t>SectionRevision</t>
  </si>
  <si>
    <t>RegionArea</t>
  </si>
  <si>
    <t>AreaUnit</t>
  </si>
  <si>
    <t>GeometrySource</t>
  </si>
  <si>
    <t>DIMENSION</t>
  </si>
  <si>
    <t>REBAR_ANNOTATION</t>
  </si>
  <si>
    <t>TwoRectangles</t>
  </si>
  <si>
    <t>Cracked</t>
  </si>
  <si>
    <t>InactiveTensionConcrete</t>
  </si>
  <si>
    <t>State.PostCrackState.MaterialModelRole</t>
  </si>
  <si>
    <t>State.PostCrackState.MaterialModelSpec</t>
  </si>
  <si>
    <t>State.PostCrackState.ConcreteDiagramId</t>
  </si>
  <si>
    <t>PR2|PostCrackState|CrackedState|Concrete|Physical|SLS(II)|TwoLine|Ignore|TwoLine</t>
  </si>
  <si>
    <t>State.PostCrackState.RebarDiagramId</t>
  </si>
  <si>
    <t>PR2|PostCrackState|CrackedState|Rebar|Physical|SLS(II)|TwoLine|Ignore|TwoLine</t>
  </si>
  <si>
    <t>State.PostCrackState.Epsilon0</t>
  </si>
  <si>
    <t>State.PostCrackState.KappaX</t>
  </si>
  <si>
    <t>State.PostCrackState.KappaY</t>
  </si>
  <si>
    <t>State.PostCrackState.NeutralLine.Angle</t>
  </si>
  <si>
    <t>State.PostCrackState.NeutralLine.SignedDistance</t>
  </si>
  <si>
    <t>State.PostCrackState.ExtensionUsed</t>
  </si>
  <si>
    <t>State.PostCrackState.Status</t>
  </si>
  <si>
    <t>State.PostCrackState.ResultComment</t>
  </si>
  <si>
    <t>State.PostCrackState.StopReason</t>
  </si>
  <si>
    <t>State.PreCrackState.MaterialModelRole</t>
  </si>
  <si>
    <t>CrackInitiation</t>
  </si>
  <si>
    <t>State.PreCrackState.MaterialModelSpec</t>
  </si>
  <si>
    <t>SLS(II)|ThreeLine|UseDiagram|TwoLine</t>
  </si>
  <si>
    <t>State.PreCrackState.ConcreteDiagramId</t>
  </si>
  <si>
    <t>PR2|PreCrackState|CrackInitiation|Concrete|Physical|SLS(II)|ThreeLine|UseDiagram|TwoLine</t>
  </si>
  <si>
    <t>State.PreCrackState.RebarDiagramId</t>
  </si>
  <si>
    <t>PR2|PreCrackState|CrackInitiation|Rebar|Physical|SLS(II)|ThreeLine|UseDiagram|TwoLine</t>
  </si>
  <si>
    <t>State.PreCrackState.Epsilon0</t>
  </si>
  <si>
    <t>State.PreCrackState.KappaX</t>
  </si>
  <si>
    <t>State.PreCrackState.KappaY</t>
  </si>
  <si>
    <t>State.PreCrackState.NeutralLine.Angle</t>
  </si>
  <si>
    <t>State.PreCrackState.NeutralLine.SignedDistance</t>
  </si>
  <si>
    <t>State.PreCrackState.ExtensionUsed</t>
  </si>
  <si>
    <t>State.PreCrackState.Status</t>
  </si>
  <si>
    <t>State.PreCrackState.ResultComment</t>
  </si>
  <si>
    <t>Равновесие заданной плоскости подтверждено по N, Mx и My.</t>
  </si>
  <si>
    <t>State.PreCrackState.StopReason</t>
  </si>
  <si>
    <t>6d</t>
  </si>
  <si>
    <t>Радиус взаимодействия по СП 35: 3d, 5d или 6d. Один вариант применяется в боковом направлении и к нейтральной линии.</t>
  </si>
  <si>
    <t>AutoCAD.Common.ConcreteLayer</t>
  </si>
  <si>
    <t>Единый слой бетонных элементов для импорта и экспорта. Импортируются Region; экспортируется расчетная геометрия с цветом по физическому состоянию из Results.</t>
  </si>
  <si>
    <t>AutoCAD.Common.RebarLayer</t>
  </si>
  <si>
    <t>Единый слой продольной арматуры для импорта и экспорта. Импортируются Region; цвет экспортируемых стержней определяется их физическим состоянием из Results.</t>
  </si>
  <si>
    <t>[Импорт]</t>
  </si>
  <si>
    <t>[Экспорт]</t>
  </si>
  <si>
    <t>AutoCAD.Export.CrackInteractionLayer</t>
  </si>
  <si>
    <t>Экспортный слой рассчитанной области нормальных трещин по СП 35 или СП 63: наружные контуры и отверстия. При импорте не используется.</t>
  </si>
  <si>
    <t>3d</t>
  </si>
  <si>
    <t>5d</t>
  </si>
  <si>
    <t>Общий слой точной наружной границы для импорта и экспорта. Отсутствующий или пустой слой допустим: без контура используются границы бетонных элементов.</t>
  </si>
  <si>
    <t>[NDM] Разнесение центров групп одного ряда по нормали к НЛ. Не выбирает боковых соседей. Ряд 1 - наружный, номера растут к НЛ. Начальное значение 50 мм; ввод в INPUT Length.</t>
  </si>
  <si>
    <t>SLS.Crack.SP35.NeighborRatioLimit</t>
  </si>
  <si>
    <t>CONTOUR_ARC</t>
  </si>
  <si>
    <t>[NDM] Порог t/L между рассматриваемой группой растянутых арматурных стержней и ближайшей группой стержней слева/справа вдоль НЛ. Ниже порога - полный r; при равенстве/выше - min(r; t/2). L - расстояние между центрами групп, t - расстояние между их проекциями на НЛ.</t>
  </si>
  <si>
    <t>Коэффициент k_s учитывает вклад арматуры в условную жесткость D = k_b·E_b·I_b + k_s·E_s·I_s по СП 63.</t>
  </si>
  <si>
    <t>Задайте положительное число. Некорректное значение дает InputErr с адресом Config, в том числе при неактивной ветви СП 63.</t>
  </si>
  <si>
    <t>Нижняя граница δ_e = e_0/h в формуле k_b по СП 63. Принятая нормативная граница - 0.15.</t>
  </si>
  <si>
    <t>Задайте неотрицательное число; ноль отключает эту программную границу. Если верхняя граница DeltaEMax также включена, нижняя не должна превышать верхнюю. Некорректный диапазон дает InputErr с адресом Config, в том числе при неактивной ветви СП 63.</t>
  </si>
  <si>
    <t>Верхняя граница δ_e = e_0/h в формуле k_b по СП 63. Принятая нормативная граница - 1.5.</t>
  </si>
  <si>
    <t>Задайте неотрицательное число; ноль отключает эту программную границу. Если нижняя граница DeltaEMin также включена, верхняя не должна быть меньше нижней. Некорректный диапазон дает InputErr с адресом Config, в том числе при неактивной ветви СП 63.</t>
  </si>
  <si>
    <t>Пользовательский коэффициент φ_p для устойчивости по СП 35. Для ненапрягаемой арматуры в текущей постановке обычно используется 1.</t>
  </si>
  <si>
    <t>Задайте положительное число. Некорректный ввод дает InputErr до расчетов, в том числе при неактивной ветви СП 35; допустимость числа не означает нормативного подтверждения произвольного коэффициента.</t>
  </si>
  <si>
    <t>Предел отношения N/N_cr для ветви η СП 35. В Results условие выводится как коэффициент запаса NOverNcrLimit·N_cr/N: значение больше 1 означает, что оно выполняется.</t>
  </si>
  <si>
    <t>Задайте положительное число. Некорректный ввод дает InputErr с адресом Config, в том числе при неактивной ветви СП 35.</t>
  </si>
  <si>
    <t>Каждый экспорт добавляет новые контуры без поиска совпадающих объектов и без автоматического удаления прежнего вывода. За чистоту места экспорта отвечает пользователь: заранее удалите ненужные объекты или выберите свободную область чертежа.</t>
  </si>
  <si>
    <t>Все координаты экспорта всегда в мм. Слой задается AutoCAD.Export.CrackInteractionLayer, цвет объектов - ACI 31. Каждый запуск добавляет новый контур без автоматической очистки места экспорта.</t>
  </si>
  <si>
    <t>Настройка обязательна при включенном AutoCAD.Export.ExportCrackInteractionContour и при ручной очистке оформления. Объекты области взаимодействия получают цвет ACI 31, в том числе на существующем слое.</t>
  </si>
  <si>
    <t>CRACK_REGION_LINE</t>
  </si>
  <si>
    <t>CRACK_1_SP35_1_1</t>
  </si>
  <si>
    <t>Граница сохраненной расчетной области нормальных трещин.</t>
  </si>
  <si>
    <t>CRACK_1_SP35_1_2</t>
  </si>
  <si>
    <t>CRACK_1_SP35_1_3</t>
  </si>
  <si>
    <t>CRACK_1_SP35_1_4</t>
  </si>
  <si>
    <t>CRACK_PROBE</t>
  </si>
  <si>
    <t>CRACK_PROBE_1_SP35_1</t>
  </si>
  <si>
    <t>P1/Q1</t>
  </si>
  <si>
    <t>Готовые внешняя P и внутренняя Q границы локального интервала материала.</t>
  </si>
  <si>
    <t>CRACK_PROBE_1_SP35_2</t>
  </si>
  <si>
    <t>P2/Q2</t>
  </si>
  <si>
    <t>CRACK_PROBE_1_SP35_3</t>
  </si>
  <si>
    <t>P3/Q3</t>
  </si>
  <si>
    <t>CRACK_PROBE_1_SP35_4</t>
  </si>
  <si>
    <t>P4/Q4</t>
  </si>
  <si>
    <t>CRACK_PROBE_1_SP35_5</t>
  </si>
  <si>
    <t>P5/Q5</t>
  </si>
  <si>
    <t>CRACK_1_SP35_1_5</t>
  </si>
  <si>
    <t>CRACK_REGION_ARC</t>
  </si>
  <si>
    <t>Общий слой отдельных отверстий для импорта и экспорта. Задается независимо от наружного контура; без него отверстия вычитаются из бетонной сетки. Допускает несколько контуров; отсутствующий или пустой слой пропускается. Координаты всегда в мм.</t>
  </si>
  <si>
    <t>SegmentID</t>
  </si>
  <si>
    <t>Sequence</t>
  </si>
  <si>
    <t>SegmentType</t>
  </si>
  <si>
    <t>CenterX</t>
  </si>
  <si>
    <t>CenterY</t>
  </si>
  <si>
    <t>Radius</t>
  </si>
  <si>
    <t>LengthUnit (SectionXY)</t>
  </si>
  <si>
    <t>Геометрия расчетных элементов сечения</t>
  </si>
  <si>
    <t>Достоверные контуры и отверстия сечения</t>
  </si>
  <si>
    <t>Исходный внешний контур и отверстия экспортируются из rngNDMSectionContours. Без отдельно импортированных точных контуров эта опция не подменяет их приблизительной границей сетки.</t>
  </si>
  <si>
    <t>Equivalent square</t>
  </si>
  <si>
    <t>AutoCAD Region: реальные A/I прочитаны; почти изотропная оболочка строится в CSectionModel по площади и углу простой грани.</t>
  </si>
  <si>
    <t>AutoCAD Region: реальные A/I прочитаны; прямоугольную оболочку по ним строит CSectionModel.</t>
  </si>
  <si>
    <t>AutoCAD Region: стержень арматуры; диаметр и радиус восстановлены по площади как эквивалентный круг.</t>
  </si>
  <si>
    <t>AutoCADImport</t>
  </si>
  <si>
    <t>DIM_AUTO_BOUNDS_B</t>
  </si>
  <si>
    <t>DIM_AUTO_BOUNDS_H</t>
  </si>
  <si>
    <t>REBAR_AUTO_ALL</t>
  </si>
  <si>
    <t>ALL: 20∅40</t>
  </si>
  <si>
    <t>Сводная подпись всей арматуры, распознанной при импорте AutoCAD.</t>
  </si>
  <si>
    <t>1 ряд: 1.00</t>
  </si>
  <si>
    <t>1 ряд: 1</t>
  </si>
  <si>
    <t>1 ряд: 0.04</t>
  </si>
  <si>
    <t>1 ряд: R20</t>
  </si>
  <si>
    <t>G10</t>
  </si>
  <si>
    <t>CRACK_1_SP35_1_6</t>
  </si>
  <si>
    <t>CRACK_1_SP35_1_7</t>
  </si>
  <si>
    <t>CRACK_1_SP35_1_8</t>
  </si>
  <si>
    <t>CRACK_1_SP35_1_9</t>
  </si>
  <si>
    <t>CRACK_1_SP35_1_10</t>
  </si>
  <si>
    <t>CRACK_1_SP35_1_11</t>
  </si>
  <si>
    <t>CRACK_1_SP35_1_12</t>
  </si>
  <si>
    <t>MATERIAL_1</t>
  </si>
  <si>
    <t>CAD_OUTER_MATERIAL_1_1</t>
  </si>
  <si>
    <t>MATERIAL</t>
  </si>
  <si>
    <t>Достоверный контур AutoCAD: реальные линии/дуги и внутренние контуры отверстий; координаты в мм. На заданном слое отверстий 'RC_NDM_Opening' объектов нет; дополнительные контуры отверстий не заданы.</t>
  </si>
  <si>
    <t>CAD_OUTER_MATERIAL_1_2</t>
  </si>
  <si>
    <t>CAD_OUTER_MATERIAL_1_3</t>
  </si>
  <si>
    <t>CAD_OUTER_MATERIAL_1_4</t>
  </si>
  <si>
    <t>B=1 m</t>
  </si>
  <si>
    <t>Общая ширина по достоверному наружному контуру импортированного сечения.</t>
  </si>
  <si>
    <t>H=1 m</t>
  </si>
  <si>
    <t>Общая высота по достоверному наружному контуру импортированного сечения.</t>
  </si>
  <si>
    <t>AuthoritativeContour</t>
  </si>
  <si>
    <t>Очистка удаляет не-Region объекты только со слоев оформления. Бетон, арматура, наружные контуры и отверстия на общих слоях сохраняются целиком, включая ранее экспортированные копии; все Region сохраняются и на других слоях. Пользовательские линии и тексты размещайте вне слоев оформления. Очистка не зависит от экспортных флагов, цветов или формата подписей.</t>
  </si>
  <si>
    <t>6. Поясняющие примечания</t>
  </si>
  <si>
    <t>AutoCAD.Export.ContourFormat</t>
  </si>
  <si>
    <t>Region</t>
  </si>
  <si>
    <t>Формат контуров сечения: Region - бетонная область со всеми отверстиями; Polyline - отдельные замкнутые полилинии наружной границы и отверстий. Не меняет расчетные контуры трещин.</t>
  </si>
  <si>
    <t>Polyline</t>
  </si>
  <si>
    <t>Yes выгружает сохраненную наружную границу сечения и отверстия. Формат задает AutoCAD.Export.ContourFormat. No отключает только исходные контуры сечения, не расчетную область трещин.</t>
  </si>
  <si>
    <t>Имена Common.SectionContourLayer и Common.OpeningContourLayer обязательны; отсутствующие слои создаются. Распределение контуров по слоям и цветам зависит от выбранного формата и описано в его справке. Это не слой рассчитанной области Ar.</t>
  </si>
  <si>
    <t>Region (по умолчанию): известный наружный контур и все отверстия образуют Region бетона на Common.SectionContourLayer. Каждая отдельная бетонная часть получает свой Region. Все границы одного Region имеют единый цвет ACI 30 (оранжевый).</t>
  </si>
  <si>
    <t>Если известны только отверстия, Region выводит их отдельно на Common.OpeningContourLayer цветом ACI 4 (голубой), не создавая наружный контур по сетке.</t>
  </si>
  <si>
    <t>Polyline: наружная граница и каждое отверстие выводятся отдельными замкнутыми полилиниями. Наружные границы - на Common.SectionContourLayer, ACI 30; отверстия - на Common.OpeningContourLayer, ACI 4. Прямые и круговые дуги сохраняются точно.</t>
  </si>
  <si>
    <t>Оба формата можно импортировать обратно. Выбор влияет только на исходные контуры сечения и действует при ContourEnabled = Yes. Контур расчетной области трещин остается полилинией на собственном слое. Пустое или неизвестное значение активной настройки требует исправления в указанной ячейке Config.</t>
  </si>
  <si>
    <t>Единицы INPUT/OUTPUT на Config и единицы самого чертежа этот масштаб не меняют. Размещайте сечение в плоскости XY при Z = 0. Поворот в этой плоскости допускается; наклонные контуры, сплайны и эллипсы</t>
  </si>
  <si>
    <t>не поддерживаются.</t>
  </si>
  <si>
    <t>На Config задайте два разных слоя: AutoCAD.Common.ConcreteLayer - для бетонных элементов, AutoCAD.Common.RebarLayer - для стержней. Эти настройки используются и при импорте, и при экспорте.</t>
  </si>
  <si>
    <t>Сетка должна описывать все сечение и не заполнять отверстия. Стержни должны лежать в бетоне. Каждый бетонный Region станет одним расчетным элементом, каждый арматурный Region - одним стержнем; его</t>
  </si>
  <si>
    <t>эквивалентный диаметр определяется по площади.</t>
  </si>
  <si>
    <t>3. Точный контур и несколько отверстий</t>
  </si>
  <si>
    <t>На Config задайте AutoCAD.Common.SectionContourLayer - слой наружного контура, и AutoCAD.Common.OpeningContourLayer - слой отверстий. Имена можно оставить заполненными всегда: если слоя нет или он</t>
  </si>
  <si>
    <t>пуст, соответствующие контуры не импортируются.</t>
  </si>
  <si>
    <t>Другой вариант - отдельные границы. Наружную замкнутую 2D-полилинию или окружность разместите на AutoCAD.Common.SectionContourLayer, а каждый контур отверстия - на AutoCAD.Common.OpeningContourLayer.</t>
  </si>
  <si>
    <t>Отверстия можно задать также Region. Прямые участки и круговые дуги поддерживаются.</t>
  </si>
  <si>
    <t>Если внутри отверстия есть отдельная бетонная часть, создайте для нее еще один Region на AutoCAD.Common.SectionContourLayer. Отверстие вырежьте из наружного Region. Сетку и стержни внутренней бетонной</t>
  </si>
  <si>
    <t>части разместите на обычных слоях бетона и арматуры.</t>
  </si>
  <si>
    <t>1. На Config выберите настройку Geometry.Source = AutoCAD.</t>
  </si>
  <si>
    <t>2. Нажмите «Импортировать геометрию из AutoCAD». Проверьте число бетонных элементов и стержней, площадь, размеры и схему.</t>
  </si>
  <si>
    <t>3. Задайте сочетания и их расчетные профили на Config, затем нажмите «Выполнить расчет». После изменения чертежа импортируйте геометрию заново перед расчетом.</t>
  </si>
  <si>
    <t>При смене INPUT пересчитайте вручную уже введенные нагрузки, параметры материалов и размерные настройки Config. Это не относится к сохраненной импортированной геометрии. Если новый импорт завершился</t>
  </si>
  <si>
    <t>ошибкой, прежняя геометрия Results сохраняется.</t>
  </si>
  <si>
    <t>При заданном наружном контуре габариты на схеме точные и без знака приблизительного равенства. Без него габариты определяются по сетке и отмечаются как приблизительные. Отдельные отверстия не уточняют</t>
  </si>
  <si>
    <t>неизвестный наружный габарит.</t>
  </si>
  <si>
    <t>На Config включите AutoCAD.Export.ContourEnabled = Yes и выберите настройку AutoCAD.Export.ContourFormat:</t>
  </si>
  <si>
    <t>ширины не мешает посмотреть ее контур.</t>
  </si>
  <si>
    <t>Кнопка очистки удаляет оформление, но сохраняет бетон, арматуру, наружные контуры и отверстия, включая прежние экспортированные копии. Повторный экспорт сам чертеж не очищает.</t>
  </si>
  <si>
    <t>1. Заданы только отверстия. Наружная граница берется по бетонной сетке, а вычитаются только заданные отверстия. Другие пустоты сетки не учитываются.</t>
  </si>
  <si>
    <t>2. Задан только наружный контур. Внутри него принимается сплошной бетон, без отверстий. Если отверстия есть в действительности, задайте их вместе с наружным контуром: пустоты сетки их не заменят.</t>
  </si>
  <si>
    <t>3. Заданы наружный контур и отверстия. Используется точная область внутри наружного контура за вычетом всех заданных отверстий. Границы сетки для этой площади не используются.</t>
  </si>
  <si>
    <t>На Config в расчетном профиле включите Calculation.Strength.DirectState = Yes. Материалы этой проверки задаются там же настройками MaterialModel.Strength.ValueSet,</t>
  </si>
  <si>
    <t>MaterialModel.Strength.ConcreteDiagram, MaterialModel.Strength.ConcreteTension и MaterialModel.Strength.SteelDiagram: набор характеристик, диаграммы бетона и стали, работа растянутого бетона.</t>
  </si>
  <si>
    <t>Внесите N, Mx и My в таблицу сочетаний на Config в единицах INPUT. Пользовательская точка приложения отсчитывается от центра бетона без арматуры. Ее смещения задаются настройками Config</t>
  </si>
  <si>
    <t>Load.ReferenceOffsetX и Load.ReferenceOffsetY.</t>
  </si>
  <si>
    <t>Допуски вводятся в INPUT Force и INPUT Moment - единицах ввода силы и момента. Они определяют точность равновесия, а не число знаков в таблице. Малые моменты зануляет другая настройка Config,</t>
  </si>
  <si>
    <t>Calculation.ZeroMomentPerDepth; 0 отключает такое зануление.</t>
  </si>
  <si>
    <t>Настройки Config Solver.MaxDeltaEpsilon0 и Solver.MaxDeltaKappa ограничивают изменение деформации и кривизны за шаг. Solver.LineSearchEnabled = Yes включает проверку уменьшенного шага, если большой</t>
  </si>
  <si>
    <t>шаг ухудшает равновесие.</t>
  </si>
  <si>
    <t>Для такой проверки настройка Config Solver.DampingInitial задает начальную долю шага, Solver.MinLineSearchAlpha - наименьшую допустимую. Для Secant число перестроений приближения задает</t>
  </si>
  <si>
    <t>Solver.SecantMaxRestarts, а порог слишком малого шага - Solver.SecantMinStepNorm. Подробности каждого параметра открываются его ссылкой «Подробнее».</t>
  </si>
  <si>
    <t>5. Продолжение диаграмм и статус</t>
  </si>
  <si>
    <t>Если итоговое равновесие внутри физических пределов, статус - OK. Если оно найдено только за пределами диаграммы, статус - FAIL. Если равновесие не найдено, статус - NumFail; это не доказательство</t>
  </si>
  <si>
    <t>разрушения. Выключенный растянутый бетон остается выключенным и при продолжении диаграмм.</t>
  </si>
  <si>
    <t>В подробном блоке прочности показаны напряжения, деформации бетона и стали, h - высота сечения по направлению изгиба, x - высота сжатой зоны, ExtUsed - фактическое использование продолженной</t>
  </si>
  <si>
    <t>диаграммы. Геометрические свойства сечения находятся в отдельной таблице.</t>
  </si>
  <si>
    <t>Для подробной диагностики включите на Config General.ExecutionReportEnabled = Yes. Отчет RC_Section_NDM_execution_report.txt записывается рядом с книгой и заменяется при новом запуске.</t>
  </si>
  <si>
    <t>2. Постоянная и увеличиваемая части</t>
  </si>
  <si>
    <t>Если сила приложена со смещением, заданным на Config настройками Load.ReferenceOffsetX и Load.ReferenceOffsetY, ее добавочный момент увеличивается вместе с N. Пользовательский момент масштабируется</t>
  </si>
  <si>
    <t>только тогда, когда выбранный путь включает этот момент.</t>
  </si>
  <si>
    <t>Например, задано N = 100 тс и Mx = 50 тс·м; смещение силы добавляет еще 10 тс·м. При пути λ*N получаем N = λ·100 и Mx = 50 + λ·10. При λ*Mxy сила и ее добавка остаются постоянными: N = 100, Mx = 10 +</t>
  </si>
  <si>
    <t>λ·50.</t>
  </si>
  <si>
    <t>Для силового осевого пути λ*N и для λ*NMxy без пользовательских моментов применяется LoadMultiplier. На горизонтальном участке диаграммы прямой поиск предельной деформации может не дать единственного</t>
  </si>
  <si>
    <t>устойчивого решения.</t>
  </si>
  <si>
    <t>Контролируются сжатие и растяжение бетона и стали. Растяжение бетона проверяется только при включенной растянутой ветви. Пределы берутся из диаграмм выбранной модели, а не из численных допусков.</t>
  </si>
  <si>
    <t>Точность UltimateStrain задает настройка Config Capacity.ToleranceStrain. Число итераций обоих способов ограничивает Capacity.SolverMaxIterations. Допуски равновесия задаются на Config настройками</t>
  </si>
  <si>
    <t>Solver.ToleranceN, Solver.ToleranceMx и Solver.ToleranceMy.</t>
  </si>
  <si>
    <t>4. Настройки пробного поиска</t>
  </si>
  <si>
    <t>Для LoadMultiplier на Config настройка Capacity.InitialLambda задает первую положительную пробу, Capacity.MaxLambda - техническую границу расширения поиска, Capacity.ToleranceLambda - точность λ.</t>
  </si>
  <si>
    <t>MaxLambda не увеличивает физическую несущую способность и не ограничивает успешный прямой поиск UltimateStrain.</t>
  </si>
  <si>
    <t>Настройка Config Capacity.SearchMethod выбирает уточнение интервала: Bisection делит его пополам; Brent сочетает деление с ускоренными пробами; Secant использует изменение результата между предыдущими</t>
  </si>
  <si>
    <t>пробами. Методы ищут один и тот же физический предел.</t>
  </si>
  <si>
    <t>На Config Capacity.BaseLoadSteps задает число ступеней приложения нагрузки одной пробы, Capacity.MaxRetries - дополнительные попытки при численной несходимости. На повторе ступеней вдвое больше,</t>
  </si>
  <si>
    <t>допустимое изменение кривизны вдвое меньше. Значения λ и усилий этой пробы не меняются.</t>
  </si>
  <si>
    <t>Настройка Config General.DiagramExtension может помогать найти равновесие пробной нагрузки за пределами диаграммы. Физический критерий по деформациям остается исходным: численное продолжение не</t>
  </si>
  <si>
    <t>прибавляет сечению несущую способность.</t>
  </si>
  <si>
    <t>SF_capacity - коэффициент запаса по несущей способности; λ_ult - найденный предельный множитель. При λ_ult ≥ 1 заданная нагрузка проходит проверку, при λ_ult &lt; 1 - не проходит.</t>
  </si>
  <si>
    <t>BaseFail означает подтвержденный физический отказ постоянной части при λ = 0. NumFail означает, что предельную точку не удалось надежно найти численно; сам по себе он не доказывает разрушение.</t>
  </si>
  <si>
    <t>Комментарий объясняет причину и использованный путь.</t>
  </si>
  <si>
    <t>В Results также показаны N_ult, Mx_ult и My_ult - усилия в найденной предельной точке, фактический метод и LoadPath. Усилия возвращаются к пользовательской точке приложения и выводятся в OUTPUT и</t>
  </si>
  <si>
    <t>пользовательских знаках; напряжения и деформации сохраняют физические знаки.</t>
  </si>
  <si>
    <t>Обе методики используют текущее НДС и границы бетона для площади взаимодействия. Точные контуры уточняют расчет трещин, но не меняют характеристики бетонной сетки для устойчивости. Методика</t>
  </si>
  <si>
    <t>устойчивости выбирается независимо настройкой Config Stability.Code.</t>
  </si>
  <si>
    <t>1. Условие проверки и общая формула</t>
  </si>
  <si>
    <t>Путь поиска задается столбцом LoadPath в таблице сочетаний на Config; пустое значение означает Auto. Численный способ выбирается настройкой Config SLS.Crack.InitiationSolutionStrategy. Отдельного пути</t>
  </si>
  <si>
    <t>только для трещин нет.</t>
  </si>
  <si>
    <t>λ_crc - найденный множитель выбранной части нагрузки в момент образования трещины. λ = 1 соответствует текущему сочетанию. Нормальная трещина может быть также достоверно исключена без найденной</t>
  </si>
  <si>
    <t>пороговой точки; тогда выводится NotCracked.</t>
  </si>
  <si>
    <t>Подтвержденный NotCracked исключает расчет ширины: статус проверки N/A, численная ячейка a_crc остается пустой. Это не расчетная ширина, равная нулю. Проверка продольных трещин при этом сохраняется.</t>
  </si>
  <si>
    <t>Отказ более высокой пробной нагрузки не означает отказа текущего сочетания. Если допустимое равновесие при λ = 1 не достигает критерия трещины, а более высокая проба достигает другого физического</t>
  </si>
  <si>
    <t>предела, текущее сочетание остается NotCracked.</t>
  </si>
  <si>
    <t>3. Центральное растяжение</t>
  </si>
  <si>
    <t>Центральное растяжение определяется относительно приведенного центра сечения бетон + арматура. При смещении точки приложения, заданном на Config настройками Load.ReferenceOffsetX и</t>
  </si>
  <si>
    <t>Load.ReferenceOffsetY, даже одна сила N может создавать изгиб и требовать общей проверки.</t>
  </si>
  <si>
    <t>N - растягивающая сила; N_crc - сила образования нормальных трещин при центральном растяжении.</t>
  </si>
  <si>
    <t>Для центрального растяжения множитель равен отношению пороговой силы к текущей. При расчете ширины берется вся площадь бетона за вычетом отверстий и вся фактически растянутая арматура.</t>
  </si>
  <si>
    <t>4. Образование трещины при изгибе и внецентренной силе</t>
  </si>
  <si>
    <t>Если все сечение растянуто, но кривизна ненулевая, применяется формула:</t>
  </si>
  <si>
    <t>Настройка Config General.DiagramExtension может помочь численному поиску равновесия, но не увеличивает физический порог образования. На Results сохраняются сила и момент найденной точки,</t>
  </si>
  <si>
    <t>использованный путь и причина неудачи, если точка не найдена.</t>
  </si>
  <si>
    <t>5. Текущее НДС и площадь взаимодействия</t>
  </si>
  <si>
    <t>Настройка Config SLS.Crack.TensionZoneMode выбирает бетонную площадь A_bt: FullTension - всю растянутую часть; Effective - эффективную полосу с ограничениями. A_bt означает площадь бетона расчетной</t>
  </si>
  <si>
    <t>растянутой зоны.</t>
  </si>
  <si>
    <t>Если x_t меньше 2a_s, Effective расширяет бетонную полосу до 2a_s, но не глубже 0,5h. Она может зайти за НЛ. Сжатые стержни из этой полосы все равно не входят в расчет раскрытия: выбирается только</t>
  </si>
  <si>
    <t>растянутая арматура.</t>
  </si>
  <si>
    <t>Площадь считается по пересечению полосы с бетоном и выбранными отверстиями. Правила четырех случаев задания контуров приведены в конце раздела подготовки AutoCAD. Без точного наружного контура граница</t>
  </si>
  <si>
    <t>по сетке приближенная; реальная площадь и инерции элементов для НДС не заменяются.</t>
  </si>
  <si>
    <t>6. Арматура, напряжение и эквивалентный диаметр</t>
  </si>
  <si>
    <t>A_s - сумма площадей растянутых стержней, оси которых попали в расчетную зону. Напряжение этих стержней усредняется по площади:</t>
  </si>
  <si>
    <t>7. Расстояние между трещинами</t>
  </si>
  <si>
    <t>Сначала применяется нижняя граница: принятое расстояние l_s не меньше 10 диаметров и 100 мм.</t>
  </si>
  <si>
    <t>Затем применяется верхняя граница: не больше 40 диаметров и 400 мм. Если d_s,eq больше 40 мм, нижнее и верхнее ограничения противоречат друг другу. Программа использует верхнюю границу 400 мм и явно</t>
  </si>
  <si>
    <t>предупреждает об этом в комментарии выполненного расчета.</t>
  </si>
  <si>
    <t>8. Коэффициенты, задаваемые на Config</t>
  </si>
  <si>
    <t>Настройка Config SLS.Crack.Phi3Mode = Auto принимает φ_3 = 1,2 при растягивающей продольной силе и 1,0 в остальных реализованных случаях. При User используется число из настройки Config</t>
  </si>
  <si>
    <t>SLS.Crack.Phi3.</t>
  </si>
  <si>
    <t>Настройка Config SLS.Crack.PsiMode выбирает правило ψ_s: User - число из SLS.Crack.PsiS при пригодных данных образования; Auto - сначала 1 и уточнение только при превышении допуска; AlwaysCalc -</t>
  </si>
  <si>
    <t>уточнение всегда, когда оно возможно.</t>
  </si>
  <si>
    <t>σ_s,crc - среднее по площади напряжение тех же выбранных стержней сразу после образования трещины; σ_s - их среднее при текущем сочетании. Индекс crc обозначает пороговое состояние. Набор стержней не</t>
  </si>
  <si>
    <t>меняется между этими двумя состояниями. Значение ψ_s ограничивается диапазоном 0...1.</t>
  </si>
  <si>
    <t>Настройка Config SLS.Crack.SigmaSCrcAveragingMode задает учет стержней, ставших сжатыми в пороговом состоянии. AllSelected учитывает их напряжения со знаком; TensionOnly принимает их напряжения за 0,</t>
  </si>
  <si>
    <t>но сохраняет площади в знаменателе среднего.</t>
  </si>
  <si>
    <t>Если пригодной точки образования нет либо выбранная арматура в ней не растянута, но растянута при текущем сочетании, ширина продолжает считаться с ψ_s = 1 во всех режимах. Предупреждение выводится</t>
  </si>
  <si>
    <t>только если это значение действительно использовано в формуле.</t>
  </si>
  <si>
    <t>При подтвержденном NotCracked формула ширины не вызывается, пользовательское SLS.Crack.PsiS не меняется и предупреждения о ψ_s = 1 нет. Отсутствие или физический отказ текущего НДС блокирует обе</t>
  </si>
  <si>
    <t>проверки трещин; ошибочные обязательные настройки требуют исправления.</t>
  </si>
  <si>
    <t>9. Ширина, запас и результат</t>
  </si>
  <si>
    <t>SF_crc - коэффициент запаса по ширине. Если он меньше 1, допуск превышен и статус - FAIL. Для неприменимой или пропущенной проверки ширина и запас не выводятся. Рассчитанное a_crc = 0 - другой случай,</t>
  </si>
  <si>
    <t>не подтверждение отсутствия трещины.</t>
  </si>
  <si>
    <t>10. Независимая проверка продольных трещин</t>
  </si>
  <si>
    <t>Она контролирует максимальное сжимающее напряжение в бетоне текущего НДС и выполняется как часть Calculation.Crack.Width. Отдельный поиск равновесия для этой проверки не нужен.</t>
  </si>
  <si>
    <t>По СП 35 п. 7.100 и таблицам 7.6, 7.7 пользователь задает итоговое допустимое сопротивление с учетом применимых коэффициентов условий работы, включая m_b13. m_b13 - коэффициент условий работы бетона</t>
  </si>
  <si>
    <t>для этой проверки. Программа эти коэффициенты повторно не умножает.</t>
  </si>
  <si>
    <t>Проверка продольных трещин выполняется отдельно по сжатому бетону и сохраняется даже при NotCracked. Ее допустимое напряжение задается на Config настройкой Concrete.Rb.mc2.</t>
  </si>
  <si>
    <t>[SP35] Коэффициент β учитывает число стержней в группе: 1 стержень - β = 1,00; 2 - 0,85; 3 - 0,75 (таблица 7.26). Для двух и трех стержней таблица описывает группы без просветов между ними.</t>
  </si>
  <si>
    <t>[NDM] Для группы более трех обычных стержней программа использует β = 0,75. Это принятое обобщение, не отдельное правило СП для такой группы. Напрягаемая арматура и канатные пучки в этой версии не</t>
  </si>
  <si>
    <t>поддерживаются.</t>
  </si>
  <si>
    <t>Множитель выбирается на Config настройкой SLS.Crack.SP35.InteractionRadiusMode: 3d, 5d или 6d. Диаметр выбирается там же настройкой SLS.Crack.SP35.RadiusDiameterMode: Max - наибольший, Min -</t>
  </si>
  <si>
    <t>наименьший, Average - среднее арифметическое диаметров. Эти два выбора используются и сбоку, и в сторону НЛ.</t>
  </si>
  <si>
    <t>Если соседа с этой стороны нет, остается полный r_бок. Группа с той же проекцией на НЛ не считается левым или правым соседом. Если два соседа одинаково близки, используется устойчивый порядок их</t>
  </si>
  <si>
    <t>номеров.</t>
  </si>
  <si>
    <t>5. Ряды и граница в сторону НЛ</t>
  </si>
  <si>
    <t>[METHOD] Примеры областей показаны на рисунке 4.42 Методического пособия 2017 года, раздел 4.2.3. Правило переноса отсчета на предпоследний ряд приведено в самом СП 35.</t>
  </si>
  <si>
    <t>7. Площадь бетона и радиус армирования</t>
  </si>
  <si>
    <t>Можно учитывать несколько отверстий и несколько бетонных частей. В полом сечении рассматривается стенка, где находится выбранная группа; противоположная стенка через пустоту в эту область не</t>
  </si>
  <si>
    <t>добавляется.</t>
  </si>
  <si>
    <t>Если точные границы заданы, учитываются их прямые участки и круговые дуги. Иначе используются границы бетонной сетки. Четыре случая выбора границ перечислены в конце раздела «Подготовка геометрии в</t>
  </si>
  <si>
    <t>AutoCAD и импорт». Для формулы, схемы и экспорта используется одна и та же конечная область.</t>
  </si>
  <si>
    <t>8. Формула ширины и напряжение арматуры</t>
  </si>
  <si>
    <t>a_cr - ширина нормальной трещины; σ_s - наибольшее растягивающее напряжение стержня рассматриваемой группы при текущем сочетании; E_s - модуль упругости арматуры, заданный на Config строкой Steel.E в</t>
  </si>
  <si>
    <t>колонке растяжения; Δ_cr - допустимая ширина из настройки Config SLS.Crack.Allowable.</t>
  </si>
  <si>
    <t>[METHOD] Формулы и пояснения приведены в разделе 4.2.3 Методического пособия 2017 года, формулы (4.306)-(4.312).</t>
  </si>
  <si>
    <t>[SP35] При центральном растяжении берется вся площадь бетона за вычетом отверстий. НЛ отсутствует, поэтому локальные боковые границы и отсчет r от ряда не строятся.</t>
  </si>
  <si>
    <t>В сумму Σβnd входят все фактически растянутые группы. Напряжение σ_s берется по наиболее растянутому стержню сечения. Правила заданных и неизвестных контуров остаются теми же.</t>
  </si>
  <si>
    <t>Фактически полученную площадь взаимодействия можно вывести в AutoCAD. На Config включите AutoCAD.Export.ExportCrackInteractionContour = Yes и задайте AutoCAD.Export.CrackInteractionLayer. В профиле</t>
  </si>
  <si>
    <t>настройкой Visualization.State выберите одно состояние трещин: PreCrackState - перед образованием, PostCrackState - сразу после образования, CrackedState - текущее НДС с отключенным растянутым</t>
  </si>
  <si>
    <t>бетоном.</t>
  </si>
  <si>
    <t>Экспорт использует сохраненную область Results и всегда выводит геометрию в мм. Повторный расчет для одного экспорта не нужен. Нерассчитанная или устаревшая область не выводится; превышение допуска</t>
  </si>
  <si>
    <t>В таблице «Нагрузки для устойчивости» задайте постоянные + длительные нагрузки для SP63 либо постоянные для SP35. CombinationID связывает их с полным сочетанием. Числа вводятся в тех же единицах INPUT</t>
  </si>
  <si>
    <t>и знаках.</t>
  </si>
  <si>
    <t>Пустое число или отсутствующая строка означает 0. Ошибочная формула и текст требуют исправления; длительную часть программа сама не выделяет и полной нагрузкой автоматически не ограничивает.</t>
  </si>
  <si>
    <t>Если устойчивость не проходит, прочность и трещины продолжаются с исходными усилиями для полноты диагностики. Общий статус сохраняет отказ устойчивости. При успешной проверке последующие расчеты</t>
  </si>
  <si>
    <t>получают увеличенные моменты.</t>
  </si>
  <si>
    <t>2. Главные плоскости и характеристики</t>
  </si>
  <si>
    <t>Программа переносит усилия от пользовательской точки к центру приведенного сечения бетон + арматура и поворачивает их в главные оси. Пользовательская точка задается на Config настройками</t>
  </si>
  <si>
    <t>Load.ReferenceOffsetX и Load.ReferenceOffsetY относительно центра бетона без арматуры.</t>
  </si>
  <si>
    <t>При α = 0 плоскость 1 соответствует Mx и размеру по Y, плоскость 2 - My и размеру по X. Площадь и инерции для устойчивости берутся по расчетной сетке; точные контуры трещин эту проверку не меняют.</t>
  </si>
  <si>
    <t>A_red - приведенная площадь; A_b - площадь бетона, A_s - площадь арматуры. Вычитается единица, потому что бетон в месте стержней уже входит в сетку.</t>
  </si>
  <si>
    <t>r - ядровое расстояние для выбора ветви СП 35; c - расстояние от приведенного центра до соответствующей крайней бетонной границы. r относится к линейному приведенному сечению, а не к точному началу</t>
  </si>
  <si>
    <t>растяжения при нелинейном НДС.</t>
  </si>
  <si>
    <t>3. Длина и случайный эксцентриситет</t>
  </si>
  <si>
    <t>Настройка Config Stability.AccidentalEccentricityMode выбирает правило: AutoWithL - по L; AutoWithμL - по расчетной длине; User - значения из Stability.AccidentalEccentricityUser1 и</t>
  </si>
  <si>
    <t>Stability.AccidentalEccentricityUser2. AutoWithμL - проверочная опция программы, не замена нормативного правила по геометрической длине.</t>
  </si>
  <si>
    <t>Настройка Config Stability.AccidentalEccentricityPlanes: BothPlanes учитывает его в обеих главных плоскостях; OnlyMomentPlane - только в плоскости с моментом, если момент задан в одной. Последний</t>
  </si>
  <si>
    <t>вариант - принятое упрощение проекта.</t>
  </si>
  <si>
    <t>При ненулевом моменте случайное плечо направляется в сторону увеличения его модуля. При нулевом моменте направление задают настройки Config Stability.ZeroMomentEccentricitySign1 и</t>
  </si>
  <si>
    <t>Stability.ZeroMomentEccentricitySign2: 1 или -1.</t>
  </si>
  <si>
    <t>На Config настройка Stability.SystemType = Determinate задает статически определимую схему: фактическое и случайное плечи складываются. Indeterminate - статически неопределимую: берется большее по</t>
  </si>
  <si>
    <t>модулю с направлением расчетного момента.</t>
  </si>
  <si>
    <t>5. Продольный изгиб по СП 63</t>
  </si>
  <si>
    <t>φ_l - коэффициент длительности. В этой нормативной формуле M_1 - полный момент относительно наиболее растянутого или наименее сжатого стержня, M_l1 - соответствующая длительная часть. Здесь индекс 1</t>
  </si>
  <si>
    <t>обозначает эти нормативные моменты, не номер главной плоскости. При отсутствии арматуры используется край бетона.</t>
  </si>
  <si>
    <t>δ_e - относительный эксцентриситет. Его границы на Config задают Stability.SP63.DeltaEMin и Stability.SP63.DeltaEMax.</t>
  </si>
  <si>
    <t>k_b - коэффициент бетонного вклада в жесткость.</t>
  </si>
  <si>
    <t>D - условная жесткость; I_b/I_s - моменты инерции бетона/арматуры в проверяемой плоскости. k_s задается настройкой Config Stability.SP63.Ks.</t>
  </si>
  <si>
    <t>η - коэффициент увеличения момента. При гибкости l_0/i ≤ 14 он принимается равным 1, хотя N_cr выводится справочно. Если N достигла N_cr, положительный коэффициент получить нельзя и устойчивость</t>
  </si>
  <si>
    <t>получает FAIL.</t>
  </si>
  <si>
    <t>6. СП 35 при большом эксцентриситете</t>
  </si>
  <si>
    <t>При |e_c| &gt; r применяются критическая сила и увеличение момента. Коэффициент длительности считается по моментам относительно наиболее растянутой или наименее сжатой грани бетона:</t>
  </si>
  <si>
    <t>M - полный момент относительно этой грани, M_l - его постоянная часть. При противоположных знаках: если |e_c| ≤ 0,1h, берется φ_l = 1, иначе 1,05. Настройка Config Stability.PhiLMode = PhiL2 принимает</t>
  </si>
  <si>
    <t>2.</t>
  </si>
  <si>
    <t>δ - относительная величина для жесткости; R_b - сопротивление бетона сжатию в МПа из настройки Config Concrete.R.ULS(I), колонки сжатия.</t>
  </si>
  <si>
    <t>D - условная жесткость этой ветви; модули E_b/E_s и инерции I_b/I_s имеют тот же смысл, что выше.</t>
  </si>
  <si>
    <t>В этой формуле СП 35 нет дополнительного множителя π². Коэффициент η определяется как N_cr/(N_cr - N), расчетный момент - η·N·e_c.</t>
  </si>
  <si>
    <t>Проверяется отношение N/N_cr. Его предел задается на Config настройкой Stability.SP35.NOverNcrLimit; запас равен этому пределу, умноженному на N_cr/N. При запасе меньше 1 устойчивость не проходит.</t>
  </si>
  <si>
    <t>7. СП 35 при малом эксцентриситете</t>
  </si>
  <si>
    <t>При |e_c| ≤ r коэффициенты берутся из таблицы 7.21 на Config. φ_m - коэффициент кратковременной нагрузки, φ_l - длительной; они интерполируются по гибкости l_0/i и, для φ_m, по отношению |e_c|/r.</t>
  </si>
  <si>
    <t>φ - итоговый коэффициент снижения несущей способности с учетом постоянной части. При ее отсутствии он равен φ_m, при полностью постоянной нагрузке - φ_l.</t>
  </si>
  <si>
    <t>Если A_s больше 3% площади бетона, бетонный вклад уменьшается на A_s. Это поправка только данной формулы, не повторное вычитание арматуры из приведенного сечения. Настройка Config Stability.PhiLMode</t>
  </si>
  <si>
    <t>здесь не заменяет табличный φ_l.</t>
  </si>
  <si>
    <t>SF_stab - коэффициент запаса устойчивости. Если он меньше 1, полная сила превышает найденный предел.</t>
  </si>
  <si>
    <t>Подробная таблица показывает итоги, данные обеих главных плоскостей и только выбранный нормативный блок. При растяжении без сжатой силы проверка устойчивости неприменима и получает N/A.</t>
  </si>
  <si>
    <t>Моменты приведены по главным осям, по центральным осям X/Y и в пользовательской точке. OUTPUT и пользовательские знаки выбираются на Config в таблицах единиц и знаков. Комментарий показывает ветвь,</t>
  </si>
  <si>
    <t>причину отказа или ошибку исходных данных.</t>
  </si>
  <si>
    <t>Мосты и трубы. Источник специальных мостовых правил, в том числе ширины трещин и устойчивости. Подтвержденные пункты указаны рядом с формулами; инженерные допущения отмечены отдельно.</t>
  </si>
  <si>
    <t>Постоянная часть выбранного пути уже не проходит физический критерий при λ = 0; λ - множитель выбранных нагрузок. Это подтвержденный физический отказ, не просто несходимость. При допустимом текущем НДС ширина продолжает рассчитываться; в СП 63 недоступное уточнение дает ψ_s = 1 с предупреждением, если формула выполнена. Подтвержденное отсутствие нормальной трещины имеет статус NotCracked, а не BaseFail.</t>
  </si>
  <si>
    <t>На Config в таблице «Единицы измерения» выберите INPUT для ввода и OUTPUT для результатов. INTERNAL показывает постоянные внутренние единицы программы; эту колонку не меняйте.</t>
  </si>
  <si>
    <t>Длина задается строкой Length, площадь - Area, сила - Force, момент - Moment, напряжение - Stress, кривизна - Curvature. Ключи этих настроек имеют вид Units.Length.Input и Units.Length.Output; остальные строятся так же по имени строки.</t>
  </si>
  <si>
    <t>Внутри используются мм, мм2, Н, Н*мм, МПа и 1/мм. Программа сама переводит ввод и вывод. INPUT и OUTPUT могут отличаться.</t>
  </si>
  <si>
    <t>При смене INPUT уже введенные числа не пересчитываются. Чтобы сохранить ту же задачу, переведите нагрузки, размеры, параметры материалов и размерные настройки Config, включая численные допуски, в новые единицы.</t>
  </si>
  <si>
    <t>Геометрия AutoCAD имеет постоянный масштаб: 1 единица чертежа = 1 мм. Импорт принимает размеры в мм, площади в мм2, инерции в мм4; экспорт геометрии всегда в мм независимо от INPUT/OUTPUT. Настройка Config AutoCAD.Import.MinArea - исключение: введенный порог площади читается в INPUT Area.</t>
  </si>
  <si>
    <t>После импорта можно сменить INPUT/OUTPUT и считать без повторного импорта: сохраненное сечение сохраняет физические размеры, новый Results записывается в текущих OUTPUT. Нагрузки, материалы и настройки Config читаются в текущих INPUT, поэтому их числа при смене единиц нужно пересчитать.</t>
  </si>
  <si>
    <t>Пустая или неизвестная единица - ошибка ввода. Исправьте указанную ячейку Config; значение шаблона вместо нее не подставляется.</t>
  </si>
  <si>
    <t>На Config в таблице «Система знаков» выберите правила в колонке USER: Sign.N.User - для силы N, Sign.Mx.User и Sign.My.User - для моментов Mx и My. Один пользовательский выбор действует при вводе и выводе. INTERNAL показывает фиксированное внутреннее правило.</t>
  </si>
  <si>
    <t>Для N вариант Compression означает, что положительное пользовательское число задает сжатие; Tension - растяжение. Для Mx вариант +Y tension означает растяжение стороны +Y при положительном моменте, -Y tension - стороны -Y. Для My аналогично выбирается +X или -X.</t>
  </si>
  <si>
    <t>Напряжения Stress и деформации Strain всегда сохраняют физический знак: плюс - растяжение, минус - сжатие. Кривизны KappaX/KappaY описывают поле деформаций во внутренних осях; смена пользовательского знака момента их повторно не переворачивает.</t>
  </si>
  <si>
    <t>Цвета показывают физическое состояние бетона и арматуры, а не выбранный знак нагрузки. Положительные запасы, жесткости и пределы тоже не меняют знак.</t>
  </si>
  <si>
    <t>Пустое или неизвестное правило нужно исправить в указанной ячейке. Старый Results относится к знакам последнего расчета; для результатов в новых знаках выполните расчет заново.</t>
  </si>
  <si>
    <t>Внутри сжатие отрицательное, растяжение положительное согласно СП 63 п. 8.1.22. Настройки пользовательских знаков эту математику не меняют.</t>
  </si>
  <si>
    <t>ProfileId выбирает профиль по имени Config Profile.DisplayName. Профиль задает запрошенные проверки и модели материалов, а не очередность действий программы. Comment - ваше пояснение; оно попадет в сводку и заголовок схемы.</t>
  </si>
  <si>
    <t>LoadPath - общий путь для несущей способности и образования трещины. λ - множитель, которым увеличиваются выбранные нагрузки. При λ = 1 это исходное сочетание; остальные составляющие выбранного пути сохраняются.</t>
  </si>
  <si>
    <t>Auto выбирает путь по нагрузкам: только N - λ*N; только Mx - λ*Mx; только My - λ*My; оба момента без N - λ*Mxy. Моменты по двум осям считаются одним изгибным действием.</t>
  </si>
  <si>
    <t>При N вместе с моментами Auto сначала пробует путь по моментам, затем λ*N, затем λ*NMxy, если предыдущая попытка не дала предельную точку. Найденный предел с λ &lt; 1 завершает поиск: это результат для нагрузки выше предела, а не неудачная попытка.</t>
  </si>
  <si>
    <t>Пустой LoadPath равен Auto, в том числе пустой результат формулы. Неизвестный вариант и ошибка формулы требуют исправления. Явно выбранный путь не заменяется другим.</t>
  </si>
  <si>
    <t>Момент от смещенной продольной силы масштабируется вместе с N. Смещения задайте на Config в Load.ReferenceOffsetX и Load.ReferenceOffsetY. Например при λ*N пользовательские Mx/My постоянны, а моменты от смещенной силы меняются вместе с ней.</t>
  </si>
  <si>
    <t>Ненулевые малые нагрузки не исчезают из пути из-за допусков равновесия. Для специального обнуления малых моментов есть Config Calculation.ZeroMomentPerDepth; 0 выключает это правило.</t>
  </si>
  <si>
    <t>Численные способы поиска задаются отдельно на Config: Capacity.SolutionStrategy - для несущей способности, SLS.Crack.InitiationSolutionStrategy - для образования трещины. Их описание приведено в соответствующих методических разделах.</t>
  </si>
  <si>
    <t>В Results показываются принятый путь и причина отказа. BaseFail - физический отказ постоянной части пути; NumFail - численная неудача. NotCracked означает подтвержденное отсутствие нормальной трещины при текущей нагрузке. Неудачная проба большей нагрузки не делает текущее НДС отказавшим.</t>
  </si>
  <si>
    <t>В шаблоне 30 строк, но можно изменить их количество; оставьте хотя бы одну. Расширяйте именно именованный диапазон rngLoadCombinations через Формулы → Диспетчер имен или вставкой ячеек внутри таблицы. Не вставляйте целую строку листа, если рядом есть другие таблицы.</t>
  </si>
  <si>
    <t>На Results между блоками нужны две пустые строки. Если сочетания не помещаются, сообщение укажет, какие именованные блоки нужно сдвинуть. Сохраняйте имена диапазонов; их адрес можно менять через Диспетчер имен.</t>
  </si>
  <si>
    <t>Зависит от ненулевых N, Mx/My.</t>
  </si>
  <si>
    <t>Зависит от выбранного пути.</t>
  </si>
  <si>
    <t>Хотя бы одну ненулевую нагрузку.</t>
  </si>
  <si>
    <t>Для полностью нулевого сочетания.</t>
  </si>
  <si>
    <t>N, My и моменты от смещения N.</t>
  </si>
  <si>
    <t>Ненулевой Mx.</t>
  </si>
  <si>
    <t>При Mx = 0.</t>
  </si>
  <si>
    <t>N, Mx и моменты от смещения N.</t>
  </si>
  <si>
    <t>Ненулевой My.</t>
  </si>
  <si>
    <t>При My = 0.</t>
  </si>
  <si>
    <t>Оба пользовательских момента.</t>
  </si>
  <si>
    <t>N и моменты от смещения N.</t>
  </si>
  <si>
    <t>Ненулевой Mx или My.</t>
  </si>
  <si>
    <t>При Mx = My = 0.</t>
  </si>
  <si>
    <t>N и моменты от ее смещения.</t>
  </si>
  <si>
    <t>Пользовательские Mx/My.</t>
  </si>
  <si>
    <t>Ненулевую N.</t>
  </si>
  <si>
    <t>При N = 0.</t>
  </si>
  <si>
    <t>Все нагрузки, включая моменты от смещения N.</t>
  </si>
  <si>
    <t>Ничего.</t>
  </si>
  <si>
    <t>На Config в таблице «Нагрузки для устойчивости» задайте дополнительную часть каждого сочетания. Для СП 63 это постоянные + длительные нагрузки, для СП 35 - постоянные. Методика выбирается настройкой Config Stability.Code.</t>
  </si>
  <si>
    <t>CombinationID связывает строку с полным сочетанием по имени, а не по номеру строки. N - сила, Mx/My - моменты; они вводятся в тех же INPUT и знаках и относятся к той же точке приложения. Смещения на Config задают Load.ReferenceOffsetX и Load.ReferenceOffsetY.</t>
  </si>
  <si>
    <t>Пустое число или отсутствие строки сочетания означает нулевую дополнительную нагрузку. Текст и ошибка формулы нулем не заменяются. Если ID повторяется, используется первая подходящая строка; лучше удалите повтор.</t>
  </si>
  <si>
    <t>Ошибка этой таблицы дает InputErr по устойчивости с местом исправления. Прочность и трещины продолжаются с исходными усилиями; это не означает, что устойчивость проверена успешно.</t>
  </si>
  <si>
    <t>На Config таблица 7.21 СП 35 содержит коэффициенты для устойчивости при малом эксцентриситете. Для поддерживаемой ненапрягаемой арматуры используются верхние значения нормативной таблицы.</t>
  </si>
  <si>
    <t>l_0/i - гибкость: расчетная длина l_0, деленная на радиус инерции i. φ_m - коэффициент для кратковременной нагрузки, φ_l - для длительной. Индексы m/l обозначают эти две табличные величины.</t>
  </si>
  <si>
    <t>Расчетные колонки l_0/i, φ_m и φ_l должны содержать положительные числа. Гибкость должна строго возрастать сверху вниз. Пустое число или ошибка формулы требуют исправления указанной ячейки.</t>
  </si>
  <si>
    <t>l_0/b и l_0/d - справочные колонки; b и d обозначают размеры из нормативной таблицы. Они не участвуют в расчете. Промежуточные значения определяются линейной интерполяцией между соседними строками и колонками.</t>
  </si>
  <si>
    <t>Последняя строка служит для очень большой гибкости. При сборке она заполнена коэффициентами последней нормативной строки; измененные значения должны быть обоснованы пользователем.</t>
  </si>
  <si>
    <t>Таблица используется только в соответствующей ветви СП 35. В других ветвях она не меняет результат. Формула предельной силы и поправка при большой доле арматуры объяснены в разделе устойчивости.</t>
  </si>
  <si>
    <t>На Config задайте уже принятые характеристики бетона с учетом нужных коэффициентов условий работы. Программа не умножает их повторно.</t>
  </si>
  <si>
    <t>Настройка Concrete.E задает E_b - начальный модуль сжатия и E_bt - растяжения. По СП 63 п. 6.1.15 они равны. Раздельные колонки позволяют явно задать обе ветви. Модуль сдвига G = 0,4E_b не заменяет E_bt.</t>
  </si>
  <si>
    <t>TwoLine означает двухлинейную диаграмму, ThreeLine - трехлинейную. Вид выбирается на Config настройками профиля MaterialModel.Strength.ConcreteDiagram, MaterialModel.CrackInitiation.ConcreteDiagram и MaterialModel.CrackedState.ConcreteDiagram для соответствующей проверки.</t>
  </si>
  <si>
    <t>Сопротивления и модули вводятся в INPUT Stress - единице напряжения. Деформации безразмерны. Серые контрольные точки и графики нужны для проверки человеком, а не для ручного задания расчетной кривой.</t>
  </si>
  <si>
    <t>Нормативные ссылки: СП 63 пп. 6.1.14, 6.1.20-6.1.24 и 6.1.26. Настройка Concrete.Rb.mc2 отдельно задает допустимое сжатие для проверки продольных трещин.</t>
  </si>
  <si>
    <t>На Config задайте характеристики обычной ненапрягаемой арматуры. Разные материалы арматуры в одном сечении эта версия не поддерживает.</t>
  </si>
  <si>
    <t>Настройка Steel.E задает E_sc и E_s - модули сжатой и растянутой арматуры. По СП 63 п. 6.2.12 они равны. Сопротивления и модули вводятся в INPUT Stress - единице напряжения.</t>
  </si>
  <si>
    <t>TwoLine означает двухлинейную диаграмму, ThreeLine - трехлинейную. Вид выбирается на Config настройками профиля MaterialModel.Strength.SteelDiagram, MaterialModel.CrackInitiation.SteelDiagram и MaterialModel.CrackedState.SteelDiagram для соответствующего расчета.</t>
  </si>
  <si>
    <t>По СП 63 п. 6.2.13 TwoLine относится к физическому пределу текучести, ThreeLine - к условному. Производные точки строятся по пп. 6.2.11, 6.2.14 и 6.2.15; форму можно проверить по контрольным таблицам Config.</t>
  </si>
  <si>
    <t>Все перечисленные здесь настройки задаются на Config в таблице расчетных профилей. Каждая колонка PR1...PR4 - отдельный профиль. Profile.DisplayName задает его имя для выбора в сочетании, Profile.Description - короткое пояснение.</t>
  </si>
  <si>
    <t>Назначьте профиль строке сочетания в столбце ProfileId. Само заполнение колонки профиля расчет не запускает.</t>
  </si>
  <si>
    <t>Если устойчивость не проходит, остальные запрошенные проверки продолжаются с исходными усилиями. Отказ устойчивости остается в общей сводке, даже если прочность или трещины прошли. При успешной проверке дальше используются усилия с учетом продольного изгиба.</t>
  </si>
  <si>
    <t>Для прочности настройка MaterialModel.Strength.ValueSet выбирает характеристики, MaterialModel.Strength.ConcreteDiagram и MaterialModel.Strength.SteelDiagram - диаграммы, MaterialModel.Strength.ConcreteTension - работу растянутого бетона.</t>
  </si>
  <si>
    <t>Для образования трещины эти четыре настройки начинаются с MaterialModel.CrackInitiation, для текущего НДС с трещинами - с MaterialModel.CrackedState. Полные ключи указаны в строках Config. При включенных трещинах обе модели обязательны.</t>
  </si>
  <si>
    <t>Visualization.State выбирает состояние для схемы и AutoCAD: StrengthState - текущее по прочности; CapacityState - предельное; PreCrackState - перед образованием трещины; PostCrackState - сразу после; CrackedState - текущее с отключенным растянутым бетоном.</t>
  </si>
  <si>
    <t>Visualization.Quantity выбирает Stress - напряжения или Strain - деформации. Visualization.StressPrecision и Visualization.StrainPrecision задают число знаков после запятой в подписях, целое от 0 до 10. Они не округляют расчетные данные Results.</t>
  </si>
  <si>
    <t>Если выбранное состояние не получено, схема и экспорт сообщат причину, но не пересчитают его сами и не подменят другим. Без пригодной точки образования нет соответствующих PreCrackState/PostCrackState; текущее состояние рассчитывается независимо.</t>
  </si>
  <si>
    <t>Пустые и неизвестные активные настройки требуют исправления. Сообщение укажет профиль, точный ключ и текущую ячейку. Программа не выбирает модель вместо пользователя.</t>
  </si>
  <si>
    <t>Таблицы на Config показывают точки двухлинейных TwoLine и трехлинейных ThreeLine диаграмм, полученные из введенных параметров бетона и арматуры. Соседние графики помогают проверить их форму.</t>
  </si>
  <si>
    <t>ε - относительная деформация, безразмерная; σ - напряжение в INPUT Stress. Единицу задает Config Units.Stress.Input. OUTPUT Stress не меняет эту контрольную таблицу.</t>
  </si>
  <si>
    <t>Расчет строит диаграммы по параметрам материалов, а не читает эти контрольные точки. Не редактируйте формулы таблицы: результаты от этого не изменятся, но контрольный график станет неверным.</t>
  </si>
  <si>
    <t>На графиках показаны диаграммы I группы предельных состояний. Материальные модели конкретного расчета выбирайте на Config в расчетных профилях.</t>
  </si>
  <si>
    <t>Таблица «Аннотации схемы» на Config управляет размерными линиями и подписями арматуры на Excel-схеме. Колонка арматуры соответствует ключам Plot.RebarLabels.*, колонка размеров - Plot.Dimensions.*. Звездочка означает имя строки: например, Enabled дает Plot.RebarLabels.Enabled или Plot.Dimensions.Enabled.</t>
  </si>
  <si>
    <t>Enabled включает соответствующие подписи. При No остальные параметры этой колонки не используются. Эти настройки не меняют расчет и экспорт в AutoCAD.</t>
  </si>
  <si>
    <t>Offset - расстояние в реальных миллиметрах сечения: от бетонной грани до размерной линии либо от линии осей стержней до подписи арматуры. Placement выбирает сторону: Inside - внутрь, Outside - наружу. Для размеров меняется только сторона текста относительно размерной линии.</t>
  </si>
  <si>
    <t>TextUnits выбирает pt - пункты Excel или mm - миллиметры сечения. TextHeight задает высоту текста, TextGap - зазор между текстом и линией в выбранных единицах. При pt размер шрифта почти не зависит от масштаба схемы; при mm он меняется вместе с геометрией.</t>
  </si>
  <si>
    <t>LineWeight - толщина основной линии в пунктах. Plot.RebarLabels.LineEnabled оставляет или убирает короткую линию рядом с подписью. Plot.Dimensions.ExtensionLineWeight задает толщину выносных линий, Plot.Dimensions.ArrowType и Plot.Dimensions.ArrowSize - вид и размер стрелок.</t>
  </si>
  <si>
    <t>Включенные подписи требуют корректных применимых настроек: TextHeight и LineWeight больше нуля, Offset и TextGap неотрицательны. Сообщение об ошибке указывает ячейку Config, которую нужно исправить.</t>
  </si>
  <si>
    <t>Для круга выберите на Config Geometry.Source = Generated и Geometry.Type = Circle. Размеры и армирование задаются в таблице «Круглое сечение» в INPUT Length - единице Config Units.Length.Input.</t>
  </si>
  <si>
    <t>Circle.Diameter - наружный диаметр бетона. Rebar.AxisDistance - расстояние от наружной границы до оси первого ряда стержней, а не до поверхности арматуры. Для активного ряда оно больше половины Rebar.Diameter и меньше половины Circle.Diameter.</t>
  </si>
  <si>
    <t>Rebar.Count задает число равномерно расположенных стержней первого ряда, Rebar.Diameter - их диаметр. Для активного ряда число целое, не меньше 2. Пустой или нулевой Count либо Diameter выключает первый ряд и его дополнительные стержни.</t>
  </si>
  <si>
    <t>Rebar.Diameter2 и Rebar.Diameter3 - диаметры второго и третьего рядов. Пустое значение или 0 означает отсутствие соответствующего ряда.</t>
  </si>
  <si>
    <t>Rebar.Loc2row и Rebar.Loc3row задают положение дополнительных стержней: Stacked - внутрь по радиусу к центру, SideBySide - рядом по часовой касательной. Третий ряд строится относительно первого; при совпадении направлений и наличии второго ряда он ставится дальше, за вторым.</t>
  </si>
  <si>
    <t>Заполняйте положение только существующего дополнительного ряда. Ошибка неактивного поля не мешает построению; при включении ряда программа попросит исправить его данные. Отрицательные диаметры и количества недопустимы.</t>
  </si>
  <si>
    <t>Габаритный диаметр и подписи арматуры сохраняются вместе с геометрией и используются на схеме и при экспорте.</t>
  </si>
  <si>
    <t>Выберите на Config Geometry.Source = Generated и Geometry.Type = RoundedRectangle. Остальные размеры и армирование задайте в таблице «Скругленный прямоугольник» в INPUT Length - единице Config Units.Length.Input.</t>
  </si>
  <si>
    <t>RoundedRectangle.B - длина горизонтальной базы между боковыми торцами, RoundedRectangle.H - полная высота. Для каждой стороны есть свои настройки с началом RoundedRectangle.Left или RoundedRectangle.Right: Left - левая, Right - правая.</t>
  </si>
  <si>
    <t>Type выбирает форму стороны: Simple - прямой торец со скруглениями, Tapered - наклонная боковая часть с закругленным носом. R1 - радиус верхнего и нижнего скругления. Для Tapered дополнительно нужны W - вынос носа наружу и R2 - его радиус. Например RoundedRectangle.Right.R2 задает носовой радиус справа.</t>
  </si>
  <si>
    <t>Для выбранной формы обязательно заполните B/H, Type и R1 каждой стороны; радиус без скругления задайте числом 0. W/R2 стороны Simple не используются.</t>
  </si>
  <si>
    <t>Основную арматуру задайте по строкам H - левая/правая и B - верхняя/нижняя. as - расстояние от бетонной границы до оси стержня внутрь бетона; d - диаметр; n - число стержней. Для активного ряда as больше d/2. Пустой или нулевой d либо n выключает эту грань вместе с ее дополнительными рядами.</t>
  </si>
  <si>
    <t>По B стержни равномерно располагаются на прямом участке между скруглениями; по H - вдоль выбранной боковой формы с учетом отступа as.</t>
  </si>
  <si>
    <t>В блоке дополнительных рядов d2/d3 задают диаметры. Положение Stacked ставит стержни глубже в бетон, SideBySide - рядом вдоль линии раскладки. Привязка EachBar добавляет стержень к каждому стержню первого ряда, EverySecondBar - через один.</t>
  </si>
  <si>
    <t>Положение и привязку выбирайте отдельно для каждой грани и только для существующего ряда. Пустой или нулевой диаметр выключает ряд; отрицательные диаметры и количества недопустимы. Сообщение об ошибке указывает конкретную ячейку.</t>
  </si>
  <si>
    <t>Наружный контур сохраняется как известная граница сечения и дальше используется так же, как точный контур из AutoCAD.</t>
  </si>
  <si>
    <t>Выберите на Config Geometry.Source = Generated и Geometry.Type = HollowRectangle. Размеры и армирование задайте в таблице «Пустотелый скругленный прямоугольник» в INPUT Length - единице Config Units.Length.Input.</t>
  </si>
  <si>
    <t>H/B/R - наружная высота, ширина и радиус углов; H_o/B_o/R_o - те же размеры отверстия. Индекс o означает отверстие. Их ключи: HollowRectangle.H, HollowRectangle.B, HollowRectangle.R и HollowRectangle.OpeningH, HollowRectangle.OpeningB, HollowRectangle.OpeningR.</t>
  </si>
  <si>
    <t>HollowRectangle.InnerOffsetX и HollowRectangle.InnerOffsetY смещают центр отверстия: плюс по X - вправо, плюс по Y - вверх. Заполните все шесть размеров и оба смещения; отсутствие скругления или смещения задайте числом 0.</t>
  </si>
  <si>
    <t>Отверстие должно целиком находиться внутри наружной границы и оставлять положительную площадь бетона. При неверных размерах программа укажет, что исправить.</t>
  </si>
  <si>
    <t>Наружные строки H - левая/правая и B - верхняя/нижняя задают as - расстояние до оси стержня внутрь бетона, d - диаметр, n - количество. Для активного ряда as больше d/2. Пустой или нулевой d либо n выключает ряд и его дополнительные стержни. По B стержни равномерно располагаются между началами скруглений с одинаковыми концевыми отступами, равными шагу.</t>
  </si>
  <si>
    <t>Строки H_o/B_o задают арматуру у отверстия. Здесь вводятся as и d, а число стержней определяется автоматически проекцией наружного ряда на внутреннюю линию раскладки.</t>
  </si>
  <si>
    <t>У отверстия отступ as направлен из пустоты в бетон. Он ограничивает также проекции соседних внутренних граней, поэтому задайте его явно даже при выключенном собственном ряде. Отступ неотрицателен; для существующих стержней больше d/2. Пустой или нулевой d выключает собственный ряд.</t>
  </si>
  <si>
    <t>В блоке дополнительных рядов d2/d3 - диаметры, Stacked - глубже в бетон, SideBySide - рядом вдоль линии раскладки; EachBar - у каждого стержня первого ряда, EverySecondBar - через один. Настройки каждой грани независимы и используются только для существующего ряда.</t>
  </si>
  <si>
    <t>Для подписи у отверстия Placement = Outside означает сторону пустоты, для наружной грани - сторону вне сечения. Эта настройка задается на Config в таблице аннотаций, колонка арматуры: Plot.RebarLabels.Placement.</t>
  </si>
  <si>
    <t>Наружная граница и отверстие сохраняются в Results. Config AutoCAD.Export.ContourFormat выбирает вывод единой Region с отверстием или отдельных замкнутых полилиний.</t>
  </si>
  <si>
    <t>Выберите на Config Geometry.Source = Generated и Geometry.Type = RectSet. Размеры и армирование задаются в таблице «Сечение из прямоугольников» в INPUT Length - единице Config Units.Length.Input.</t>
  </si>
  <si>
    <t>RectSet.SectionType выбирает форму: Rectangle - один верхний прямоугольник H1/B1; LSection - два прямоугольника с общей левой гранью; TwoRectangles - два прямоугольника, верхний можно смещать по X.</t>
  </si>
  <si>
    <t>H1/B1 - высота и ширина верхнего прямоугольника; H2/B2 - нижнего. Для двух прямоугольников полная высота H1 + H2. В Rectangle нижний прямоугольник, его арматура и смещение не используются.</t>
  </si>
  <si>
    <t>RectSet.UpperOffsetX нужен только для TwoRectangles. 0 совмещает левые грани, положительное значение смещает верхний прямоугольник вправо. Для активной формы заполните ее размеры и, если применимо, смещение; отсутствие смещения задайте числом 0.</t>
  </si>
  <si>
    <t>В строках арматуры H1/H2 обозначают вертикальные грани, B1/B2 - горизонтальные. Суффикс _1 означает левую грань для H и верхнюю для B; _2 - правую для H и нижнюю для B.</t>
  </si>
  <si>
    <t>as_1/as_2 - отступ от соответствующей бетонной грани до оси первого ряда внутрь сечения; d_1/d_2 - диаметр; n_1/n_2 - число стержней. Пустой или нулевой d либо n выключает эту грань и ее дополнительные ряды. Для активного ряда as больше d/2.</t>
  </si>
  <si>
    <t>t1_1/t1_2 - отступ первого стержня от начала линии раскладки, t2_1/t2_2 - отступ последнего от ее конца. Начало и конец определяются обходом грани по часовой стрелке. Все отступы t неотрицательны.</t>
  </si>
  <si>
    <t>Линия осей стержней уже сдвинута внутрь на as, но ее длина равна длине грани соответствующего прямоугольника. Вдоль грани доступную длину уменьшают только два отступа t, а не as. Если отступы длиннее самой грани, исправьте их.</t>
  </si>
  <si>
    <t>При n &gt; 1 стержни располагаются равномерно на доступной длине с шагом, равным этой длине, деленной на n - 1. При n = 1 стержень ставится посередине доступного участка.</t>
  </si>
  <si>
    <t>d_2row/d_3row - диаметры дополнительных рядов. Пустое значение или 0 выключает ряд. Stacked ставит стержни глубже в бетон; SideBySide - вниз вдоль вертикальной H-грани или вправо вдоль горизонтальной B-грани.</t>
  </si>
  <si>
    <t>Положение и привязку второго и третьего рядов задайте отдельно для каждой физической грани. EachBar - у каждого стержня первого ряда, EverySecondBar - через один. Третий ряд строится от первого; при совпадении направлений и наличии второго ряда он ставится за вторым.</t>
  </si>
  <si>
    <t>Настройки неактивной грани или отсутствующего дополнительного ряда не используются. Для активного ряда положение и привязка обязательны. Сообщение об ошибке показывает ячейку Config; неверный ввод не заменяется значениями шаблона.</t>
  </si>
  <si>
    <t>Ключ складывается из названия формы, грани и параметра. Например RectSet.H2.as_1 - отступ у левой грани нижнего прямоугольника. В составной таблице вы задаете его на пересечении строки отступа и колонки H2.</t>
  </si>
  <si>
    <t>Yes разрешает численно продолжать активные диаграммы за физические пределы для поиска равновесия и уточнения причины отказа. No использует только обычные диаграммы. Выбор обязателен.</t>
  </si>
  <si>
    <t>Физические сопротивления и предельные деформации от этого не растут. Равновесие только в продолженной части не является допустимым состоянием; оно может помочь подтвердить BaseFail - отказ постоянной части выбранного пути - вместо численной неудачи NumFail.</t>
  </si>
  <si>
    <t>Выключенный растянутый бетон остается выключенным. Для найденного состояния ExtUsed = Yes показывает фактическое использование продолженной части. Промежуточная итерация вне предела с возвратом в физический диапазон сама по себе не делает результат отказавшим.</t>
  </si>
  <si>
    <t>Настройка применяется к равновесию прочности, несущей способности и трещин, но не меняет нормативные формулы устойчивости. Для одной корректно найденной физической точки результаты Yes/No должны совпадать в пределах расчетной точности.</t>
  </si>
  <si>
    <t>Newton уточняет равновесие по текущей касательной жесткости сечения. Обычно это основной рабочий вариант.</t>
  </si>
  <si>
    <t>Secant использует приближенную зависимость изменения усилий от деформаций и при застое начинает приближение заново. Он полезен для контрольной проверки, но может работать дольше.</t>
  </si>
  <si>
    <t>Выбор влияет на прямое НДС и пробные состояния поиска LoadMultiplier. UltimateStrain решает отдельную предельную задачу. Пустой или неизвестный метод дает InputErr, а не скрытое переключение.</t>
  </si>
  <si>
    <t>Задайте положительный допуск по силе N в INPUT Force; единица выбирается на Config в Units.Force.Input.</t>
  </si>
  <si>
    <t>Около 1 Н соответствует 0,001 кН или 0,0001 tf. Меньший допуск строже, но может увеличить число итераций или дать NumFail - численную неудачу.</t>
  </si>
  <si>
    <t>Задайте положительный допуск по моменту Mx в INPUT Moment; единица выбирается на Config в Units.Moment.Input.</t>
  </si>
  <si>
    <t>Около 1000 Н·мм соответствует 0,001 кН·м или 0,0001 tf·m. Меньший допуск строже, но может увеличить число итераций или дать NumFail.</t>
  </si>
  <si>
    <t>Задайте положительный допуск по моменту My в INPUT Moment; единица выбирается на Config в Units.Moment.Input.</t>
  </si>
  <si>
    <t>Смысл и пересчет такие же, как у Config Solver.ToleranceMx. Меньший допуск строже, но может увеличить число итераций или дать NumFail.</t>
  </si>
  <si>
    <t>Выберите способ поиска предельной точки для LoadPath из таблицы сочетаний: Auto, UltimateStrain или LoadMultiplier. λ - множитель выбранных нагрузок; исходное сочетание соответствует λ = 1.</t>
  </si>
  <si>
    <t>UltimateStrain одновременно ищет равновесие и достижение предельной деформации. LoadMultiplier подбирает λ пробными расчетами равновесия. Auto сначала пробует UltimateStrain, а при численной неудаче повторяет тот же путь через LoadMultiplier.</t>
  </si>
  <si>
    <t>Для λ*N, а также λ*NMxy без пользовательских моментов сразу применяется LoadMultiplier: чистая силовая задача может быть вырожденной на горизонтальном плато диаграммы. Это не замена LoadPath.</t>
  </si>
  <si>
    <t>CapacitySolutionMethod в Results показывает фактически использованный метод. Подробное построение путей описано в разделах сочетаний и несущей способности.</t>
  </si>
  <si>
    <t>Оба метода используют одинаковые материалы и физические пределы. Несходимость - NumFail, а не доказательство разрушения. Пустой или неизвестный выбор требует исправления Config.</t>
  </si>
  <si>
    <t>Задайте положительный безразмерный допуск для попадания в предельную деформацию при UltimateStrain. Он не является самим физическим пределом.</t>
  </si>
  <si>
    <t>Физический предел берется из диаграммы выбранной модели материала. ε_ult означает его модуль; ult - предельный. Допуск отношения текущей деформации к пределу равен max(10⁻⁶; Capacity.ToleranceStrain / max(|ε_ult|; 10⁻⁹)).</t>
  </si>
  <si>
    <t>Финальная точка также должна удовлетворять равновесию и физическим пределам. Численный допуск не разрешает превышение диаграммы и не обязан менять уже более точно найденный результат.</t>
  </si>
  <si>
    <t>Для LoadMultiplier точность множителя задает Config Capacity.ToleranceLambda. Допустимое значение Capacity.ToleranceStrain все равно обязательно.</t>
  </si>
  <si>
    <t>Меньший допуск может повысить точность, но увеличить число итераций. Он безразмерен и не меняется вместе с единицами.</t>
  </si>
  <si>
    <t>Настройка выбирает численный поиск λ - множителя нагрузок - только для фактически используемого LoadMultiplier.</t>
  </si>
  <si>
    <t>Bisection делит надежный интервал поиска пополам; Brent сохраняет интервал и пробует более быстрые шаги по промежуточным точкам; Secant прогнозирует следующую точку по двум предыдущим и чувствительнее к неровной зависимости.</t>
  </si>
  <si>
    <t>В успешном прямом UltimateStrain эта настройка не участвует, но допустимый выбор Bisection, Brent или Secant обязателен. Ошибка не заменяется другим методом.</t>
  </si>
  <si>
    <t>Это способы численного поиска программы, а не отдельные нормативные коэффициенты. Условия перехода к LoadMultiplier описаны у Config Capacity.SolutionStrategy.</t>
  </si>
  <si>
    <t>Выберите SP35 или SP63 для ширины нормальных трещин. Общий расчет включается настройкой профиля Calculation.Crack.Width на Config.</t>
  </si>
  <si>
    <t>Методика устойчивости выбирается независимо настройкой Config Stability.Code. Продольные трещины проверяются по текущему сжатому бетону при любой методике ширины.</t>
  </si>
  <si>
    <t>Выберите способ поиска точки образования нормальной трещины. Физический путь задается отдельно столбцом LoadPath в таблице сочетаний на Config.</t>
  </si>
  <si>
    <t>UltimateStrain напрямую ищет равновесие при достижении предельной растягивающей деформации бетона. LoadMultiplier подбирает множитель нагрузки λ пробными расчетами. λ = 1 соответствует исходному сочетанию.</t>
  </si>
  <si>
    <t>Auto сначала пробует UltimateStrain, при численной неудаче повторяет тот же путь через LoadMultiplier. Неудача поиска точки образования сама по себе не блокирует ширину при пригодном текущем НДС.</t>
  </si>
  <si>
    <t>При x_t &lt; 2a_s полоса может зайти за нейтральную линию, но сжатые стержни не добавляются в расчет ширины. Смысл отступа задается отдельно на Config в SLS.Crack.CoverDistanceMode.</t>
  </si>
  <si>
    <t>Площадь определяется пересечением полосы с бетонной областью за вычетом учитываемых отверстий, в том числе с частичным пересечением элементов. Центр бетонного элемента не является правилом включения всей его площади. Выбор точного контура или сетки описан в конце раздела подготовки AutoCAD.</t>
  </si>
  <si>
    <t>Формула расстояния между трещинами и ограничения приведены в методике СП 63. Для SLS.Crack.Code = SP35 эта настройка не применяется.</t>
  </si>
  <si>
    <t>NearestContour берет ближайший выход из бетона в сторону растянутой поверхности. GlobalExtreme берет дальнюю опорную линию всего сечения в том же направлении; для невыпуклой формы расстояние может быть больше.</t>
  </si>
  <si>
    <t>Это расстояние участвует в эффективной полосе Config SLS.Crack.TensionZoneMode = Effective. Оно не меняет НДС, прочность или устойчивость. При центральном растяжении без нейтральной линии настройка не участвует.</t>
  </si>
  <si>
    <t>Введите применимое положительное значение на Config. Программа рассчитывает продолжительное раскрытие; отдельная процедура непродолжительного раскрытия по нескольким состояниям не реализована. Для СП 35 эта настройка не используется.</t>
  </si>
  <si>
    <t>Периодическому профилю соответствует 0,5, гладкому - 0,8 по СП 63, п. 8.2.6. Введите применимое значение на Config; при SLS.Crack.Code = SP35 эта настройка не используется.</t>
  </si>
  <si>
    <t>Auto принимает 1,2 при растягивающей продольной силе, 1,0 в остальных реализованных случаях. User использует число Config SLS.Crack.Phi3.</t>
  </si>
  <si>
    <t>Настройка не меняет НДС или бетонную площадь. Для SLS.Crack.Code = SP35 она не используется.</t>
  </si>
  <si>
    <t>В режиме Auto число не подставляется в формулу, но для СП 63 ячейка все равно должна содержать корректный положительный коэффициент. Для SLS.Crack.Code = SP35 настройка не используется.</t>
  </si>
  <si>
    <t>User при пригодной точке образования берет число из Config SLS.Crack.PsiS. Auto сначала считает ширину с 1 и уточняет коэффициент только при превышении допуска Config SLS.Crack.Allowable. AlwaysCalc выполняет уточнение всегда, когда оно возможно.</t>
  </si>
  <si>
    <t>Уточнение сравнивает средние по площади напряжения одного и того же набора стержней при текущей нагрузке и сразу после образования трещины. Формула и обозначения приведены в разделе СП 63.</t>
  </si>
  <si>
    <t>Подтвержденный NotCracked означает отсутствие нормальной трещины: ширина не считается, имеет N/A, пользовательское PsiS не меняется и предупреждения о назначении 1 нет. Продольные трещины при пригодном текущем НДС проверяются независимо.</t>
  </si>
  <si>
    <t>AllSelected учитывает напряжения со знаком. TensionOnly принимает сжимающие напряжения за 0, но сохраняет площади этих стержней в знаменателе среднего.</t>
  </si>
  <si>
    <t>Набор стержней выбирается по текущему НДС и не пересобирается для порогового состояния. Настройка влияет только на уточнение коэффициента Config SLS.Crack.PsiMode, а не на текущие напряжения, площадь или диаметр арматуры.</t>
  </si>
  <si>
    <t>Для СП 63 положительное число обязательно и в режимах Auto/AlwaysCalc, хотя тогда оно не задает итоговый коэффициент. Для SLS.Crack.Code = SP35 эта настройка не используется.</t>
  </si>
  <si>
    <t>Правила уточнения и принятия 1 при недоступных пороговых данных описаны у Config SLS.Crack.PsiMode. При подтвержденном NotCracked число не меняется: формула ширины не вызывается.</t>
  </si>
  <si>
    <t>Задайте наибольшее расстояние между поверхностями растянутых стержней, при котором они объединяются в группу. Число неотрицательное, в INPUT Length; в новой книге 10 мм.</t>
  </si>
  <si>
    <t>0 объединяет касающиеся стержни. Положительный допуск разрешает небольшой зазор и является допущением программы, не требованием СП. Группа неделима: в площадь взаимодействия она входит целиком по своему центру.</t>
  </si>
  <si>
    <t>Ряд 1 находится у растянутой поверхности бетона, следующие номера растут к НЛ. Этот допуск только распределяет группы по рядам: боковые границы площади взаимодействия и выбор соседей он не меняет.</t>
  </si>
  <si>
    <t>Порог сравнивается отдельно для ближайшей растянутой группы арматурных стержней слева и справа от рассматриваемой группы вдоль нейтральной линии (НЛ). L - полное расстояние между центрами групп, t - расстояние между их проекциями на НЛ.</t>
  </si>
  <si>
    <t>Выберите диаметр d для расстояния r, которым ограничивается площадь взаимодействия: Max - наибольший, Min - наименьший, Average - среднее арифметическое диаметров отдельных стержней.</t>
  </si>
  <si>
    <t>Для боковых границ учитываются стержни рассматриваемой группы, для границы в сторону нейтральной линии - стержни опорного ряда. В формуле радиуса армирования R_r всегда складываются реальные диаметры, независимо от этого выбора. R_r - отношение площади бетона к вкладу арматуры.</t>
  </si>
  <si>
    <t>Выберите Periodic для периодического профиля или Smooth для гладкой арматуры. Этот выбор задает зависимость коэффициента ψ от радиуса армирования R_r в формуле ширины.</t>
  </si>
  <si>
    <t>ψ - размерный коэффициент раскрытия, R_r - отношение площади взаимодействия к вкладу арматуры. По СП 35 п. 7.109 арматура в стенках также относится к первой зависимости: для этого случая выбирайте Periodic.</t>
  </si>
  <si>
    <t>Единый слой расчетных бетонных элементов для импорта и экспорта. Каждый Region - объект «Область» - на этом слое становится одним элементом сетки. Полилинии, блоки и текст не становятся расчетными элементами.</t>
  </si>
  <si>
    <t>Имя обязательно и должно отличаться от Config AutoCAD.Common.RebarLayer. Точные границы задаются отдельно на Config через AutoCAD.Common.SectionContourLayer и AutoCAD.Common.OpeningContourLayer.</t>
  </si>
  <si>
    <t>Координаты и размеры Region читаются как мм, площадь как мм2, инерции как мм4 независимо от INPUT/OUTPUT и единиц чертежа. Config AutoCAD.Import.MinArea - только пользовательский порог в INPUT Area; он не масштабирует чертеж.</t>
  </si>
  <si>
    <t>У квадрата направление берется по пригодной прямой грани. У круга и других элементов без определимого направления - по среднему направлению остальных ориентированных бетонных элементов. Если такого направления нет, угол 0. Поэтому углы около +89° и -89° дают вертикаль, а не горизонталь.</t>
  </si>
  <si>
    <t>Сохраненные ширина, высота и поворот нужны для схемы и границ сетки; они не заменяют реальные инерции в расчете. Цвет при экспорте определяется физическим сжатием или растяжением из сохраненного Results.</t>
  </si>
  <si>
    <t>Единый слой арматуры для импорта и экспорта. Каждый Region - объект «Область» - на этом слое становится одним стержнем; эквивалентный круглый диаметр определяется по его площади.</t>
  </si>
  <si>
    <t>Имя обязательно и должно отличаться от Config AutoCAD.Common.ConcreteLayer. Материал выбирается при расчете по профилю на Config, а не по имени слоя.</t>
  </si>
  <si>
    <t>Цвет экспортируемого стержня показывает его физическое сжатие или растяжение из Results. Разные материалы и профили арматуры в одном сечении эта версия не поддерживает.</t>
  </si>
  <si>
    <t>Единый слой точной наружной границы для импорта и экспорта. На нем допустимы замкнутая 2D-полилиния, окружность или Region - объект «Область». Region с вырезанными отверстиями передает также все эти отверстия; взрывать его не нужно.</t>
  </si>
  <si>
    <t>Слой может отсутствовать или быть пустым: импорт бетонных элементов продолжается. Если точный наружный контур задан без отверстий, внутри него считается сплошной бетон. При необходимости задайте отверстия тоже.</t>
  </si>
  <si>
    <t>Порядок подготовки, глобальная система координат, замыкание полилиний и четыре случая выбора границ описаны в первом разделе справки «Подготовка геометрии в AutoCAD и импорт». Контур не заменяет сетку для НДС.</t>
  </si>
  <si>
    <t>Единый слой отдельно заданных отверстий для импорта и экспорта. Можно разместить несколько замкнутых 2D-полилиний, окружностей или Region - объектов «Область». Отверстия, уже вырезанные в наружном Region, здесь не дублируйте.</t>
  </si>
  <si>
    <t>Отверстия можно задать и без наружного контура: наружная граница берется по сетке, а вычитаются только эти точные отверстия. Пустой или отсутствующий слой не блокирует импорт.</t>
  </si>
  <si>
    <t>Отверстия не должны касаться или пересекать друг друга и известную наружную границу. Остальные правила и четыре случая учета границ приведены в первом разделе подготовки AutoCAD.</t>
  </si>
  <si>
    <t>Экспорт берет центр и угол выбранных осей из сохраненных Results и не пересчитывает свойства сечения заново.</t>
  </si>
  <si>
    <t>Схема берет центр и угол выбранных осей из сохраненных Results. Изменение этого режима после расчета только меняет отображение уже сохраненных осей.</t>
  </si>
  <si>
    <t>Yes показывает на Excel-схеме сохраненные точные наружные контуры и отверстия из Results. Они могут быть получены как из генератора книги, так и при импорте из AutoCAD.</t>
  </si>
  <si>
    <t>Если точные контуры не сохранены, программа не придумывает их по сетке. No скрывает только этот дополнительный контур.</t>
  </si>
  <si>
    <t>Enabled - строка таблицы аннотаций на Config. В колонке арматуры это Plot.RebarLabels.Enabled, в колонке размеров - Plot.Dimensions.Enabled. Обязательный выбор Yes/No для соответствующего типа аннотаций. При No параметры отключенной группы не читаются.</t>
  </si>
  <si>
    <t>Placement - строка таблицы аннотаций на Config. В колонке арматуры это Plot.RebarLabels.Placement, в колонке размеров - Plot.Dimensions.Placement. Для арматуры задает сторону подписи от линии осей стержней; для размеров задает только сторону текста относительно размерной линии.</t>
  </si>
  <si>
    <t>Offset - строка таблицы аннотаций на Config. В колонке арматуры это Plot.RebarLabels.Offset, в колонке размеров - Plot.Dimensions.Offset.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</si>
  <si>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 - строка колонки арматуры на Config: Plot.RebarLabels.LineEnabled. Показывать короткую линию обозначения арматуры; если No, остается только текст подписи.</t>
  </si>
  <si>
    <t>LineWeight - строка таблицы аннотаций на Config. В колонке арматуры это Plot.RebarLabels.LineWeight, в колонке размеров - Plot.Dimensions.LineWeight. Толщина основной линии аннотации.</t>
  </si>
  <si>
    <t>ExtensionLineWeight - строка колонки размеров на Config: Plot.Dimensions.ExtensionLineWeight. Толщина выносных линий; применяется только для размерных линий.</t>
  </si>
  <si>
    <t>TextUnits - строка таблицы аннотаций на Config. В колонке арматуры это Plot.RebarLabels.TextUnits, в колонке размеров - Plot.Dimensions.TextUnits. Единицы для TextHeight и TextGap: pt - обычные пункты Excel, mm - реальные миллиметры сечения.</t>
  </si>
  <si>
    <t>TextHeight - строка таблицы аннотаций на Config. В колонке арматуры это Plot.RebarLabels.TextHeight, в колонке размеров - Plot.Dimensions.TextHeight. Высота текста. При TextUnits=mm задается в миллиметрах сечения; при TextUnits=pt - в пунктах Excel и не зависит от габарита сечения.</t>
  </si>
  <si>
    <t>TextGap - строка таблицы аннотаций на Config. В колонке арматуры это Plot.RebarLabels.TextGap, в колонке размеров - Plot.Dimensions.TextGap. Зазор между линией аннотации и текстом. Единицы выбираются строкой TextUnits для соответствующего типа аннотаций.</t>
  </si>
  <si>
    <t>Для размеров это расстояние от размерной линии до текста. Для арматуры - от короткой линии обозначения или точки расположения подписи до текста.</t>
  </si>
  <si>
    <t>ArrowType - строка колонки размеров на Config: Plot.Dimensions.ArrowType. Тип стрелки размерной линии.</t>
  </si>
  <si>
    <t>ArrowSize - строка колонки размеров на Config: Plot.Dimensions.ArrowSize. Размер стрелок размерной линии.</t>
  </si>
  <si>
    <t>Color - строка таблицы аннотаций на Config. В колонке арматуры это Plot.RebarLabels.Color, в колонке размеров - Plot.Dimensions.Color. Цвет текста и основной линии: три целых RGB-компонента 0–255. Значение 0,0,0 означает черный цвет.</t>
  </si>
  <si>
    <t>ExtensionLineColor - строка колонки размеров на Config: Plot.Dimensions.ExtensionLineColor. Цвет выносных линий размеров: три целых RGB-компонента 0–255. Значение 0,0,0 означает черный цвет.</t>
  </si>
  <si>
    <t>Они используются для прочности и устойчивости и не заменяются сопротивлениями II группы. Config MaterialModel.Strength.ConcreteTension = Ignore выключает растянутую ветвь, UseDiagram учитывает ее.</t>
  </si>
  <si>
    <t>Введите итоговые сопротивления с применимыми коэффициентами условий работы. Единица - Config Units.Stress.Input; повторно коэффициенты к сопротивлениям программа не применяет.</t>
  </si>
  <si>
    <t>Эти значения нужны для образования трещины и текущего НДС с трещинами. Модели выбираются на Config в профиле настройками с началом MaterialModel.CrackInitiation и MaterialModel.CrackedState.</t>
  </si>
  <si>
    <t>Введите уже итоговые значения с применимыми коэффициентами условий работы. Единица задается на Config в Units.Stress.Input; программа сама выполнит пересчет.</t>
  </si>
  <si>
    <t>СП 35: область проверки - п. 7.2 и таблица 7.1; условие - п. 7.100; сопротивления - таблица 7.6; условия работы - таблица 7.7. Введите значение с уже учтенным m_b13 - коэффициентом условий работы для продольных трещин - и другими нужными поправками.</t>
  </si>
  <si>
    <t>СП 63, п. 6.1.15 принимает одинаковые модули. Отдельная колонка растяжения позволяет задать другую растянутую ветвь, если это обосновано расчетной постановкой.</t>
  </si>
  <si>
    <t>Параметр задается на Config в таблице бетона. TwoLine означает двухлинейную диаграмму, ThreeLine - трехлинейную; рабочая диаграмма выбирается в расчетном профиле.</t>
  </si>
  <si>
    <t>Для сжатия и растяжения вводите положительные модули деформаций; физические знаки назначает программа. Эти числа не меняются при смене единиц длины, нагрузки или напряжения.</t>
  </si>
  <si>
    <t>Диаграммы бетона описаны в СП 63, пп. 6.1.14, 6.1.20-6.1.24 и 6.1.26. Принятые характеристики и применимые условия работы выбирает пользователь.</t>
  </si>
  <si>
    <t>Эти значения используются в прочности и устойчивости. TwoLine/ThreeLine - двух-/трехлинейная диаграмма; ее тип выбирается в расчетном профиле на Config.</t>
  </si>
  <si>
    <t>Производные точки деформаций строятся по СП 63, пп. 6.2.11, 6.2.14 и 6.2.15.</t>
  </si>
  <si>
    <t>СП 63 использует R_s,ser; отдельное R_sc,ser здесь является программным параметром сжатой ветви для симметричного ввода. В шаблоне принято R_sc,ser = R_s,ser.</t>
  </si>
  <si>
    <t>Эти характеристики используются при образовании трещины и для текущего НДС с трещинами, а не вместо сопротивлений I группы для прочности.</t>
  </si>
  <si>
    <t>СП 63, п. 6.2.12 принимает одинаковые модули при растяжении и сжатии. Раздельные колонки позволяют задать ветви независимо при обоснованной постановке.</t>
  </si>
  <si>
    <t>Параметр задается на Config для обычной ненапрягаемой арматуры. TwoLine - двухлинейная диаграмма, ThreeLine - трехлинейная; тип выбирается в расчетном профиле.</t>
  </si>
  <si>
    <t>В одном сечении используется одна модель арматуры. Для реальных стержней разных классов или профилей нужно отдельное инженерное решение; программа не проверяет их нормативную совместимость автоматически.</t>
  </si>
  <si>
    <t>Results хранит результаты последнего завершенного запуска, включая не прошедшие проверки. Схема и экспорт в AutoCAD читают эти сохраненные данные: изменение Config само по себе их не пересчитывает.</t>
  </si>
  <si>
    <t>Числа выводятся в выбранных OUTPUT и пользовательских знаках. Нагрузки соответствуют правилам Config Sign.N.User, Sign.Mx.User, Sign.My.User; напряжения и деформации сохраняют физический знак: плюс -</t>
  </si>
  <si>
    <t>растяжение, минус - сжатие. Единицы заданы на Config ключами Units.*.Output, где звездочка означает Length, Area, Force, Moment, Stress или Curvature.</t>
  </si>
  <si>
    <t>Ширину столбцов можно менять для удобства чтения: расчет и очистка сохраняют ваш выбор. В строках данных перенос текста отключен; при длинном комментарии расширьте столбец.</t>
  </si>
  <si>
    <t>1. Сводка и подробные проверки</t>
  </si>
  <si>
    <t>В верхней сводке одна строка на сочетание: общий статус, прочность, трещины, устойчивость и запасы. Worst означает определяющее сочетание; критерий выбирается на Config в</t>
  </si>
  <si>
    <t>General.WorstCombinationCriterion. N/A не означает успех: проверка может быть выключена, неприменима или не иметь обязательного результата. Причина указана рядом.</t>
  </si>
  <si>
    <t>2. Элементы и известные контуры</t>
  </si>
  <si>
    <t>Таблица rngNDMSectionGeometry хранит бетонные элементы и арматуру. Area - площадь; LocalIx/LocalIy/LocalIxy - собственные моменты инерции относительно осей элемента. Width/Height/Rotation - ширина,</t>
  </si>
  <si>
    <t>высота и поворот прямоугольного представления элемента на схеме.</t>
  </si>
  <si>
    <t>Для импортированного бетона расчет использует фактические площадь и инерции AutoCAD. Прямоугольное представление нужно для схемы и границ сетки; оно не заменяет расчетные характеристики. Для</t>
  </si>
  <si>
    <t>произвольной формы прямоугольник сохраняет площадь, отношение главных инерций и направление главных осей.</t>
  </si>
  <si>
    <t>Отдельная таблица rngNDMSectionContours хранит достоверные наружные границы и отверстия - прямые, дуги и окружности. ID - имя контура, Outer - наружная граница, Opening - отверстие. Эти границы</t>
  </si>
  <si>
    <t>сохраняются один раз на сечение, а не на каждое сочетание.</t>
  </si>
  <si>
    <t>Отверстия могут быть известны без наружного контура. Пустая таблица означает только отсутствие заданных точных границ, а не отсутствие пустот. Правила сочетания контуров и сетки перечислены в конце</t>
  </si>
  <si>
    <t>раздела подготовки AutoCAD.</t>
  </si>
  <si>
    <t>Не исправляйте сохраненные таблицы вручную. Если координаты или обязательные поля повреждены, сообщение укажет поле и текущую ячейку Results. Восстановите данные повторным расчетом или импортом.</t>
  </si>
  <si>
    <t>3. Деформации и напряжения элементов</t>
  </si>
  <si>
    <t>Таблица rngNDMElementResults хранит состояние каждого элемента: StrengthState - текущее по прочности; CapacityState - предельное; PreCrackState - до образования трещины; PostCrackState - сразу после;</t>
  </si>
  <si>
    <t>CrackedState - текущее с отключенным растянутым бетоном.</t>
  </si>
  <si>
    <t>Сохраняются только фактически полученные состояния. Для схемы и AutoCAD выберите на Config в профиле Visualization.State и Visualization.Quantity: Stress - напряжение, Strain - деформация. Если</t>
  </si>
  <si>
    <t>выбранного состояния нет, программа сообщит причину и не подменит его другим.</t>
  </si>
  <si>
    <t>4. Свойства всего сечения</t>
  </si>
  <si>
    <t>Таблица rngNDMSectionProperties показывает два представления: Concrete - только бетон; Transformed - приведенное сечение, где арматура заменена эквивалентной по жесткости площадью бетона.</t>
  </si>
  <si>
    <t>Area - площадь; CentroidX/Y - координаты центра тяжести. Ix/Iy/Ixy - моменты инерции относительно осей модели; Ixc/Iyc/Ixyc - относительно параллельных осей через центр тяжести. Индекс c здесь</t>
  </si>
  <si>
    <t>означает центральный момент.</t>
  </si>
  <si>
    <t>PrincipalAngle - угол главной центральной оси 1 от +X, положительный против часовой стрелки. PrincipalI1 - больший главный момент инерции; PrincipalI2 - меньший. RadiusX/Y и PrincipalRadius1/2 -</t>
  </si>
  <si>
    <t>радиусы инерции по центральным и главным осям.</t>
  </si>
  <si>
    <t>5. Ядровое расстояние</t>
  </si>
  <si>
    <t>A - площадь, I - центральный момент инерции выбранного представления Concrete или Transformed; c - расстояние до крайней бетонной границы на стороне, противоположной смещению силы. Арматура меняет</t>
  </si>
  <si>
    <t>приведенные A/I, но не расширяет бетонный контур.</t>
  </si>
  <si>
    <t>Plus/Minus относятся к направлению смещения силы. Например CoreDistanceYMinus - предел для смещения в сторону -Y; крайнее волокно для него находится с другой стороны. X/Y - центральные оси, 1/2 -</t>
  </si>
  <si>
    <t>главные оси. Для выбора ветви устойчивости используются значения приведенного сечения в соответствующей плоскости.</t>
  </si>
  <si>
    <t>Это линейная характеристика. При нелинейной работе материалов, плато диаграммы или отключении растянутого бетона появление растяжения в НДС не обязано точно совпадать с ядровой границей.</t>
  </si>
  <si>
    <t>6. Диаграммы, подписи и площадь взаимодействия</t>
  </si>
  <si>
    <t>Таблица rngNDMMaterialDiagrams хранит фактические точки диаграмм материалов последнего расчета. По ней можно проверить, какая модель использовалась для нужного состояния.</t>
  </si>
  <si>
    <t>Фактически полученную площадь взаимодействия можно вывести в AutoCAD: задайте на Config AutoCAD.Export.ExportCrackInteractionContour = Yes и в профиле Visualization.State выберите одно из состояний</t>
  </si>
  <si>
    <t>трещин. Экспорт использует сохраненную площадь, без нового расчета, и всегда выводит геометрию в мм.</t>
  </si>
  <si>
    <t>Введите положительную толщину основной линии в пунктах Excel (pt). Арматурные подписи и размеры имеют отдельные значения в своих колонках.</t>
  </si>
  <si>
    <t>Это только оформление Excel-схемы, без влияния на расчет и экспорт в AutoCAD.</t>
  </si>
  <si>
    <t>Введите положительную толщину выносных линий размеров в пунктах Excel (pt). Основная размерная линия настраивается отдельно строкой LineWeight.</t>
  </si>
  <si>
    <t>Настройка меняет только оформление размерных линий Excel-схемы.</t>
  </si>
  <si>
    <t>Выберите форму стрелок: Triangle - треугольник, Stealth - треугольник с вырезом, Diamond - ромб, Oval - овал, Open - открытая стрелка.</t>
  </si>
  <si>
    <t>Это только оформление размерных линий Excel-схемы. На размеры сечения, расчет и экспорт в AutoCAD выбор не влияет.</t>
  </si>
  <si>
    <t>Выберите размер стрелок: Small - малый, Medium - средний, Wide - широкий. Это варианты Excel, а не длина в мм.</t>
  </si>
  <si>
    <t>Выбор меняет только стрелки размерных линий Excel-схемы.</t>
  </si>
  <si>
    <t>Задайте три целых числа от 0 до 255 через запятую: красный, зеленый, синий. Например 0,0,0 - черный, 255,0,0 - красный.</t>
  </si>
  <si>
    <t>Колонка арматуры задает цвет ее подписей и основных линий; колонка размеров - цвет размерного текста и основных линий. Это только Excel-схема.</t>
  </si>
  <si>
    <t>Задайте цвет выносных линий размеров тремя целыми числами от 0 до 255: красный, зеленый, синий. Например 140,140,140 - серый.</t>
  </si>
  <si>
    <t>Настройка относится только к размерным линиям Excel-схемы. Цвет основных линий и текста задается отдельно строкой Color.</t>
  </si>
  <si>
    <t>1. Система координат и масштаб</t>
  </si>
  <si>
    <t>Импорт и экспорт выполняются в глобальной системе координат МСК/WCS: _UCS → _World. При локальной или неизвестной системе координат импорт отклоняется. Автоматическое переключение ПСК не выполняется.</t>
  </si>
  <si>
    <t>Постоянный масштаб геометрии: 1 единица AutoCAD = 1 мм. Координаты и размеры импортируются как мм, площади как мм2, моменты инерции как мм4. Экспорт геометрии всегда выполняется в мм.</t>
  </si>
  <si>
    <t>2. Бетонная сетка и арматура</t>
  </si>
  <si>
    <t>Каждый бетонный элемент и поперечное сечение стержня задаются отдельным Region. Полилинии, блоки и текст не импортируются как расчетные элементы.</t>
  </si>
  <si>
    <t>AutoCAD.Import.MinArea задает минимальную площадь импортируемого элемента в INPUT Area. Объекты меньшей площади пропускаются; порог должен сохранять все расчетные стержни. Значение 0 отключает фильтр.</t>
  </si>
  <si>
    <t>Взрыв Region и дублирование его отверстий на отдельном слое не требуются. Внутренние окружности, не вычтенные из Region, не считаются его отверстиями.</t>
  </si>
  <si>
    <t>4. Импорт и контроль модели</t>
  </si>
  <si>
    <t>Геометрия Results сохраняется с собственными единицами OUTPUT на момент импорта. Последующая смена единиц не меняет физические размеры сохраненного сечения; новый расчет выводится в текущих OUTPUT без</t>
  </si>
  <si>
    <t>повторного импорта.</t>
  </si>
  <si>
    <t>5. Экспорт сохраненных результатов</t>
  </si>
  <si>
    <t>Если сохранены только отверстия, экспортируются только они на слой отверстий; наружная граница по сетке не создается. Оба формата применяются к сгенерированным и импортированным сечениям и</t>
  </si>
  <si>
    <t>поддерживают обратный импорт.</t>
  </si>
  <si>
    <t>Прямой расчет определяет НДС сечения при заданных N, Mx и My и проверяет равновесие и предельные деформации материалов.</t>
  </si>
  <si>
    <t>1. Расчетный профиль и материалы</t>
  </si>
  <si>
    <t>Ошибки обязательных настроек сопровождаются ключом, текущим адресом Config и требуемым исправлением. Удаленную строку следует восстановить в указанном разделе, утраченную ссылку на таблицу - через</t>
  </si>
  <si>
    <t>«Формулы → Диспетчер имен».</t>
  </si>
  <si>
    <t>Таблицы допускается перемещать с сохранением именованного диапазона на всю таблицу, включая заголовок. Диапазон должен оставаться непрерывным. Адреса диагностики определяются при чтении данных;</t>
  </si>
  <si>
    <t>комментарии ранее сохраненного Results относятся к предыдущему запуску.</t>
  </si>
  <si>
    <t>2. Нагрузки и поле деформаций</t>
  </si>
  <si>
    <t>M_x,user - заданный момент; Y_ref и Y_calc - координаты пользовательской и расчетной точек приложения. M_x - момент после переноса к расчетной точке.</t>
  </si>
  <si>
    <t>X_ref и X_calc - координаты тех же точек по X. Моменты от эксцентриситета N учитываются при переносе усилий.</t>
  </si>
  <si>
    <t>ε_0 - деформация в начале координат; κ_x и κ_y - кривизны. Во внутренней системе знаков растяжение положительно, сжатие отрицательно.</t>
  </si>
  <si>
    <t>3. Условия равновесия</t>
  </si>
  <si>
    <t>Напряжения определяются по деформациям элементов и выбранным диаграммам материалов. Параметры плоскости деформаций уточняются до выполнения трех условий равновесия:</t>
  </si>
  <si>
    <t>N_int, Mx_int и My_int - внутренние усилия. T_N, T_Mx и T_My задаются настройками Solver.ToleranceN, Solver.ToleranceMx и Solver.ToleranceMy на Config.</t>
  </si>
  <si>
    <t>4. Численный метод и параметры итераций</t>
  </si>
  <si>
    <t>Solver.Method выбирает самостоятельные схемы Newton или Secant. Newton использует касательную жесткость сечения; Secant уточняет приближенную матрицу чувствительности по предыдущим состояниям.</t>
  </si>
  <si>
    <t>Solver.MaxIterations ограничивает число итераций на ступени нагрузки. Solver.LoadSteps задает число ступеней; их увеличение может повысить устойчивость сходимости ценой дополнительного времени.</t>
  </si>
  <si>
    <t>General.DiagramExtension = Yes разрешает численное продолжение активных диаграмм за физические пределы для поиска равновесия и диагностики перегрузки. Сопротивления и предельные деформации материалов</t>
  </si>
  <si>
    <t>не изменяются.</t>
  </si>
  <si>
    <t>6. Результаты и диагностика</t>
  </si>
  <si>
    <t>εbc/εbt и εsc/εst - крайние деформации сжатия/растяжения бетона и арматуры. Результаты выводятся в OUTPUT; напряжения и деформации сохраняют внутреннюю систему знаков.</t>
  </si>
  <si>
    <t>Несущая способность определяется достижением предельной деформации бетона или арматуры на выбранной траектории нагружения. Множитель λ = 1 соответствует заданному сочетанию.</t>
  </si>
  <si>
    <t>1. Расчетный профиль и путь нагружения</t>
  </si>
  <si>
    <t>Расчет включается в профиле настройкой Calculation.Strength.Capacity = Yes. Используется модель прочности MaterialModel.Strength.*, общая с прямым расчетом НДС.</t>
  </si>
  <si>
    <t>LoadPath в строке сочетания задает масштабируемые составляющие: Mx, My, оба момента, N или все усилия. Auto выбирает путь по ненулевым составляющим; пустое значение принимается как Auto.</t>
  </si>
  <si>
    <t>При N + M режим Auto последовательно пробует моментный путь, λ*N и λ*NMxy до получения предельной точки. Найденный предел с λ &lt; 1 завершает поиск. Явно заданный путь не заменяется другим.</t>
  </si>
  <si>
    <t>N_0 - постоянная часть силы; N_base - масштабируемая составляющая.</t>
  </si>
  <si>
    <t>Индексы 0 и base у моментов также обозначают постоянную и масштабируемую части. При λ = 1 восстанавливается исходное сочетание.</t>
  </si>
  <si>
    <t>3. Поиск предельного состояния</t>
  </si>
  <si>
    <t>Capacity.SolutionStrategy: UltimateStrain решает совместную задачу равновесия и предельной деформации; LoadMultiplier уточняет λ последовательными расчетами равновесия. Auto начинает с UltimateStrain</t>
  </si>
  <si>
    <t>и при численной неудаче повторяет тот же путь через LoadMultiplier.</t>
  </si>
  <si>
    <t>ε_b,ult и ε_s,ult - модули соответствующих предельных деформаций сжатия или растяжения. Максимум определяется по всем активным пределам бетона и арматуры.</t>
  </si>
  <si>
    <t>5. Результаты поиска</t>
  </si>
  <si>
    <t>SLS.Crack.Code на Config выбирает методику расчета ширины нормальных трещин: SP63 или SP35. Расчетные зависимости и особенности применения приведены в отдельных подразделах.</t>
  </si>
  <si>
    <t>Расчет применяется при SLS.Crack.Code = SP63 и Calculation.Crack.Width = Yes в назначенном профиле. Реализовано продолжительное раскрытие для сочетаний II группы; расчет непродолжительного раскрытия</t>
  </si>
  <si>
    <t>по нескольким состояниям не предусмотрен.</t>
  </si>
  <si>
    <t>a_crc,ult задается настройкой SLS.Crack.Allowable в INPUT Length. Расчетная ширина a_crc выводится в OUTPUT Length.</t>
  </si>
  <si>
    <t>φ_1, φ_2 и φ_3 учитывают длительность нагрузки, поверхность арматуры и характер работы элемента; ψ_s - неравномерность деформаций арматуры между трещинами. σ_s - напряжение выбранной растянутой</t>
  </si>
  <si>
    <t>арматуры; E_s - ее модуль упругости; l_s - расчетное расстояние между трещинами.</t>
  </si>
  <si>
    <t>2. Трещинообразование и применимость расчета</t>
  </si>
  <si>
    <t>Проверка трещинообразования предшествует расчету ширины. Текущее НДС для раскрытия определяется при заданном сочетании без учета растянутого бетона.</t>
  </si>
  <si>
    <t>A_red - приведенная площадь для проверки центрального растяжения; R_bt,ser задается в колонке растяжения строки Concrete.R.SLS(II).</t>
  </si>
  <si>
    <t>A_b и A_s,total - полные площади бетона и продольной арматуры. E_b и E_s берутся из выбранной модели по строкам Concrete.E и Steel.E.</t>
  </si>
  <si>
    <t>В общем случае точка трещинообразования определяется достижением предельной растягивающей деформации бетона. При одновременном сжатии и растяжении сечения:</t>
  </si>
  <si>
    <t>ε_bt,ult - критерий трещинообразования; ε_bt2 - предельная деформация растянутой ветви диаграммы бетона.</t>
  </si>
  <si>
    <t>ε_bt0 - деформация начала предельного участка растянутой диаграммы; ε_1 и ε_2 - растягивающие деформации противоположных граней. Используется модель MaterialModel.CrackInitiation.* назначенного</t>
  </si>
  <si>
    <t>профиля.</t>
  </si>
  <si>
    <t>Для расчета ширины используются напряжения текущего сочетания. В профиле задаются MaterialModel.CrackedState.ValueSet = SLS(II) и MaterialModel.CrackedState.ConcreteTension = Ignore.</t>
  </si>
  <si>
    <t>h_bt - глубина эффективной полосы; x_t - глубина растянутой части до НЛ; a_s - расстояние от оси крайнего выбранного стержня до растянутой границы бетона; h - габарит сечения по нормали к НЛ.</t>
  </si>
  <si>
    <t>SLS.Crack.CoverDistanceMode задает способ определения a_s: NearestContour - до ближайшей границы бетона по нормали к НЛ; GlobalExtreme - до дальней растянутой опорной линии всего сечения.</t>
  </si>
  <si>
    <t>Суммирование выполняется по выбранным растянутым стержням; A_s,i и σ_s,i - площадь и текущее напряжение i-го стержня. Усреднение по площади принято в программе как обобщение НДМ для произвольного</t>
  </si>
  <si>
    <t>сечения; отдельной формулой СП 63 оно не является.</t>
  </si>
  <si>
    <t>d_s,eq - эквивалентный диаметр; n_i - число выбранных стержней диаметра d_i. Для смешанных диаметров применено инженерное дополнение по EN 1992-1-1; общий случай отдельно не раскрыт в СП 63.</t>
  </si>
  <si>
    <t>l_s,0 - исходное расстояние между трещинами, до применения нормативных ограничений. A_bt, A_s и d_s,eq определяются по выбранной расчетной зоне.</t>
  </si>
  <si>
    <t>SLS.Crack.Phi1 задает φ_1: для продолжительного раскрытия 1,4. SLS.Crack.Phi2 задает φ_2: 0,5 для периодического профиля и 0,8 для гладкой арматуры. Применимость коэффициентов определяется расчетной</t>
  </si>
  <si>
    <t>ситуацией.</t>
  </si>
  <si>
    <t>Подробный блок Results содержит площадь, состав арматуры, напряжения, коэффициенты и ширину. В сводке выводятся общий статус и минимальный запас; в ResultComment - причины пропуска и предупреждения.</t>
  </si>
  <si>
    <t>σ_c,max - максимальное по модулю сжимающее напряжение бетона текущего НДС; R_b,mc2 задается настройкой Concrete.Rb.mc2.</t>
  </si>
  <si>
    <t>SF_long - запас по продольным трещинам. При отсутствии сжатого бетона проверка неприменима и получает N/A независимо от результата расчета нормальных трещин.</t>
  </si>
  <si>
    <t>Ширина нормальных трещин определяется по текущему НДС и площади взаимодействия бетона с растянутой арматурой. Для каждой растянутой группы выполняется отдельная проверка; определяющим является</t>
  </si>
  <si>
    <t>наибольшее раскрытие.</t>
  </si>
  <si>
    <t>Источники положений: [SP35] - требования СП 35; [METHOD] - Методическое пособие 2017 года к СП 35; [NDM] - инженерные допущения реализации. Пояснения пособия и допущения программы не заменяют</t>
  </si>
  <si>
    <t>нормативные требования.</t>
  </si>
  <si>
    <t>1. Исходные данные и применимость</t>
  </si>
  <si>
    <t>На Config задаются SLS.Crack.Code = SP35 и Calculation.Crack.Width = Yes в профиле, назначенном сочетанию.</t>
  </si>
  <si>
    <t>Допустимая ширина задается настройкой SLS.Crack.Allowable в INPUT Length по требованиям проекта. Автоматическое назначение допуска не предусмотрено.</t>
  </si>
  <si>
    <t>Проверка трещинообразования использует общий LoadPath сочетания; пустое значение принимается как Auto. Способ поиска задается SLS.Crack.InitiationSolutionStrategy. Подробные правила приведены в</t>
  </si>
  <si>
    <t>справке соответствующих настроек.</t>
  </si>
  <si>
    <t>Подтвержденный NotCracked исключает расчет ширины: статус N/A, численная ячейка пустая. При Cracked раскрытие определяется по напряжениям текущего сочетания.</t>
  </si>
  <si>
    <t>Неудача поиска трещинообразования не блокирует расчет ширины при найденном физически допустимом текущем НДС; причина сохраняется в комментарии. Отсутствие или физическая недопустимость текущего НДС</t>
  </si>
  <si>
    <t>блокирует и ширину, и продольные трещины.</t>
  </si>
  <si>
    <t>2. Группирование растянутой арматуры</t>
  </si>
  <si>
    <t>Отбираются стержни с положительными напряжением и деформацией в текущем НДС. Пользовательская система знаков нагрузок на отбор не влияет.</t>
  </si>
  <si>
    <t>Группа содержит один или несколько растянутых стержней, объединенных по расстоянию между поверхностями. Предельный зазор задается SLS.Crack.SP35.GroupGapTolerance в INPUT Length; значение новой книги</t>
  </si>
  <si>
    <t>- 10 мм.</t>
  </si>
  <si>
    <t>Объединение транзитивно: связанные пары 1-2 и 2-3 образуют одну группу 1-2-3. Сжатые стержни в группировании не участвуют. Ненулевой допуск зазора - допущение [NDM], а не требование СП.</t>
  </si>
  <si>
    <t>s_12 - зазор между поверхностями; L_12 - расстояние между центрами; d_1 и d_2 - диаметры стержней. Индексы 1 и 2 относятся к стержням, не к рядам.</t>
  </si>
  <si>
    <t>x_1, y_1 и x_2, y_2 - координаты центров рассматриваемой пары стержней.</t>
  </si>
  <si>
    <t>Центр группы определяется по фактическим площадям A_1, A_2, ... ее стержней. x_ц и y_ц - его координаты; суммирование ведется по полному составу группы.</t>
  </si>
  <si>
    <t>Геометрическая середина между крайними стержнями не используется вместо центра по площадям.</t>
  </si>
  <si>
    <t>3. Площадь взаимодействия и бетонная граница</t>
  </si>
  <si>
    <t>Для каждой растянутой группы строится отдельная площадь взаимодействия с окружающим бетоном. Все группы рассматриваются последовательно.</t>
  </si>
  <si>
    <t>Границы задаются в направлениях вдоль нейтральной линии (НЛ) и по нормали к ней, независимо от поворота сечения.</t>
  </si>
  <si>
    <t>Со стороны растянутой поверхности используется фактическая граница бетонной части, содержащей рассматриваемую группу. Вышележащие стержни не заменяют эту границу. Отверстия вычитаются из полученной</t>
  </si>
  <si>
    <t>площади.</t>
  </si>
  <si>
    <t>После построения боковых границ и ограничения к НЛ определяется пересечение участка с бетонной областью. Отверстия образуют локальные вырезы без изменения боковых границ за пределами отверстий.</t>
  </si>
  <si>
    <t>4. Боковые границы</t>
  </si>
  <si>
    <t>r_бок - исходное расстояние для определения боковых границ площади взаимодействия от центра рассматриваемой группы; k - множитель 3, 5 или 6; d_бок - принятый диаметр стержней этой группы.</t>
  </si>
  <si>
    <t>[SP35] Пункт 7.110 устанавливает 6d в общем случае и 3d для непрямоугольного сечения с равномерной арматурой по контуру. 5d относится к пучкам и канатам, не поддерживаемым этой версией. Выбор режима</t>
  </si>
  <si>
    <t>требует проверки его нормативной применимости.</t>
  </si>
  <si>
    <t>Слева и справа вдоль НЛ отдельно выбирается ближайшая растянутая группа арматурных стержней по полному расстоянию L между центрами, независимо от принадлежности к ряду.</t>
  </si>
  <si>
    <t>x_1, y_1 и x_2, y_2 - центры рассматриваемой и соседней групп. L - полное расстояние между центрами; t - расстояние между их проекциями на НЛ.</t>
  </si>
  <si>
    <t>Порог q = SLS.Crack.SP35.NeighborRatioLimit сравнивается с t/L отдельно для каждой стороны. Допустимый диапазон 0...1; значение по умолчанию 0,2.</t>
  </si>
  <si>
    <t>b - принятое расстояние от центра группы до боковой границы. При t/L &lt; q сохраняется r_бок; при t/L ≥ q расстояние ограничивается половиной t.</t>
  </si>
  <si>
    <t>Боковые границы - две нормали к НЛ. Близость бетонной грани или отверстия не меняет их положения: расчетный участок обрезается по фактическому контуру бетона.</t>
  </si>
  <si>
    <t>В боковом участке группы объединяются в ряды по координате вдоль нормали к НЛ. Максимальный разнос центров одного ряда задается SLS.Crack.SP35.RowTolerance в INPUT Length; значение по умолчанию 50 мм.</t>
  </si>
  <si>
    <t>Ряд 1 - ближайший к растянутой бетонной границе; нумерация возрастает к НЛ. RowTolerance определяет только состав рядов и не изменяет боковые границы.</t>
  </si>
  <si>
    <t>[SP35] Расстояние r к НЛ откладывается от оси последнего растянутого ряда. Если площадь его арматуры строго меньше половины площади каждого другого ряда участка, отсчет переносится на предпоследний</t>
  </si>
  <si>
    <t>полный ряд (п. 7.110, абзац о крайнем ряде).</t>
  </si>
  <si>
    <t>При выборе опорного ряда сравниваются суммы фактических площадей стержней целых принятых групп, без коэффициента β. Условие строгое: равенство половине не требует переноса.</t>
  </si>
  <si>
    <t>r_НЛ - расстояние от опорного ряда к НЛ; d_ряд выбирается по всем его стержням согласно SLS.Crack.SP35.RadiusDiameterMode. Множитель k общий с боковыми границами.</t>
  </si>
  <si>
    <t>Граница ограничивается НЛ. Опорный ряд определяется в боковом участке бетона; после построения конечной площади состав входящих групп повторно проверяется по их центрам.</t>
  </si>
  <si>
    <t>6. Состав арматуры и расчетное напряжение</t>
  </si>
  <si>
    <t>Группа неделима: центр внутри конечной площади или на ее границе включает всю группу; центр снаружи исключает ее целиком, в том числе отдельные стержни внутри площади. Частичного включения нет.</t>
  </si>
  <si>
    <t>Число стержней, площадь арматуры, сумма диаметров и β относятся к полному составу принятой группы. При этом каждый исходный стержень должен находиться в бетоне; расположение в отверстии или за</t>
  </si>
  <si>
    <t>наружной границей является ошибкой геометрии.</t>
  </si>
  <si>
    <t>Вышележащие растянутые группы, вошедшие в площадь взаимодействия, участвуют в сумме диаметров. Расчетное напряжение принимается только по рассматриваемой группе: максимальное растягивающее напряжение</t>
  </si>
  <si>
    <t>ее стержней в текущем НДС.</t>
  </si>
  <si>
    <t>Остальные группы проверяются в отдельных итерациях со своими площадями взаимодействия и напряжениями. Если центр рассматриваемой группы не входит в ее конечную площадь, пропускается только эта</t>
  </si>
  <si>
    <t>проверка.</t>
  </si>
  <si>
    <t>A_r - площадь бетона конечного участка взаимодействия; A_бет,1, A_бет,2, ... - площади его бетонных частей до вычитания отверстий; A_отв,1, A_отв,2, ... - площади отверстий в пределах участка.</t>
  </si>
  <si>
    <t>P1...P5 и Q1...Q5 в Results и на схеме - контрольные пересечения с противоположными границами по пяти направлениям. Площадь определяется по всему контуру, включая отверстия между контрольными</t>
  </si>
  <si>
    <t>направлениями.</t>
  </si>
  <si>
    <t>R_r - радиус армирования, расчетная характеристика, не геометрический отступ. Знаменатель учитывает все принятые целые группы: β - коэффициент группы, n - число стержней, d - диаметр.</t>
  </si>
  <si>
    <t>Для одинаковых диаметров вклад группы равен β·n·d; для разных - β, умноженному на сумму фактических диаметров группы:</t>
  </si>
  <si>
    <t>D_1, D_2, ... - суммы диаметров стержней принятых групп; β_1, β_2, ... - коэффициенты этих групп. Индексы обозначают группы, не ряды.</t>
  </si>
  <si>
    <t>Пример для группы из двух стержней 20 и 25 мм и одиночного стержня 16 мм. При A_r в мм2 радиус R_r получается в мм. RadiusDiameterMode влияет на геометрические отступы r, но не на сумму фактических</t>
  </si>
  <si>
    <t>диаметров в знаменателе.</t>
  </si>
  <si>
    <t>ψ - размерный коэффициент раскрытия; R_r и ψ в этих зависимостях выражаются в сантиметрах. SLS.Crack.SP35.RebarProfile: Periodic - периодический профиль, Smooth - гладкая арматура.</t>
  </si>
  <si>
    <t>[SP35] Для арматуры в стенках п. 7.109 также предписывает первую зависимость; в этом случае применяется Periodic.</t>
  </si>
  <si>
    <t>При ψ в сантиметрах формула дает a_cr в сантиметрах. В Results ширина переводится в OUTPUT Length.</t>
  </si>
  <si>
    <t>Напряжения соседних групп и напряжения в точке трещинообразования в формулу раскрытия не подставляются.</t>
  </si>
  <si>
    <t>a_cr,1, a_cr,2, ... - результаты отдельных проверок групп. Определяющая группа выбирается по ширине, а не по максимальному напряжению: большая площадь взаимодействия может дать большее раскрытие при</t>
  </si>
  <si>
    <t>меньшем σ_s.</t>
  </si>
  <si>
    <t>9. Центральное растяжение</t>
  </si>
  <si>
    <t>10. Результаты и экспорт площади взаимодействия</t>
  </si>
  <si>
    <t>Подробный блок Results содержит определяющую группу и стержень, A_r, R_r, ψ, σ_s и a_cr. Статусы: OK - допуск соблюден; FAIL - превышен; N/A - расчет ширины не выполнялся. Причина указывается в</t>
  </si>
  <si>
    <t>ResultComment.</t>
  </si>
  <si>
    <t>Поля β, n, d и rebars раскрывают состав принятых рядов в формате «1 ряд: ... | 2 ряд: ...». G1, G2, ... - идентификаторы групп; «G2=R5, R6» указывает входящие стержни. По тем же идентификаторам</t>
  </si>
  <si>
    <t>приводятся β, число стержней и диаметры.</t>
  </si>
  <si>
    <t>Проверка устойчивости выполняется перед расчетом НДС и учитывает случайный эксцентриситет и продольный изгиб по выбранной методике. Поддерживается ненапрягаемая арматура.</t>
  </si>
  <si>
    <t>1. Исходные данные</t>
  </si>
  <si>
    <t>Расчет включается настройкой профиля Calculation.Stability.Enabled = Yes. Stability.Code выбирает SP63 или SP35, MaterialModel.Stability.ValueSet - набор характеристик материалов. Для нормативной</t>
  </si>
  <si>
    <t>проверки применяется ULS(I).</t>
  </si>
  <si>
    <t>M_1/M_2 - моменты в главных плоскостях; M_x,red/M_y,red - моменты по X/Y относительно приведенного центра. α - угол главной оси 1 от X. Для почти изотропного сечения фиксируется α = 0.</t>
  </si>
  <si>
    <t>Коэффициент приведения n_s определяется по модулям выбранной модели: Steel.E и Concrete.E на Config.</t>
  </si>
  <si>
    <t>i и I_red - радиус и приведенный момент инерции проверяемой главной плоскости.</t>
  </si>
  <si>
    <t>L = Stability.ElementLength; μ_1/μ_2 задаются в Stability.Mu1/Mu2 по принятой расчетной схеме. l_0,1/l_0,2 - расчетные длины главных плоскостей.</t>
  </si>
  <si>
    <t>e_a - случайный эксцентриситет по СП 63; h - бетонный габарит проверяемой плоскости.</t>
  </si>
  <si>
    <t>e_c,sl - случайный эксцентриситет по СП 35. Он учитывается в усилиях без смещения геометрии сечения.</t>
  </si>
  <si>
    <t>4. Расчетный эксцентриситет</t>
  </si>
  <si>
    <t>e_stat - эксцентриситет исходной нагрузки в проверяемой главной плоскости. В формулах устойчивости N принимается положительным модулем сжимающей силы.</t>
  </si>
  <si>
    <t>e_0 - расчетный эксцентриситет СП 63; sign - направление расчетного момента. Для СП 35 используются e_c и e_c,sl. Порог обнуления малых моментов задается Calculation.ZeroMomentPerDepth.</t>
  </si>
  <si>
    <t>N_cr - критическая сила; l_0 - расчетная длина проверяемой плоскости.</t>
  </si>
  <si>
    <t>M_design - момент с учетом продольного изгиба. Stability.PhiLMode = PhiL2 задает φ_l = 2; Auto определяет его по нагрузкам с ограничением 1...2.</t>
  </si>
  <si>
    <t>φ_p задается настройкой Stability.SP35.PhiP.</t>
  </si>
  <si>
    <t>k_1 учитывает бетонный вклад в условную жесткость.</t>
  </si>
  <si>
    <t>q_l - доля постоянной сжимающей силы из таблицы нагрузок для устойчивости. Она не является табличным коэффициентом φ_l.</t>
  </si>
  <si>
    <t>φ_m и φ_l принимаются по таблице 7.21; φ_ml - их отношение.</t>
  </si>
  <si>
    <t>N_ult,stab - предельная сила по устойчивости; R_sc задается в Steel.R.ULS(I). A_b,stab - бетонная площадь с поправкой данной ветви; A_s - площадь арматуры.</t>
  </si>
  <si>
    <t>8. Результаты проверки</t>
  </si>
  <si>
    <t>Допустимые единицы: Length - mm, cm, m; Area - mm2, cm2, m2; Force - N, kN, tf; Moment - N*mm, kN*m, tf*m; Stress - Pa, kPa, MPa, kgf/cm2, tf/m2; Curvature - 1/mm, 1/m.</t>
  </si>
  <si>
    <t>Смена OUTPUT не меняет расчетное НДС. Сохраненные Results и схема остаются в единицах последнего запуска; новые единицы применяются при следующем расчете.</t>
  </si>
  <si>
    <t>Сочетания задаются в таблице Config и запускаются кнопкой «Выполнить расчет». CombinationID - идентификатор сочетания; N, Mx и My вводятся в INPUT и пользовательской системе знаков. Пустые Mx/My принимаются равными 0.</t>
  </si>
  <si>
    <t>Путь</t>
  </si>
  <si>
    <t>Масштабируемые составляющие</t>
  </si>
  <si>
    <t>Постоянные составляющие</t>
  </si>
  <si>
    <t>Условие применимости</t>
  </si>
  <si>
    <t>Недопустимый случай</t>
  </si>
  <si>
    <t>Таблица используется при Calculation.Stability.Enabled = Yes. Выделение длительной части и проверка состава сочетания выполняются пользователем; автоматическое ограничение полной нагрузкой не предусмотрено.</t>
  </si>
  <si>
    <t>Concrete.R.ULS(I) задает R_b и R_bt для I группы; Concrete.R.SLS(II) - R_b,ser и R_bt,ser для II группы. Колонки соответствуют сжатию и растяжению.</t>
  </si>
  <si>
    <t>Concrete.TwoThreeLine.Eb2 задает предельные деформации ε_b2 и ε_bt2 сжатой и растянутой ветвей.</t>
  </si>
  <si>
    <t>Steel.R.ULS(I) задает R_sc и R_s для I группы; Steel.R.SLS(II) - R_sc,ser и R_s,ser для II группы. Раздельное R_sc,ser предусмотрено программой; в шаблоне принято R_sc,ser = R_s,ser.</t>
  </si>
  <si>
    <t>Steel.TwoLine.Es2 и Steel.ThreeLine.Es2 задают предельные деформации ε_sc2 и ε_s2 соответствующей диаграммы.</t>
  </si>
  <si>
    <t>Расчетные флаги Yes/No: Calculation.Strength.DirectState - текущее НДС по прочности; Calculation.Strength.Capacity - несущая способность; Calculation.Crack.Width - нормальные и продольные трещины; Calculation.Stability.Enabled - устойчивость и продольный изгиб.</t>
  </si>
  <si>
    <t>MaterialModel.Stability.ValueSet выбирает характеристики для устойчивости; нормативный вариант - ULS(I). Диаграммы этой проверке не назначаются.</t>
  </si>
  <si>
    <t>TwoLine/ThreeLine - двух-/трехлинейная диаграмма; Ignore/UseDiagram - исключение/учет растянутой ветви бетона. Для трещин применяется SLS(II): образование проверяется с растянутым бетоном, текущее НДС - без него.</t>
  </si>
  <si>
    <t>Color задает цвет текста и основной линии; Plot.Dimensions.ExtensionLineColor - цвет выносных линий. Формат RGB: три целых компонента 0...255.</t>
  </si>
  <si>
    <t>Отчет RC_Section_NDM_execution_report.txt перезаписывается при каждом запуске.</t>
  </si>
  <si>
    <t>No отключает информационные окна успешного завершения действий.</t>
  </si>
  <si>
    <t>Инженерный порог обнуления малых моментов после переноса усилий, поворота осей и учета устойчивости. Исключает влияние численных остатков на выбор расчетной ветви.</t>
  </si>
  <si>
    <t>Порог не является допуском равновесия. Завышенное значение исключает из расчета реальные малые моменты и эксцентриситеты; при их проверке порог следует уменьшить или отключить.</t>
  </si>
  <si>
    <t>Generated - параметрическое построение бетонной сетки, арматуры и аннотаций для Circle, RoundedRectangle, HollowRectangle и RectSet.</t>
  </si>
  <si>
    <t>Поддерживаются Circle, RoundedRectangle, HollowRectangle и RectSet. Тип определяет геометрию, раскладку арматуры и доступные аннотации.</t>
  </si>
  <si>
    <t>Увеличение числа подъячеек уточняет криволинейные границы и уступы, увеличивая время построения. Достаточность дискретизации проверяется по сходимости геометрических характеристик.</t>
  </si>
  <si>
    <t>Смещения учитываются при переносе усилий к расчетной точке. Изменение Load.ReferenceOffsetX/Y изменяет моменты от эксцентриситета N.</t>
  </si>
  <si>
    <t>Искомые параметры плоскости деформаций: ε_0, κ_x и κ_y.</t>
  </si>
  <si>
    <t>Максимальное число итераций на ступени нагрузки.</t>
  </si>
  <si>
    <t>Значение новой книги - 80. Необходимое число итераций зависит в том числе от ограничений приращений Solver.MaxDeltaEpsilon0 и Solver.MaxDeltaKappa.</t>
  </si>
  <si>
    <t>Число ступеней приложения нагрузки в прямом расчете НДС.</t>
  </si>
  <si>
    <t>Равновесие определяется последовательно от частичной до полной нагрузки N + Mx + My.</t>
  </si>
  <si>
    <t>Условие сходимости: |N_int - N| ≤ Solver.ToleranceN, где N_int - внутренняя сила сечения.</t>
  </si>
  <si>
    <t>Условие сходимости: |Mx_int - Mx| ≤ Solver.ToleranceMx, где Mx_int - внутренний момент сечения по X.</t>
  </si>
  <si>
    <t>Условие сходимости: |My_int - My| ≤ Solver.ToleranceMy, где My_int - внутренний момент сечения по Y.</t>
  </si>
  <si>
    <t>При ухудшении невязки проверяются уменьшенные шаги с множителем α.</t>
  </si>
  <si>
    <t>Значение α &lt; 1 уменьшает начальный шаг и может повысить устойчивость сходимости, увеличивая число итераций.</t>
  </si>
  <si>
    <t>Уменьшение порога расширяет поиск допустимого шага, но увеличивает число вычислений. Систематически малые α могут указывать на плохую обусловленность задачи или резкие изменения жесткости.</t>
  </si>
  <si>
    <t>Значение новой книги - 0.03125. Коэффициент безразмерный и не зависит от единиц.</t>
  </si>
  <si>
    <t>Ориентиры: 0.001 - больший допустимый шаг; 0.0005 - значение по умолчанию; 0.0001 - уменьшенный шаг для жестких диаграмм. Параметр не зависит от пользовательских единиц.</t>
  </si>
  <si>
    <t>Уменьшение предела может повысить устойчивость итераций ценой их количества. Завышенный предел может привести к отказу line search и NumFail.</t>
  </si>
  <si>
    <t>Максимальное число перестроений приближенной матрицы чувствительности Secant.</t>
  </si>
  <si>
    <t>Перестроение выполняется при застое, когда текущая матрица не обеспечивает уменьшение невязки.</t>
  </si>
  <si>
    <t>Шаг ниже порога признается численным застоем, что исключает продолжение итераций без улучшения равновесия.</t>
  </si>
  <si>
    <t>Значение новой книги - 1E-12. Порог безразмерный и не зависит от пользовательских единиц.</t>
  </si>
  <si>
    <t>Недостаточный лимит может дать NumFail для физически допустимой нагрузки. Завышенный лимит увеличивает время неуспешного поиска.</t>
  </si>
  <si>
    <t>Лимит следует увеличивать при остановке по числу итераций после проверки исходных данных и диаграмм. Увеличение не исправляет ошибки единиц, материалов или геометрии.</t>
  </si>
  <si>
    <t>Значение по умолчанию - 0. Один повтор ограничивает дополнительные затраты одной попыткой с уменьшенным шагом; 2...3 повтора увеличивают затраты при несходимости. Параметр не зависит от единиц измерения.</t>
  </si>
  <si>
    <t>Значение по умолчанию - 1. Дополнительные ступени только после численной неудачи задаются через Capacity.MaxRetries.</t>
  </si>
  <si>
    <t>Значения 2...4 повышают дробность приложения нагрузки и затраты каждой λ-точки. Дальнейшее увеличение оправдано только при подтвержденном влиянии числа ступеней на сходимость.</t>
  </si>
  <si>
    <t>Площадь бетона A_bt для СП 63: FullTension - вся растянутая часть; Effective - ограниченная полоса у растянутой поверхности.</t>
  </si>
  <si>
    <t>Для Effective: h_bt = min(max(x_t; 2a_s); 0,5h), где x_t - глубина растянутой зоны до НЛ; a_s - отступ крайнего выбранного стержня от бетонной границы; h - габарит по нормали к НЛ.</t>
  </si>
  <si>
    <t>Способ определения a_s от оси крайнего растянутого стержня до бетонной границы по нормали к НЛ. Применяется только в СП 63.</t>
  </si>
  <si>
    <t>Коэффициент длительности нагрузки φ_1 в формуле ширины СП 63. Для продолжительного раскрытия - 1,4 по п. 8.2.6.</t>
  </si>
  <si>
    <t>Коэффициент профиля арматуры φ_2 в формуле ширины СП 63.</t>
  </si>
  <si>
    <t>Режим определения коэффициента характера работы элемента φ_3 в формуле ширины СП 63.</t>
  </si>
  <si>
    <t>Коэффициент φ_3 применяется при SLS.Crack.Phi3Mode = User и должен быть положительным.</t>
  </si>
  <si>
    <t>Режим определения ψ_s - коэффициента неравномерности деформаций арматуры между трещинами в формуле СП 63. При SLS.Crack.Code = SP35 не используется.</t>
  </si>
  <si>
    <t>При непригодной точке трещинообразования либо отсутствии растяжения выбранной арматуры в ней ширина по допустимому текущему НДС определяется с ψ_s = 1 во всех режимах. Предупреждение в ResultComment выводится только при фактическом использовании коэффициента.</t>
  </si>
  <si>
    <t>Способ учета сжатых стержней при определении среднего по площади напряжения σ_s,crc сразу после трещинообразования по СП 63.</t>
  </si>
  <si>
    <t>Пользовательский коэффициент неравномерности деформаций ψ_s применяется при SLS.Crack.PsiMode = User и пригодных данных трещинообразования.</t>
  </si>
  <si>
    <t>[NDM] Максимальное расстояние между поверхностями растянутых арматурных стержней для их объединения в группу; ввод в INPUT Length.</t>
  </si>
  <si>
    <t>Допустимый разнос центров групп одного ряда по нормали к НЛ. Задается в INPUT Length; значение по умолчанию 50 мм.</t>
  </si>
  <si>
    <t>Допустимый диапазон 0...1; значение по умолчанию 0,2. При t/L ниже порога боковой отступ равен r; при равенстве или превышении - min(r; t/2).</t>
  </si>
  <si>
    <t>Режим 3d, 5d или 6d задает отступ r для боковых границ площади взаимодействия и границы к НЛ. Значение новой книги - 6d.</t>
  </si>
  <si>
    <t>СП 35, п. 7.110: 6d - общий случай; 3d - непрямоугольное сечение с равномерной арматурой по контуру; 5d - пучки и канаты. Последние не поддерживаются этой версией; выбор режима требует проверки нормативной применимости.</t>
  </si>
  <si>
    <t>Профиль арматуры для размерного коэффициента раскрытия ψ по СП 35: Periodic - периодический; Smooth - гладкий.</t>
  </si>
  <si>
    <t>В расчете НДС используются фактические площадь и инерции Region. На схеме произвольная форма представляется прямоугольником той же площади, отношения главных инерций и направления главных осей. Метки представления: Rectangle - исходный прямоугольник; Equivalent rectangle - эквивалентный прямоугольник; Equivalent square - равноплощадный квадрат.</t>
  </si>
  <si>
    <t>Region с меньшей площадью исключаются из расчетной модели. Порог применяется к бетону и арматуре.</t>
  </si>
  <si>
    <t>Завышенный порог исключает расчетные стержни малой площади.</t>
  </si>
  <si>
    <t>Вывести фактически полученную площадь взаимодействия при выбранном профилем PreCrackState, PostCrackState или CrackedState. Нового расчета при экспорте нет.</t>
  </si>
  <si>
    <t>Единица указана в столбце «Ед.» на Config и связана с текущими INPUT через формулу, если параметр размерный.</t>
  </si>
  <si>
    <t>Расчетные зависимости приведены в соответствующем методическом разделе справки.</t>
  </si>
  <si>
    <t>Для постоянного экранного размера текста и зазора применяется TextUnits = pt; Offset остается геометрическим отступом.</t>
  </si>
  <si>
    <t>Сопротивления бетона I группы: R_b при сжатии и R_bt при растяжении.</t>
  </si>
  <si>
    <t>Сопротивления бетона II группы: R_b,ser при сжатии и R_bt,ser при растяжении.</t>
  </si>
  <si>
    <t>Допустимое сжимающее напряжение R_b,mc2 для проверки продольных трещин по II группе.</t>
  </si>
  <si>
    <t>При Calculation.Crack.Width = Yes проверяется максимальное по модулю сжимающее напряжение бетона текущего НДС. При отсутствии сжатого бетона проверка имеет N/A.</t>
  </si>
  <si>
    <t>Запас SF_long = R_b,mc2 / σ_c,max; при SF_long &lt; 1 статус FAIL.</t>
  </si>
  <si>
    <t>Начальные модули бетона E_b и E_bt задаются отдельно для сжатия и растяжения в Units.Stress.Input.</t>
  </si>
  <si>
    <t>Модули используются при построении диаграмм и определении приведенных характеристик сечения.</t>
  </si>
  <si>
    <t>Индексы точек диаграммы: 0 - начало плато трехлинейной диаграммы; 1,red - переход к плато двухлинейной; 2 - предельная деформация. Сжатая и растянутая ветви задаются отдельно.</t>
  </si>
  <si>
    <t>Сопротивления арматуры I группы R_sc и R_s задаются в колонках сжатия и растяжения в Units.Stress.Input.</t>
  </si>
  <si>
    <t>Сопротивления арматуры II группы R_s,ser и R_sc,ser задаются в колонках растяжения и сжатия в Units.Stress.Input.</t>
  </si>
  <si>
    <t>Модули арматуры E_sc и E_s задаются отдельно для сжатия и растяжения в Units.Stress.Input.</t>
  </si>
  <si>
    <t>E_s используется в диаграмме растяжения и формуле ширины нормальных трещин.</t>
  </si>
  <si>
    <t>ε_sc2 и ε_s2 - предельные деформации сжатия и растяжения. Задаются положительными модулями и не пересчитываются при смене единиц.</t>
  </si>
  <si>
    <t>Наружный диаметр бетонного сечения. Сетка строится с шагами Mesh.StepX и Mesh.StepY.</t>
  </si>
  <si>
    <t>Блок прочности содержит текущее НДС и найденное предельное состояние; блок трещин - трещинообразование, ширину нормальных и проверку продольных трещин; блок устойчивости - продольный изгиб и итоговые</t>
  </si>
  <si>
    <t>усилия. Методики приведены выше.</t>
  </si>
  <si>
    <t>ResultComment содержит расчетную ветвь, причину отказа или пропуска, предупреждения и адреса ошибок ввода. Общий комментарий объединяет сообщения отдельных проверок.</t>
  </si>
  <si>
    <t>Для приведения используются модули выбранной модели. Поскольку бетонная сетка включает площадь под стержнями, дополнительный вклад арматуры равен (n_s - 1)·A_s.</t>
  </si>
  <si>
    <t>CoreDistance - ядровое расстояние r для линейного сечения. Оно используется при выборе ветви устойчивости СП 35.</t>
  </si>
  <si>
    <t>rngNDMSectionAnnotations хранит размеры, подписи арматуры и рассчитанную для сочетания площадь взаимодействия A_r. Исходные наружные контуры и отверстия сохраняются отдельно.</t>
  </si>
  <si>
    <t>Площадь взаимодействия для трещин - участок бетона вокруг растянутой арматуры, используемый при расчете ширины раскрытия. Точные границы позволяют определить его с учетом формы сечения и отверстий.</t>
  </si>
  <si>
    <t>ВНИМАНИЕ: для расчета раскрытия трещин настоятельно рекомендуется задать точный наружный контур и все отверстия. Иначе площадь взаимодействия для трещин и ширина раскрытия могут быть завышены или</t>
  </si>
  <si>
    <t>занижены из-за приближенных границ сетки, особенно у криволинейных и пустотелых сечений.</t>
  </si>
  <si>
    <t>Наружную границу и несколько отверстий можно передать одним Region на слое наружного контура. Отверстия предварительно вырезаются командой SUBTRACT; при импорте программа автоматически извлекает</t>
  </si>
  <si>
    <t>наружную границу и границы всех отверстий полученной области.</t>
  </si>
  <si>
    <t>Замкнутость полилинии проверяется геометрически с допуском 0,000001 мм. В палитре свойств AutoCAD у полилинии есть поле «Замкнуто»: значение «Да» замыкает ее последнюю вершину на первую. Для импорта</t>
  </si>
  <si>
    <t>достаточно и совпадения концов при значении «Нет». Повтор начальной вершины допустим, нулевые отрезки пропускаются с предупреждением.</t>
  </si>
  <si>
    <t>Разрывы и самопересечения недопустимы. Отдельные отрезки и дуги следует объединить через PEDIT (ПОЛРЕД) либо преобразовать в Region. Отверстия не должны касаться или пересекать друг друга; при</t>
  </si>
  <si>
    <t>заданном наружном контуре они должны лежать внутри него и не касаться его границы.</t>
  </si>
  <si>
    <t>Удалите дубли контуров. Если контурные слои заблокированы, разблокируйте их перед импортом. Исходные объекты при импорте не меняются.</t>
  </si>
  <si>
    <t>Экспорт использует последний расчет на Results. После изменения нагрузок сначала выполните расчет заново. Для одного только экспорта повторный импорт и расчет не нужны. Геометрия всегда экспортируется</t>
  </si>
  <si>
    <t>в AutoCAD в мм независимо от OUTPUT.</t>
  </si>
  <si>
    <t>Region (по умолчанию) - бетонная область со всеми отверстиями на AutoCAD.Common.SectionContourLayer. Отдельные бетонные части экспортируются отдельными Region.</t>
  </si>
  <si>
    <t>Polyline - отдельные замкнутые полилинии: наружная граница на AutoCAD.Common.SectionContourLayer, отверстия на AutoCAD.Common.OpeningContourLayer. Прямые участки и дуги сохраняются.</t>
  </si>
  <si>
    <t>Для экспорта площади взаимодействия для трещин включите на Config AutoCAD.Export.ExportCrackInteractionContour = Yes и задайте AutoCAD.Export.CrackInteractionLayer. На том же листе в таблице</t>
  </si>
  <si>
    <t>«Настройка расчетных профилей», подразделе «Настройки визуализации», строке «Выводимое состояние» (Visualization.State) выберите PreCrackState, PostCrackState или CrackedState в колонке профиля</t>
  </si>
  <si>
    <t>нужного сочетания.</t>
  </si>
  <si>
    <t>PreCrackState - состояние перед образованием трещины; PostCrackState - сразу после образования; CrackedState - текущее НДС с отключенным растянутым бетоном. Если в той же строке Visualization.State</t>
  </si>
  <si>
    <t>выбрано StrengthState (прочность) или CapacityState (несущая способность), площадь взаимодействия для трещин не экспортируется.</t>
  </si>
  <si>
    <t>Экспортируется рассчитанная площадь взаимодействия для трещин, сохраненная на Results и согласованная с его геометрией. Превышение допустимой ширины не препятствует экспорту ее контура. Актуальность</t>
  </si>
  <si>
    <t>после изменения исходных данных поясняется ниже.</t>
  </si>
  <si>
    <t>Выбор границ площади взаимодействия для трещин зависит от заданных контуров. Если в Region на слое наружного контура отверстия уже вырезаны командой SUBTRACT, программа автоматически импортирует их</t>
  </si>
  <si>
    <t>как заданные отверстия. Отдельно размещать их на слое отверстий не нужно. Применяются четыре случая:</t>
  </si>
  <si>
    <t>4. Контуры не заданы. Площадь взаимодействия для трещин определяется по бетонной сетке, включая все ее пустоты. Границы получаются приближенными.</t>
  </si>
  <si>
    <t>заново: изменение Config само по себе не обновляет Results и не блокирует экспорт прежних результатов. Новый импорт заменяет геометрию и удаляет ранее рассчитанную площадь; после него требуется</t>
  </si>
  <si>
    <t>расчет.</t>
  </si>
  <si>
    <t>Если вручную скопировать в Results часть таблиц из другого расчета, площадь взаимодействия для трещин может оказаться несогласованной с сохраненной геометрией. Такой контур не экспортируется. Для</t>
  </si>
  <si>
    <t>восстановления согласованного Results повторите расчет.</t>
  </si>
  <si>
    <t>отсутствие наложенных друг на друга дублей бетона, арматуры, наружных контуров и отверстий несет пользователь.</t>
  </si>
  <si>
    <r>
      <t>Чистота чертежа и повторный импорт.</t>
    </r>
    <r>
      <rPr>
        <sz val="10"/>
        <color theme="1"/>
        <rFont val="Arial"/>
        <family val="2"/>
        <charset val="204"/>
      </rPr>
      <t xml:space="preserve"> Импортируются все объекты на заданных слоях независимо от того, созданы они пользователем или экспортированы программой. Ответственность за чистоту чертежа и</t>
    </r>
  </si>
  <si>
    <t>Экспорт добавляет новые объекты и не удаляет прежние. Перед повторным импортом оставьте на импортируемых слоях только нужный набор геометрии без дублей; лишние копии удалите или перенесите на другие</t>
  </si>
  <si>
    <t>слои. Дубли контуров могут привести к ошибке импорта, дубли бетона и арматуры - к искажению расчета.</t>
  </si>
  <si>
    <r>
      <t>Актуальность площади взаимодействия для трещин.</t>
    </r>
    <r>
      <rPr>
        <sz val="10"/>
        <color theme="1"/>
        <rFont val="Arial"/>
        <family val="2"/>
        <charset val="204"/>
      </rPr>
      <t xml:space="preserve"> Она относится к геометрии, материалам и сочетанию сохраненного расчета. После изменения нагрузок, материалов или расчетных настроек выполните расчет</t>
    </r>
  </si>
  <si>
    <t>Generated - встроенная геометрия; AutoCAD - импорт Region или генерация бетона по точным контурам при пустом слое бетона. Арматура импортируется из Region. Геометрия AutoCAD всегда в мм.</t>
  </si>
  <si>
    <t>Шаг бетонной сетки по X для Generated и генерации по контурам AutoCAD.</t>
  </si>
  <si>
    <t>Шаг бетонной сетки по Y для Generated и генерации по контурам AutoCAD. Равные шаги дают квадратные элементы.</t>
  </si>
  <si>
    <t>Подъячейки по каждой оси граничной ячейки для Generated и контуров AutoCAD; 1 - отбор по центру ячейки.</t>
  </si>
  <si>
    <t>Импорт выполняется из активного чертежа AutoCAD. Бетонную геометрию можно задать готовой сеткой Region либо точным наружным контуром для автоматической генерации сетки. Арматура в обоих вариантах</t>
  </si>
  <si>
    <t>задается отдельными Region.</t>
  </si>
  <si>
    <t>Вариант без готовой сетки: оставьте слой бетона пустым, задайте точный наружный контур, все отверстия и арматуру. Программа автоматически создаст прямоугольные бетонные волокна с теми же настройками</t>
  </si>
  <si>
    <t>Mesh.StepX, Mesh.StepY и Mesh.BoundarySubdivisions, что при Generated. Отверстия можно вырезать в наружном Region или задать отдельно.</t>
  </si>
  <si>
    <t>Волокна отбираются по центрам ячеек или подъячеек; граница сетки приближенная. После импорта проверьте площадь и дискретизацию. Точный исходный контур сохраняется для схемы и площади взаимодействия</t>
  </si>
  <si>
    <t>для трещин. Для изменения шага сетки измените Mesh и повторите импорт.</t>
  </si>
  <si>
    <t>Генерация включается только при действительно пустом слое бетона. Неподходящие объекты или Region, отсеянные порогом MinArea, приводят к ошибке. Без готовой сетки и наружного контура импорт</t>
  </si>
  <si>
    <t>невозможен; одних отверстий недостаточно.</t>
  </si>
  <si>
    <t>При готовой бетонной сетке точные контуры необязательны: они уточняют площадь взаимодействия для трещин и схему, не меняя сетку НДС или устойчивости. При пустом слое бетона наружный контур обязателен</t>
  </si>
  <si>
    <t>и задает форму автоматически создаваемой сетки.</t>
  </si>
  <si>
    <t>Каждый экспорт добавляет объекты. Совпадения не ищутся, старые контуры не удаляются: заранее подготовьте свободное место или уберите ненужные копии. Ответственность за чистоту чертежа при повторном</t>
  </si>
  <si>
    <t>импорте поясняется ниже.</t>
  </si>
  <si>
    <t>Если бетонная сетка была автоматически сгенерирована по контурам AutoCAD, итоговые сообщения импорта и экспорта содержат отдельную строку: «БЕТОННАЯ СЕТКА АВТОМАТИЧЕСКИ СГЕНЕРИРОВАНА ПО КОНТУРАМ</t>
  </si>
  <si>
    <t>AUTOCAD».</t>
  </si>
  <si>
    <t>AutoCAD: заранее нажмите 'Импортировать геометрию из AutoCAD'. Бетон берется из Region на AutoCAD.Common.ConcreteLayer. Если этот слой пуст, сетка автоматически строится по наружному контуру и заданным отверстиям с Mesh.StepX, Mesh.StepY и Mesh.BoundarySubdivisions. Арматура в обоих вариантах импортируется из Region на AutoCAD.Common.RebarLayer. Геометрия сохраняется в Results и показывается на предварительной схеме.</t>
  </si>
  <si>
    <t>Не используется при Geometry.Source = AutoCAD: форму задают импортированные элементы либо точные наружные контуры и отверстия.</t>
  </si>
  <si>
    <t>При Generated и генерации бетона по контурам AutoCAD оба шага обязательны и должны быть положительными. Пустота, TODO и отсутствие одного из ключей являются ошибкой ввода: второй шаг не копируется из первого и не берется из скрытого default.</t>
  </si>
  <si>
    <t>При Generated и генерации бетона по контурам AutoCAD обязательно целое число не меньше 1. Отсутствующая строка, пустота, TODO, ошибка формулы, дробное, нулевое или отрицательное значение являются ошибкой ввода и не заменяются автоматически единицей.</t>
  </si>
  <si>
    <t>Учитываются все заданные отверстия и заходы наружного контура внутрь ячейки. При значении больше 1 такие ячейки уточняются подъячейками, даже если четыре угла находятся в бетоне: небольшой проем или узкий вырез могут проходить между ними.</t>
  </si>
  <si>
    <t>Если на слое нет ни одного объекта, бетонная сетка автоматически генерируется по точному наружному контуру и всем заданным отверстиям с настройками Mesh. Если нет и наружного контура, импорт отклоняется. Непригодные объекты или Region, отсеянные MinArea, не считаются пустым слоем и не запускают генерацию.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</si>
</sst>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0"/>
    <numFmt numFmtId="167" formatCode="dd\.mm\.yy"/>
    <numFmt numFmtId="168" formatCode="0.0###"/>
  </numFmts>
  <fonts count="2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b/>
      <sz val="15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  <font>
      <i/>
      <sz val="9"/>
      <color theme="1"/>
      <name val="Arial"/>
      <family val="2"/>
      <charset val="204"/>
    </font>
    <font>
      <b/>
      <vertAlign val="subscript"/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CDE9E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BECE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FFE6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3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1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5" fillId="5" borderId="0" xfId="0" applyFont="1" applyFill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left" vertical="center"/>
    </xf>
    <xf numFmtId="0" fontId="16" fillId="8" borderId="4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left" vertical="center"/>
    </xf>
    <xf numFmtId="164" fontId="2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left" vertical="center"/>
    </xf>
    <xf numFmtId="49" fontId="2" fillId="7" borderId="4" xfId="0" applyNumberFormat="1" applyFont="1" applyFill="1" applyBorder="1" applyAlignment="1">
      <alignment horizontal="center" vertical="center"/>
    </xf>
    <xf numFmtId="164" fontId="2" fillId="7" borderId="4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left" vertical="center"/>
    </xf>
    <xf numFmtId="167" fontId="4" fillId="2" borderId="8" xfId="0" applyNumberFormat="1" applyFont="1" applyFill="1" applyBorder="1" applyAlignment="1">
      <alignment horizontal="left" vertical="center"/>
    </xf>
    <xf numFmtId="167" fontId="2" fillId="0" borderId="8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165" fontId="4" fillId="2" borderId="8" xfId="0" applyNumberFormat="1" applyFont="1" applyFill="1" applyBorder="1" applyAlignment="1">
      <alignment horizontal="left" vertical="center"/>
    </xf>
    <xf numFmtId="165" fontId="2" fillId="0" borderId="8" xfId="0" applyNumberFormat="1" applyFont="1" applyFill="1" applyBorder="1" applyAlignment="1">
      <alignment horizontal="center" vertical="center"/>
    </xf>
    <xf numFmtId="0" fontId="12" fillId="0" borderId="2" xfId="1" applyBorder="1"/>
    <xf numFmtId="0" fontId="4" fillId="2" borderId="10" xfId="0" applyFont="1" applyFill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5" fillId="3" borderId="10" xfId="0" applyFont="1" applyFill="1" applyBorder="1" applyAlignment="1">
      <alignment horizontal="left"/>
    </xf>
    <xf numFmtId="0" fontId="4" fillId="2" borderId="10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4" fillId="2" borderId="10" xfId="0" applyFont="1" applyFill="1" applyBorder="1"/>
    <xf numFmtId="0" fontId="2" fillId="0" borderId="10" xfId="0" applyFont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2" fillId="0" borderId="10" xfId="0" applyFont="1" applyBorder="1"/>
    <xf numFmtId="0" fontId="4" fillId="3" borderId="10" xfId="0" applyFont="1" applyFill="1" applyBorder="1" applyAlignment="1">
      <alignment horizontal="left" vertical="center"/>
    </xf>
    <xf numFmtId="0" fontId="2" fillId="0" borderId="10" xfId="0" applyFont="1" applyBorder="1" applyAlignment="1">
      <alignment horizontal="right"/>
    </xf>
    <xf numFmtId="0" fontId="5" fillId="3" borderId="10" xfId="0" applyFont="1" applyFill="1" applyBorder="1" applyAlignment="1">
      <alignment horizontal="center" vertical="center"/>
    </xf>
    <xf numFmtId="0" fontId="0" fillId="0" borderId="0" xfId="0"/>
    <xf numFmtId="168" fontId="2" fillId="0" borderId="2" xfId="0" applyNumberFormat="1" applyFont="1" applyBorder="1" applyAlignment="1">
      <alignment horizontal="center" vertical="center"/>
    </xf>
    <xf numFmtId="0" fontId="0" fillId="0" borderId="0" xfId="0"/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11" fontId="2" fillId="0" borderId="8" xfId="0" applyNumberFormat="1" applyFont="1" applyFill="1" applyBorder="1" applyAlignment="1">
      <alignment horizontal="center" vertical="center"/>
    </xf>
    <xf numFmtId="0" fontId="13" fillId="0" borderId="0" xfId="1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/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3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49" fontId="6" fillId="0" borderId="3" xfId="0" applyNumberFormat="1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3" borderId="3" xfId="0" applyFont="1" applyFill="1" applyBorder="1" applyAlignment="1">
      <alignment vertical="top"/>
    </xf>
    <xf numFmtId="0" fontId="3" fillId="3" borderId="3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vertical="top" wrapText="1"/>
    </xf>
    <xf numFmtId="0" fontId="10" fillId="3" borderId="3" xfId="0" applyFont="1" applyFill="1" applyBorder="1" applyAlignment="1">
      <alignment horizontal="left" vertical="top" wrapText="1"/>
    </xf>
    <xf numFmtId="49" fontId="19" fillId="0" borderId="3" xfId="0" applyNumberFormat="1" applyFont="1" applyBorder="1" applyAlignment="1">
      <alignment vertical="top" wrapText="1"/>
    </xf>
    <xf numFmtId="0" fontId="4" fillId="2" borderId="9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E5-4F3E-B289-9BF5DC2F95E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E5-4F3E-B289-9BF5DC2F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54776"/>
        <c:axId val="207555104"/>
      </c:scatterChart>
      <c:valAx>
        <c:axId val="2075547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555104"/>
        <c:crossesAt val="0"/>
        <c:crossBetween val="midCat"/>
      </c:valAx>
      <c:valAx>
        <c:axId val="20755510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075547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64-4FD0-BD1D-9FBE9092F0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64-4FD0-BD1D-9FBE9092F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83576"/>
        <c:axId val="281787184"/>
      </c:scatterChart>
      <c:valAx>
        <c:axId val="2817835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787184"/>
        <c:crossesAt val="0"/>
        <c:crossBetween val="midCat"/>
      </c:valAx>
      <c:valAx>
        <c:axId val="28178718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817835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96079912"/>
        <c:axId val="596077944"/>
      </c:scatterChart>
      <c:valAx>
        <c:axId val="596079912"/>
        <c:scaling>
          <c:orientation val="minMax"/>
          <c:max val="-2213.6764216507727"/>
          <c:min val="-4079.2411570209897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7944"/>
        <c:crosses val="autoZero"/>
        <c:crossBetween val="midCat"/>
      </c:valAx>
      <c:valAx>
        <c:axId val="596077944"/>
        <c:scaling>
          <c:orientation val="minMax"/>
          <c:max val="-121.89671978773458"/>
          <c:min val="-1486.0909325272062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9912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7B4DCA6-F1AC-4121-90B4-0EDB61E3D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F9E6DE4-65C7-43FD-9663-4027313F8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4273550</xdr:colOff>
      <xdr:row>100</xdr:row>
      <xdr:rowOff>47625</xdr:rowOff>
    </xdr:from>
    <xdr:to>
      <xdr:col>1</xdr:col>
      <xdr:colOff>7385050</xdr:colOff>
      <xdr:row>100</xdr:row>
      <xdr:rowOff>485775</xdr:rowOff>
    </xdr:to>
    <xdr:pic>
      <xdr:nvPicPr>
        <xdr:cNvPr id="4" name="NDMHelpFormula_001" descr="M_x = M_{x,user} + N·(Y_ref - Y_calc)">
          <a:extLst>
            <a:ext uri="{FF2B5EF4-FFF2-40B4-BE49-F238E27FC236}">
              <a16:creationId xmlns:a16="http://schemas.microsoft.com/office/drawing/2014/main" id="{7FC04B5B-FF1A-4E64-9AB0-1BE52C912F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68116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4270375</xdr:colOff>
      <xdr:row>102</xdr:row>
      <xdr:rowOff>47625</xdr:rowOff>
    </xdr:from>
    <xdr:to>
      <xdr:col>1</xdr:col>
      <xdr:colOff>7388225</xdr:colOff>
      <xdr:row>102</xdr:row>
      <xdr:rowOff>485775</xdr:rowOff>
    </xdr:to>
    <xdr:pic>
      <xdr:nvPicPr>
        <xdr:cNvPr id="7" name="NDMHelpFormula_002" descr="M_y = M_{y,user} + N·(X_ref - X_calc)">
          <a:extLst>
            <a:ext uri="{FF2B5EF4-FFF2-40B4-BE49-F238E27FC236}">
              <a16:creationId xmlns:a16="http://schemas.microsoft.com/office/drawing/2014/main" id="{39106538-8B1A-4A11-B155-7A47DEE16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7506950"/>
          <a:ext cx="3117850" cy="438150"/>
        </a:xfrm>
        <a:prstGeom prst="rect">
          <a:avLst/>
        </a:prstGeom>
      </xdr:spPr>
    </xdr:pic>
    <xdr:clientData/>
  </xdr:twoCellAnchor>
  <xdr:twoCellAnchor>
    <xdr:from>
      <xdr:col>1</xdr:col>
      <xdr:colOff>4467225</xdr:colOff>
      <xdr:row>104</xdr:row>
      <xdr:rowOff>47625</xdr:rowOff>
    </xdr:from>
    <xdr:to>
      <xdr:col>1</xdr:col>
      <xdr:colOff>7191375</xdr:colOff>
      <xdr:row>104</xdr:row>
      <xdr:rowOff>485775</xdr:rowOff>
    </xdr:to>
    <xdr:pic>
      <xdr:nvPicPr>
        <xdr:cNvPr id="10" name="NDMHelpFormula_003" descr="ε(x,y) = ε_0 + κ_x·y + κ_y·x">
          <a:extLst>
            <a:ext uri="{FF2B5EF4-FFF2-40B4-BE49-F238E27FC236}">
              <a16:creationId xmlns:a16="http://schemas.microsoft.com/office/drawing/2014/main" id="{190C3EB0-3B46-4654-91D6-7F136F94B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18202275"/>
          <a:ext cx="2724150" cy="438150"/>
        </a:xfrm>
        <a:prstGeom prst="rect">
          <a:avLst/>
        </a:prstGeom>
      </xdr:spPr>
    </xdr:pic>
    <xdr:clientData/>
  </xdr:twoCellAnchor>
  <xdr:twoCellAnchor>
    <xdr:from>
      <xdr:col>1</xdr:col>
      <xdr:colOff>3041650</xdr:colOff>
      <xdr:row>108</xdr:row>
      <xdr:rowOff>47625</xdr:rowOff>
    </xdr:from>
    <xdr:to>
      <xdr:col>2</xdr:col>
      <xdr:colOff>701675</xdr:colOff>
      <xdr:row>108</xdr:row>
      <xdr:rowOff>485775</xdr:rowOff>
    </xdr:to>
    <xdr:pic>
      <xdr:nvPicPr>
        <xdr:cNvPr id="13" name="NDMHelpFormula_004" descr="|N_int - N| ≤ T_N;    |Mx_int - Mx| ≤ T_Mx;    |My_int - My| ≤ T_My">
          <a:extLst>
            <a:ext uri="{FF2B5EF4-FFF2-40B4-BE49-F238E27FC236}">
              <a16:creationId xmlns:a16="http://schemas.microsoft.com/office/drawing/2014/main" id="{1B26D546-ED63-43CD-9AEF-1CDC5B162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6225" y="19269075"/>
          <a:ext cx="5575300" cy="438150"/>
        </a:xfrm>
        <a:prstGeom prst="rect">
          <a:avLst/>
        </a:prstGeom>
      </xdr:spPr>
    </xdr:pic>
    <xdr:clientData/>
  </xdr:twoCellAnchor>
  <xdr:twoCellAnchor>
    <xdr:from>
      <xdr:col>1</xdr:col>
      <xdr:colOff>4743450</xdr:colOff>
      <xdr:row>138</xdr:row>
      <xdr:rowOff>47625</xdr:rowOff>
    </xdr:from>
    <xdr:to>
      <xdr:col>1</xdr:col>
      <xdr:colOff>6915150</xdr:colOff>
      <xdr:row>138</xdr:row>
      <xdr:rowOff>485775</xdr:rowOff>
    </xdr:to>
    <xdr:pic>
      <xdr:nvPicPr>
        <xdr:cNvPr id="16" name="NDMHelpFormula_005" descr="N(λ) = N_0 + λ·N_base">
          <a:extLst>
            <a:ext uri="{FF2B5EF4-FFF2-40B4-BE49-F238E27FC236}">
              <a16:creationId xmlns:a16="http://schemas.microsoft.com/office/drawing/2014/main" id="{92FCC020-4CAF-4AA0-BD3F-68D6C2AE47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24831675"/>
          <a:ext cx="2171700" cy="438150"/>
        </a:xfrm>
        <a:prstGeom prst="rect">
          <a:avLst/>
        </a:prstGeom>
      </xdr:spPr>
    </xdr:pic>
    <xdr:clientData/>
  </xdr:twoCellAnchor>
  <xdr:twoCellAnchor>
    <xdr:from>
      <xdr:col>1</xdr:col>
      <xdr:colOff>3267075</xdr:colOff>
      <xdr:row>140</xdr:row>
      <xdr:rowOff>47625</xdr:rowOff>
    </xdr:from>
    <xdr:to>
      <xdr:col>2</xdr:col>
      <xdr:colOff>476250</xdr:colOff>
      <xdr:row>140</xdr:row>
      <xdr:rowOff>485775</xdr:rowOff>
    </xdr:to>
    <xdr:pic>
      <xdr:nvPicPr>
        <xdr:cNvPr id="19" name="NDMHelpFormula_006" descr="M_x(λ) = M_{x,0} + λ·M_{x,base};    M_y(λ) = M_{y,0} + λ·M_{y,base}">
          <a:extLst>
            <a:ext uri="{FF2B5EF4-FFF2-40B4-BE49-F238E27FC236}">
              <a16:creationId xmlns:a16="http://schemas.microsoft.com/office/drawing/2014/main" id="{81466047-51B9-4C76-AF7E-7D8FFCF6A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25527000"/>
          <a:ext cx="51244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152</xdr:row>
      <xdr:rowOff>50800</xdr:rowOff>
    </xdr:from>
    <xdr:to>
      <xdr:col>1</xdr:col>
      <xdr:colOff>7108825</xdr:colOff>
      <xdr:row>152</xdr:row>
      <xdr:rowOff>787400</xdr:rowOff>
    </xdr:to>
    <xdr:pic>
      <xdr:nvPicPr>
        <xdr:cNvPr id="22" name="NDMHelpFormula_007" descr="max(|ε_b|/ε_{b,ult}; |ε_s|/ε_{s,ult}) = 1">
          <a:extLst>
            <a:ext uri="{FF2B5EF4-FFF2-40B4-BE49-F238E27FC236}">
              <a16:creationId xmlns:a16="http://schemas.microsoft.com/office/drawing/2014/main" id="{BF486555-504D-4CB2-B4C4-6F4397848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278923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166</xdr:row>
      <xdr:rowOff>47625</xdr:rowOff>
    </xdr:from>
    <xdr:to>
      <xdr:col>1</xdr:col>
      <xdr:colOff>6667500</xdr:colOff>
      <xdr:row>166</xdr:row>
      <xdr:rowOff>485775</xdr:rowOff>
    </xdr:to>
    <xdr:pic>
      <xdr:nvPicPr>
        <xdr:cNvPr id="25" name="NDMHelpFormula_008" descr="SF_capacity = λ_ult">
          <a:extLst>
            <a:ext uri="{FF2B5EF4-FFF2-40B4-BE49-F238E27FC236}">
              <a16:creationId xmlns:a16="http://schemas.microsoft.com/office/drawing/2014/main" id="{F8BDE489-4E83-43F2-98DF-5AA67CBA3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309276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182</xdr:row>
      <xdr:rowOff>47625</xdr:rowOff>
    </xdr:from>
    <xdr:to>
      <xdr:col>1</xdr:col>
      <xdr:colOff>7204075</xdr:colOff>
      <xdr:row>182</xdr:row>
      <xdr:rowOff>485775</xdr:rowOff>
    </xdr:to>
    <xdr:pic>
      <xdr:nvPicPr>
        <xdr:cNvPr id="28" name="NDMHelpFormula_009" descr="a_crc ≤ a_crc,ult      СП 63, п. 8.2.6, ф. (8.118)">
          <a:extLst>
            <a:ext uri="{FF2B5EF4-FFF2-40B4-BE49-F238E27FC236}">
              <a16:creationId xmlns:a16="http://schemas.microsoft.com/office/drawing/2014/main" id="{9A6271AE-1A75-417F-99E7-C21FDA0A0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41185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184</xdr:row>
      <xdr:rowOff>50800</xdr:rowOff>
    </xdr:from>
    <xdr:to>
      <xdr:col>2</xdr:col>
      <xdr:colOff>203200</xdr:colOff>
      <xdr:row>184</xdr:row>
      <xdr:rowOff>787400</xdr:rowOff>
    </xdr:to>
    <xdr:pic>
      <xdr:nvPicPr>
        <xdr:cNvPr id="31" name="NDMHelpFormula_010" descr="a_crc = φ_1·φ_2·φ_3·ψ_s · (σ_s) / (E_s) · l_s      СП 63, п. 8.2.15, ф. (8.128)">
          <a:extLst>
            <a:ext uri="{FF2B5EF4-FFF2-40B4-BE49-F238E27FC236}">
              <a16:creationId xmlns:a16="http://schemas.microsoft.com/office/drawing/2014/main" id="{69101847-94E3-416E-8AF5-32E6CEDD7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3481705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2409825</xdr:colOff>
      <xdr:row>191</xdr:row>
      <xdr:rowOff>47625</xdr:rowOff>
    </xdr:from>
    <xdr:to>
      <xdr:col>3</xdr:col>
      <xdr:colOff>85725</xdr:colOff>
      <xdr:row>191</xdr:row>
      <xdr:rowOff>485775</xdr:rowOff>
    </xdr:to>
    <xdr:pic>
      <xdr:nvPicPr>
        <xdr:cNvPr id="226" name="NDMHelpFormula_011" descr="λ_crc ≤ 1: трещина образуется;    λ_crc &gt; 1: трещина еще не образуется">
          <a:extLst>
            <a:ext uri="{FF2B5EF4-FFF2-40B4-BE49-F238E27FC236}">
              <a16:creationId xmlns:a16="http://schemas.microsoft.com/office/drawing/2014/main" id="{0AFA24CD-D2BB-435A-8493-18734CA42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36671250"/>
          <a:ext cx="683895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200</xdr:row>
      <xdr:rowOff>47625</xdr:rowOff>
    </xdr:from>
    <xdr:to>
      <xdr:col>1</xdr:col>
      <xdr:colOff>7023100</xdr:colOff>
      <xdr:row>200</xdr:row>
      <xdr:rowOff>485775</xdr:rowOff>
    </xdr:to>
    <xdr:pic>
      <xdr:nvPicPr>
        <xdr:cNvPr id="229" name="NDMHelpFormula_012" descr="N &gt; N_crc      СП 63, п. 8.2.4, ф. (8.117)">
          <a:extLst>
            <a:ext uri="{FF2B5EF4-FFF2-40B4-BE49-F238E27FC236}">
              <a16:creationId xmlns:a16="http://schemas.microsoft.com/office/drawing/2014/main" id="{F0895C7E-6AE5-4779-9EDF-01616D2A4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385476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202</xdr:row>
      <xdr:rowOff>47625</xdr:rowOff>
    </xdr:from>
    <xdr:to>
      <xdr:col>1</xdr:col>
      <xdr:colOff>7531100</xdr:colOff>
      <xdr:row>202</xdr:row>
      <xdr:rowOff>485775</xdr:rowOff>
    </xdr:to>
    <xdr:pic>
      <xdr:nvPicPr>
        <xdr:cNvPr id="232" name="NDMHelpFormula_013" descr="N_crc = A_red · R_bt,ser      СП 63, п. 8.2.13, ф. (8.127)">
          <a:extLst>
            <a:ext uri="{FF2B5EF4-FFF2-40B4-BE49-F238E27FC236}">
              <a16:creationId xmlns:a16="http://schemas.microsoft.com/office/drawing/2014/main" id="{4EE928C0-AED3-4DE5-95DD-B0222ACE7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392430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204</xdr:row>
      <xdr:rowOff>50800</xdr:rowOff>
    </xdr:from>
    <xdr:to>
      <xdr:col>1</xdr:col>
      <xdr:colOff>7134225</xdr:colOff>
      <xdr:row>204</xdr:row>
      <xdr:rowOff>787400</xdr:rowOff>
    </xdr:to>
    <xdr:pic>
      <xdr:nvPicPr>
        <xdr:cNvPr id="235" name="NDMHelpFormula_014" descr="A_red = A_b + A_s,total · E_s/E_b">
          <a:extLst>
            <a:ext uri="{FF2B5EF4-FFF2-40B4-BE49-F238E27FC236}">
              <a16:creationId xmlns:a16="http://schemas.microsoft.com/office/drawing/2014/main" id="{EADA7628-2637-44EC-B6BE-31985FD57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399415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206</xdr:row>
      <xdr:rowOff>50800</xdr:rowOff>
    </xdr:from>
    <xdr:to>
      <xdr:col>1</xdr:col>
      <xdr:colOff>6597650</xdr:colOff>
      <xdr:row>206</xdr:row>
      <xdr:rowOff>787400</xdr:rowOff>
    </xdr:to>
    <xdr:pic>
      <xdr:nvPicPr>
        <xdr:cNvPr id="238" name="NDMHelpFormula_015" descr="λ_crc = (N_crc) / (N)">
          <a:extLst>
            <a:ext uri="{FF2B5EF4-FFF2-40B4-BE49-F238E27FC236}">
              <a16:creationId xmlns:a16="http://schemas.microsoft.com/office/drawing/2014/main" id="{DC0BB75F-2B08-4DCC-A49F-09EAE576B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409416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210</xdr:row>
      <xdr:rowOff>47625</xdr:rowOff>
    </xdr:from>
    <xdr:to>
      <xdr:col>1</xdr:col>
      <xdr:colOff>7143750</xdr:colOff>
      <xdr:row>210</xdr:row>
      <xdr:rowOff>485775</xdr:rowOff>
    </xdr:to>
    <xdr:pic>
      <xdr:nvPicPr>
        <xdr:cNvPr id="241" name="NDMHelpFormula_016" descr="ε_{bt,ult} = ε_{bt2}      СП 63, п. 8.2.14 и 8.1.30">
          <a:extLst>
            <a:ext uri="{FF2B5EF4-FFF2-40B4-BE49-F238E27FC236}">
              <a16:creationId xmlns:a16="http://schemas.microsoft.com/office/drawing/2014/main" id="{657C34DB-DBA0-4888-ABE7-2E142E389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423100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213</xdr:row>
      <xdr:rowOff>50800</xdr:rowOff>
    </xdr:from>
    <xdr:to>
      <xdr:col>2</xdr:col>
      <xdr:colOff>139700</xdr:colOff>
      <xdr:row>213</xdr:row>
      <xdr:rowOff>787400</xdr:rowOff>
    </xdr:to>
    <xdr:pic>
      <xdr:nvPicPr>
        <xdr:cNvPr id="244" name="NDMHelpFormula_017" descr="ε_{bt,ult} = ε_{bt2} - (ε_{bt2} - ε_{bt0}) · ε_1/ε_2">
          <a:extLst>
            <a:ext uri="{FF2B5EF4-FFF2-40B4-BE49-F238E27FC236}">
              <a16:creationId xmlns:a16="http://schemas.microsoft.com/office/drawing/2014/main" id="{92F3DE7E-A007-4906-B754-CD1845657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4317047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222</xdr:row>
      <xdr:rowOff>47625</xdr:rowOff>
    </xdr:from>
    <xdr:to>
      <xdr:col>1</xdr:col>
      <xdr:colOff>7454900</xdr:colOff>
      <xdr:row>222</xdr:row>
      <xdr:rowOff>485775</xdr:rowOff>
    </xdr:to>
    <xdr:pic>
      <xdr:nvPicPr>
        <xdr:cNvPr id="247" name="NDMHelpFormula_018" descr="h_bt = min(max(x_t; 2a_s); 0.5·h)">
          <a:extLst>
            <a:ext uri="{FF2B5EF4-FFF2-40B4-BE49-F238E27FC236}">
              <a16:creationId xmlns:a16="http://schemas.microsoft.com/office/drawing/2014/main" id="{EA022B5A-8027-43BC-82FE-D5297030D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453485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231</xdr:row>
      <xdr:rowOff>50800</xdr:rowOff>
    </xdr:from>
    <xdr:to>
      <xdr:col>1</xdr:col>
      <xdr:colOff>6896100</xdr:colOff>
      <xdr:row>231</xdr:row>
      <xdr:rowOff>787400</xdr:rowOff>
    </xdr:to>
    <xdr:pic>
      <xdr:nvPicPr>
        <xdr:cNvPr id="250" name="NDMHelpFormula_019" descr="σ_s = (Σ(A_s,i · σ_s,i)) / (ΣA_s,i)">
          <a:extLst>
            <a:ext uri="{FF2B5EF4-FFF2-40B4-BE49-F238E27FC236}">
              <a16:creationId xmlns:a16="http://schemas.microsoft.com/office/drawing/2014/main" id="{8E62C871-F3A0-4C62-BA8E-A4B3E8D09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472281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234</xdr:row>
      <xdr:rowOff>50800</xdr:rowOff>
    </xdr:from>
    <xdr:to>
      <xdr:col>1</xdr:col>
      <xdr:colOff>6905625</xdr:colOff>
      <xdr:row>234</xdr:row>
      <xdr:rowOff>787400</xdr:rowOff>
    </xdr:to>
    <xdr:pic>
      <xdr:nvPicPr>
        <xdr:cNvPr id="253" name="NDMHelpFormula_020" descr="d_s,eq = (Σ(n_i·d_i^2)) / (Σ(n_i·d_i))">
          <a:extLst>
            <a:ext uri="{FF2B5EF4-FFF2-40B4-BE49-F238E27FC236}">
              <a16:creationId xmlns:a16="http://schemas.microsoft.com/office/drawing/2014/main" id="{60D081A3-644F-488F-95F8-447B37F9E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4839017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237</xdr:row>
      <xdr:rowOff>50800</xdr:rowOff>
    </xdr:from>
    <xdr:to>
      <xdr:col>1</xdr:col>
      <xdr:colOff>7686675</xdr:colOff>
      <xdr:row>237</xdr:row>
      <xdr:rowOff>787400</xdr:rowOff>
    </xdr:to>
    <xdr:pic>
      <xdr:nvPicPr>
        <xdr:cNvPr id="32" name="NDMHelpFormula_021" descr="l_{s,0} = 0.5 · (A_bt) / (A_s) · d_s,eq      СП 63, п. 8.2.17, ф. (8.136)">
          <a:extLst>
            <a:ext uri="{FF2B5EF4-FFF2-40B4-BE49-F238E27FC236}">
              <a16:creationId xmlns:a16="http://schemas.microsoft.com/office/drawing/2014/main" id="{952CABD6-2458-4D4C-B551-BB844F9CA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49599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239</xdr:row>
      <xdr:rowOff>47625</xdr:rowOff>
    </xdr:from>
    <xdr:to>
      <xdr:col>1</xdr:col>
      <xdr:colOff>7458075</xdr:colOff>
      <xdr:row>239</xdr:row>
      <xdr:rowOff>485775</xdr:rowOff>
    </xdr:to>
    <xdr:pic>
      <xdr:nvPicPr>
        <xdr:cNvPr id="35" name="NDMHelpFormula_022" descr="l_s = max(l_{s,0}; 10·d_s,eq; 100 мм)">
          <a:extLst>
            <a:ext uri="{FF2B5EF4-FFF2-40B4-BE49-F238E27FC236}">
              <a16:creationId xmlns:a16="http://schemas.microsoft.com/office/drawing/2014/main" id="{B47D6228-16B5-4D00-BF2E-310326691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5059680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241</xdr:row>
      <xdr:rowOff>47625</xdr:rowOff>
    </xdr:from>
    <xdr:to>
      <xdr:col>1</xdr:col>
      <xdr:colOff>7810500</xdr:colOff>
      <xdr:row>241</xdr:row>
      <xdr:rowOff>485775</xdr:rowOff>
    </xdr:to>
    <xdr:pic>
      <xdr:nvPicPr>
        <xdr:cNvPr id="38" name="NDMHelpFormula_023" descr="l_s = min(l_s; 40·d_s,eq; 400 мм)      СП 63, п. 8.2.17">
          <a:extLst>
            <a:ext uri="{FF2B5EF4-FFF2-40B4-BE49-F238E27FC236}">
              <a16:creationId xmlns:a16="http://schemas.microsoft.com/office/drawing/2014/main" id="{A2410408-B515-40D5-BDE7-B0342A147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5129212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251</xdr:row>
      <xdr:rowOff>50800</xdr:rowOff>
    </xdr:from>
    <xdr:to>
      <xdr:col>1</xdr:col>
      <xdr:colOff>7613650</xdr:colOff>
      <xdr:row>251</xdr:row>
      <xdr:rowOff>787400</xdr:rowOff>
    </xdr:to>
    <xdr:pic>
      <xdr:nvPicPr>
        <xdr:cNvPr id="41" name="NDMHelpFormula_024" descr="ψ_s = 1 - 0.8 · (σ_s,crc) / (σ_s)       СП 63, п. 8.2.18, ф. (8.137)">
          <a:extLst>
            <a:ext uri="{FF2B5EF4-FFF2-40B4-BE49-F238E27FC236}">
              <a16:creationId xmlns:a16="http://schemas.microsoft.com/office/drawing/2014/main" id="{5C30B25F-BAFA-4E41-A644-6EDE87755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533336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261</xdr:row>
      <xdr:rowOff>50800</xdr:rowOff>
    </xdr:from>
    <xdr:to>
      <xdr:col>1</xdr:col>
      <xdr:colOff>6724650</xdr:colOff>
      <xdr:row>261</xdr:row>
      <xdr:rowOff>787400</xdr:rowOff>
    </xdr:to>
    <xdr:pic>
      <xdr:nvPicPr>
        <xdr:cNvPr id="44" name="NDMHelpFormula_025" descr="SF_crc = (a_crc,ult) / (a_crc)">
          <a:extLst>
            <a:ext uri="{FF2B5EF4-FFF2-40B4-BE49-F238E27FC236}">
              <a16:creationId xmlns:a16="http://schemas.microsoft.com/office/drawing/2014/main" id="{0067C23B-0B15-4100-9DCC-D9FA1DD04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556768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267</xdr:row>
      <xdr:rowOff>47625</xdr:rowOff>
    </xdr:from>
    <xdr:to>
      <xdr:col>1</xdr:col>
      <xdr:colOff>6654800</xdr:colOff>
      <xdr:row>267</xdr:row>
      <xdr:rowOff>485775</xdr:rowOff>
    </xdr:to>
    <xdr:pic>
      <xdr:nvPicPr>
        <xdr:cNvPr id="47" name="NDMHelpFormula_026" descr="σ_c,max ≤ R_b,mc2">
          <a:extLst>
            <a:ext uri="{FF2B5EF4-FFF2-40B4-BE49-F238E27FC236}">
              <a16:creationId xmlns:a16="http://schemas.microsoft.com/office/drawing/2014/main" id="{E6FA76E8-2F07-4772-AD73-6C1E6BD23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73690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269</xdr:row>
      <xdr:rowOff>50800</xdr:rowOff>
    </xdr:from>
    <xdr:to>
      <xdr:col>1</xdr:col>
      <xdr:colOff>6765925</xdr:colOff>
      <xdr:row>269</xdr:row>
      <xdr:rowOff>787400</xdr:rowOff>
    </xdr:to>
    <xdr:pic>
      <xdr:nvPicPr>
        <xdr:cNvPr id="50" name="NDMHelpFormula_027" descr="SF_long = (R_b,mc2) / (σ_c,max)">
          <a:extLst>
            <a:ext uri="{FF2B5EF4-FFF2-40B4-BE49-F238E27FC236}">
              <a16:creationId xmlns:a16="http://schemas.microsoft.com/office/drawing/2014/main" id="{3509A1E7-50F0-4E4D-BF62-D1407719BD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80675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4648200</xdr:colOff>
      <xdr:row>294</xdr:row>
      <xdr:rowOff>50800</xdr:rowOff>
    </xdr:from>
    <xdr:to>
      <xdr:col>1</xdr:col>
      <xdr:colOff>7010400</xdr:colOff>
      <xdr:row>294</xdr:row>
      <xdr:rowOff>787400</xdr:rowOff>
    </xdr:to>
    <xdr:pic>
      <xdr:nvPicPr>
        <xdr:cNvPr id="53" name="NDMHelpFormula_028" descr="s_{12} = L_{12} - (d_1 + d_2) / (2)">
          <a:extLst>
            <a:ext uri="{FF2B5EF4-FFF2-40B4-BE49-F238E27FC236}">
              <a16:creationId xmlns:a16="http://schemas.microsoft.com/office/drawing/2014/main" id="{2277206E-6D58-4B30-8AA7-2BBAFF10C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5" y="62972950"/>
          <a:ext cx="2362200" cy="736600"/>
        </a:xfrm>
        <a:prstGeom prst="rect">
          <a:avLst/>
        </a:prstGeom>
      </xdr:spPr>
    </xdr:pic>
    <xdr:clientData/>
  </xdr:twoCellAnchor>
  <xdr:twoCellAnchor>
    <xdr:from>
      <xdr:col>1</xdr:col>
      <xdr:colOff>4235450</xdr:colOff>
      <xdr:row>296</xdr:row>
      <xdr:rowOff>53975</xdr:rowOff>
    </xdr:from>
    <xdr:to>
      <xdr:col>1</xdr:col>
      <xdr:colOff>7423150</xdr:colOff>
      <xdr:row>296</xdr:row>
      <xdr:rowOff>555625</xdr:rowOff>
    </xdr:to>
    <xdr:pic>
      <xdr:nvPicPr>
        <xdr:cNvPr id="56" name="NDMHelpFormula_029" descr="L_12 = √((x_2-x_1)^2 + (y_2-y_1)^2)">
          <a:extLst>
            <a:ext uri="{FF2B5EF4-FFF2-40B4-BE49-F238E27FC236}">
              <a16:creationId xmlns:a16="http://schemas.microsoft.com/office/drawing/2014/main" id="{CEA3A503-9899-4398-BBB1-FBA17A725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0025" y="63976250"/>
          <a:ext cx="3187700" cy="501650"/>
        </a:xfrm>
        <a:prstGeom prst="rect">
          <a:avLst/>
        </a:prstGeom>
      </xdr:spPr>
    </xdr:pic>
    <xdr:clientData/>
  </xdr:twoCellAnchor>
  <xdr:twoCellAnchor>
    <xdr:from>
      <xdr:col>1</xdr:col>
      <xdr:colOff>3667125</xdr:colOff>
      <xdr:row>298</xdr:row>
      <xdr:rowOff>50800</xdr:rowOff>
    </xdr:from>
    <xdr:to>
      <xdr:col>2</xdr:col>
      <xdr:colOff>76200</xdr:colOff>
      <xdr:row>298</xdr:row>
      <xdr:rowOff>787400</xdr:rowOff>
    </xdr:to>
    <xdr:pic>
      <xdr:nvPicPr>
        <xdr:cNvPr id="59" name="NDMHelpFormula_030" descr="x_ц = (A_1·x_1 + A_2·x_2 + ...) / (A_1 + A_2 + ...) ; аналогично y_ц">
          <a:extLst>
            <a:ext uri="{FF2B5EF4-FFF2-40B4-BE49-F238E27FC236}">
              <a16:creationId xmlns:a16="http://schemas.microsoft.com/office/drawing/2014/main" id="{0EC31D78-D58A-451C-B121-C80A45F60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64744600"/>
          <a:ext cx="4324350" cy="73660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304</xdr:row>
      <xdr:rowOff>50800</xdr:rowOff>
    </xdr:from>
    <xdr:to>
      <xdr:col>3</xdr:col>
      <xdr:colOff>857250</xdr:colOff>
      <xdr:row>304</xdr:row>
      <xdr:rowOff>2641600</xdr:rowOff>
    </xdr:to>
    <xdr:pic>
      <xdr:nvPicPr>
        <xdr:cNvPr id="62" name="NDMHelpFormula_031" descr="Группы стержней: число стержней, коэффициент β и положение центра.">
          <a:extLst>
            <a:ext uri="{FF2B5EF4-FFF2-40B4-BE49-F238E27FC236}">
              <a16:creationId xmlns:a16="http://schemas.microsoft.com/office/drawing/2014/main" id="{25C4B2B4-E0B5-4B5B-AE98-ED4BDEEB7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6639242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5067300</xdr:colOff>
      <xdr:row>312</xdr:row>
      <xdr:rowOff>47625</xdr:rowOff>
    </xdr:from>
    <xdr:to>
      <xdr:col>1</xdr:col>
      <xdr:colOff>6591300</xdr:colOff>
      <xdr:row>312</xdr:row>
      <xdr:rowOff>485775</xdr:rowOff>
    </xdr:to>
    <xdr:pic>
      <xdr:nvPicPr>
        <xdr:cNvPr id="257" name="NDMHelpFormula_032" descr="r_бок = k·d_бок">
          <a:extLst>
            <a:ext uri="{FF2B5EF4-FFF2-40B4-BE49-F238E27FC236}">
              <a16:creationId xmlns:a16="http://schemas.microsoft.com/office/drawing/2014/main" id="{28E08ABE-6126-4A03-A21B-5CE1F48B3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1875" y="70304025"/>
          <a:ext cx="1524000" cy="438150"/>
        </a:xfrm>
        <a:prstGeom prst="rect">
          <a:avLst/>
        </a:prstGeom>
      </xdr:spPr>
    </xdr:pic>
    <xdr:clientData/>
  </xdr:twoCellAnchor>
  <xdr:twoCellAnchor>
    <xdr:from>
      <xdr:col>1</xdr:col>
      <xdr:colOff>4349750</xdr:colOff>
      <xdr:row>319</xdr:row>
      <xdr:rowOff>53975</xdr:rowOff>
    </xdr:from>
    <xdr:to>
      <xdr:col>1</xdr:col>
      <xdr:colOff>7308850</xdr:colOff>
      <xdr:row>319</xdr:row>
      <xdr:rowOff>555625</xdr:rowOff>
    </xdr:to>
    <xdr:pic>
      <xdr:nvPicPr>
        <xdr:cNvPr id="260" name="NDMHelpFormula_033" descr="L = √((x_2-x_1)^2 + (y_2-y_1)^2)">
          <a:extLst>
            <a:ext uri="{FF2B5EF4-FFF2-40B4-BE49-F238E27FC236}">
              <a16:creationId xmlns:a16="http://schemas.microsoft.com/office/drawing/2014/main" id="{ACDBA72D-F849-4ABD-B92B-DC4DA484C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4325" y="71815325"/>
          <a:ext cx="2959100" cy="50165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322</xdr:row>
      <xdr:rowOff>50800</xdr:rowOff>
    </xdr:from>
    <xdr:to>
      <xdr:col>2</xdr:col>
      <xdr:colOff>149225</xdr:colOff>
      <xdr:row>322</xdr:row>
      <xdr:rowOff>787400</xdr:rowOff>
    </xdr:to>
    <xdr:pic>
      <xdr:nvPicPr>
        <xdr:cNvPr id="263" name="NDMHelpFormula_034" descr="t/L &lt; q: b = r_бок; t/L ≥ q: b = min(r_бок; t/2)">
          <a:extLst>
            <a:ext uri="{FF2B5EF4-FFF2-40B4-BE49-F238E27FC236}">
              <a16:creationId xmlns:a16="http://schemas.microsoft.com/office/drawing/2014/main" id="{A0C825FC-43BD-4254-A78D-045A69AEE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72745600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5080000</xdr:colOff>
      <xdr:row>333</xdr:row>
      <xdr:rowOff>47625</xdr:rowOff>
    </xdr:from>
    <xdr:to>
      <xdr:col>1</xdr:col>
      <xdr:colOff>6578600</xdr:colOff>
      <xdr:row>333</xdr:row>
      <xdr:rowOff>485775</xdr:rowOff>
    </xdr:to>
    <xdr:pic>
      <xdr:nvPicPr>
        <xdr:cNvPr id="266" name="NDMHelpFormula_035" descr="r_НЛ = k·d_ряд">
          <a:extLst>
            <a:ext uri="{FF2B5EF4-FFF2-40B4-BE49-F238E27FC236}">
              <a16:creationId xmlns:a16="http://schemas.microsoft.com/office/drawing/2014/main" id="{84C7E03D-BD02-4988-977E-4F3FB47DE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575" y="75247500"/>
          <a:ext cx="14986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336</xdr:row>
      <xdr:rowOff>50800</xdr:rowOff>
    </xdr:from>
    <xdr:to>
      <xdr:col>3</xdr:col>
      <xdr:colOff>857250</xdr:colOff>
      <xdr:row>336</xdr:row>
      <xdr:rowOff>2641600</xdr:rowOff>
    </xdr:to>
    <xdr:pic>
      <xdr:nvPicPr>
        <xdr:cNvPr id="269" name="NDMHelpFormula_036" descr="Ряды нумеруются от бетона к НЛ; r откладывается от выбранного опорного ряда.">
          <a:extLst>
            <a:ext uri="{FF2B5EF4-FFF2-40B4-BE49-F238E27FC236}">
              <a16:creationId xmlns:a16="http://schemas.microsoft.com/office/drawing/2014/main" id="{8832DECB-4413-4C20-ABEA-8AD0474E1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7610792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3536950</xdr:colOff>
      <xdr:row>347</xdr:row>
      <xdr:rowOff>47625</xdr:rowOff>
    </xdr:from>
    <xdr:to>
      <xdr:col>2</xdr:col>
      <xdr:colOff>206375</xdr:colOff>
      <xdr:row>347</xdr:row>
      <xdr:rowOff>485775</xdr:rowOff>
    </xdr:to>
    <xdr:pic>
      <xdr:nvPicPr>
        <xdr:cNvPr id="272" name="NDMHelpFormula_037" descr="A_r = A_{бет,1} + A_{бет,2} + ... - (A_{отв,1} + A_{отв,2} + ...)">
          <a:extLst>
            <a:ext uri="{FF2B5EF4-FFF2-40B4-BE49-F238E27FC236}">
              <a16:creationId xmlns:a16="http://schemas.microsoft.com/office/drawing/2014/main" id="{2E445C1E-2D57-448A-9F65-333163EBB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1525" y="80505300"/>
          <a:ext cx="45847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355</xdr:row>
      <xdr:rowOff>50800</xdr:rowOff>
    </xdr:from>
    <xdr:to>
      <xdr:col>3</xdr:col>
      <xdr:colOff>857250</xdr:colOff>
      <xdr:row>355</xdr:row>
      <xdr:rowOff>2641600</xdr:rowOff>
    </xdr:to>
    <xdr:pic>
      <xdr:nvPicPr>
        <xdr:cNvPr id="276" name="NDMHelpFormula_038" descr="Отверстия образуют местные вырезы, включая отверстия между контрольными направлениями P/Q.">
          <a:extLst>
            <a:ext uri="{FF2B5EF4-FFF2-40B4-BE49-F238E27FC236}">
              <a16:creationId xmlns:a16="http://schemas.microsoft.com/office/drawing/2014/main" id="{ACE29FB9-36E8-499D-A15A-3F31B12AC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8217535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4384675</xdr:colOff>
      <xdr:row>356</xdr:row>
      <xdr:rowOff>50800</xdr:rowOff>
    </xdr:from>
    <xdr:to>
      <xdr:col>1</xdr:col>
      <xdr:colOff>7273925</xdr:colOff>
      <xdr:row>356</xdr:row>
      <xdr:rowOff>787400</xdr:rowOff>
    </xdr:to>
    <xdr:pic>
      <xdr:nvPicPr>
        <xdr:cNvPr id="279" name="NDMHelpFormula_039" descr="R_r = (A_r) / (Σβnd)       СП 35, п. 7.110, ф. (7.100)">
          <a:extLst>
            <a:ext uri="{FF2B5EF4-FFF2-40B4-BE49-F238E27FC236}">
              <a16:creationId xmlns:a16="http://schemas.microsoft.com/office/drawing/2014/main" id="{A8F6F389-9EBD-434C-993D-1006C18713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9250" y="84861400"/>
          <a:ext cx="2889250" cy="736600"/>
        </a:xfrm>
        <a:prstGeom prst="rect">
          <a:avLst/>
        </a:prstGeom>
      </xdr:spPr>
    </xdr:pic>
    <xdr:clientData/>
  </xdr:twoCellAnchor>
  <xdr:twoCellAnchor>
    <xdr:from>
      <xdr:col>1</xdr:col>
      <xdr:colOff>4343400</xdr:colOff>
      <xdr:row>359</xdr:row>
      <xdr:rowOff>47625</xdr:rowOff>
    </xdr:from>
    <xdr:to>
      <xdr:col>1</xdr:col>
      <xdr:colOff>7315200</xdr:colOff>
      <xdr:row>359</xdr:row>
      <xdr:rowOff>485775</xdr:rowOff>
    </xdr:to>
    <xdr:pic>
      <xdr:nvPicPr>
        <xdr:cNvPr id="282" name="NDMHelpFormula_040" descr="Σβnd = β_1·D_1 + β_2·D_2 + ...">
          <a:extLst>
            <a:ext uri="{FF2B5EF4-FFF2-40B4-BE49-F238E27FC236}">
              <a16:creationId xmlns:a16="http://schemas.microsoft.com/office/drawing/2014/main" id="{8CB1BAF9-84FA-4BE2-91E7-84368355C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86020275"/>
          <a:ext cx="29718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361</xdr:row>
      <xdr:rowOff>47625</xdr:rowOff>
    </xdr:from>
    <xdr:to>
      <xdr:col>2</xdr:col>
      <xdr:colOff>133350</xdr:colOff>
      <xdr:row>361</xdr:row>
      <xdr:rowOff>485775</xdr:rowOff>
    </xdr:to>
    <xdr:pic>
      <xdr:nvPicPr>
        <xdr:cNvPr id="285" name="NDMHelpFormula_041" descr="Σβnd = 0.85·(20 + 25) + 1.00·16 = 54.25 мм">
          <a:extLst>
            <a:ext uri="{FF2B5EF4-FFF2-40B4-BE49-F238E27FC236}">
              <a16:creationId xmlns:a16="http://schemas.microsoft.com/office/drawing/2014/main" id="{F4883E40-3FE3-42D6-8049-C2E2E83A4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8671560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2917825</xdr:colOff>
      <xdr:row>365</xdr:row>
      <xdr:rowOff>53975</xdr:rowOff>
    </xdr:from>
    <xdr:to>
      <xdr:col>2</xdr:col>
      <xdr:colOff>825500</xdr:colOff>
      <xdr:row>365</xdr:row>
      <xdr:rowOff>555625</xdr:rowOff>
    </xdr:to>
    <xdr:pic>
      <xdr:nvPicPr>
        <xdr:cNvPr id="64" name="NDMHelpFormula_042" descr="ψ = 1.5·√R_r (Periodic); ψ = 0.35·R_r (Smooth)">
          <a:extLst>
            <a:ext uri="{FF2B5EF4-FFF2-40B4-BE49-F238E27FC236}">
              <a16:creationId xmlns:a16="http://schemas.microsoft.com/office/drawing/2014/main" id="{6C9D84A6-6E2B-479E-8F1B-63C5EFDDE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2400" y="87788750"/>
          <a:ext cx="5822950" cy="501650"/>
        </a:xfrm>
        <a:prstGeom prst="rect">
          <a:avLst/>
        </a:prstGeom>
      </xdr:spPr>
    </xdr:pic>
    <xdr:clientData/>
  </xdr:twoCellAnchor>
  <xdr:twoCellAnchor>
    <xdr:from>
      <xdr:col>1</xdr:col>
      <xdr:colOff>4108450</xdr:colOff>
      <xdr:row>368</xdr:row>
      <xdr:rowOff>50800</xdr:rowOff>
    </xdr:from>
    <xdr:to>
      <xdr:col>1</xdr:col>
      <xdr:colOff>7550150</xdr:colOff>
      <xdr:row>368</xdr:row>
      <xdr:rowOff>787400</xdr:rowOff>
    </xdr:to>
    <xdr:pic>
      <xdr:nvPicPr>
        <xdr:cNvPr id="67" name="NDMHelpFormula_043" descr="a_cr = (σ_s) / (E_s) · ψ ≤ Δ_cr      СП 35, п. 7.105, ф. (7.93)">
          <a:extLst>
            <a:ext uri="{FF2B5EF4-FFF2-40B4-BE49-F238E27FC236}">
              <a16:creationId xmlns:a16="http://schemas.microsoft.com/office/drawing/2014/main" id="{A02CAAB9-4355-4714-81B1-069EAB650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3025" y="88719025"/>
          <a:ext cx="3441700" cy="736600"/>
        </a:xfrm>
        <a:prstGeom prst="rect">
          <a:avLst/>
        </a:prstGeom>
      </xdr:spPr>
    </xdr:pic>
    <xdr:clientData/>
  </xdr:twoCellAnchor>
  <xdr:twoCellAnchor>
    <xdr:from>
      <xdr:col>1</xdr:col>
      <xdr:colOff>4394200</xdr:colOff>
      <xdr:row>372</xdr:row>
      <xdr:rowOff>50800</xdr:rowOff>
    </xdr:from>
    <xdr:to>
      <xdr:col>1</xdr:col>
      <xdr:colOff>7264400</xdr:colOff>
      <xdr:row>372</xdr:row>
      <xdr:rowOff>787400</xdr:rowOff>
    </xdr:to>
    <xdr:pic>
      <xdr:nvPicPr>
        <xdr:cNvPr id="70" name="NDMHelpFormula_044" descr="a_{cr}[мм] = (σ_s) / (E_s) · ψ[см] · 10">
          <a:extLst>
            <a:ext uri="{FF2B5EF4-FFF2-40B4-BE49-F238E27FC236}">
              <a16:creationId xmlns:a16="http://schemas.microsoft.com/office/drawing/2014/main" id="{4AF33FA4-77F2-4B07-A9EA-456DF2B073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775" y="90043000"/>
          <a:ext cx="28702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374</xdr:row>
      <xdr:rowOff>47625</xdr:rowOff>
    </xdr:from>
    <xdr:to>
      <xdr:col>1</xdr:col>
      <xdr:colOff>7134225</xdr:colOff>
      <xdr:row>374</xdr:row>
      <xdr:rowOff>485775</xdr:rowOff>
    </xdr:to>
    <xdr:pic>
      <xdr:nvPicPr>
        <xdr:cNvPr id="73" name="NDMHelpFormula_045" descr="a_{cr} = max(a_{cr,1}; a_{cr,2}; ...)">
          <a:extLst>
            <a:ext uri="{FF2B5EF4-FFF2-40B4-BE49-F238E27FC236}">
              <a16:creationId xmlns:a16="http://schemas.microsoft.com/office/drawing/2014/main" id="{7F196498-2E01-49BF-B442-DE04E1F556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1039950"/>
          <a:ext cx="260985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381</xdr:row>
      <xdr:rowOff>50800</xdr:rowOff>
    </xdr:from>
    <xdr:to>
      <xdr:col>3</xdr:col>
      <xdr:colOff>857250</xdr:colOff>
      <xdr:row>381</xdr:row>
      <xdr:rowOff>2641600</xdr:rowOff>
    </xdr:to>
    <xdr:pic>
      <xdr:nvPicPr>
        <xdr:cNvPr id="76" name="NDMHelpFormula_046" descr="Без точного наружного контура границы приближенные; при центральном растяжении используется вся площадь бетона.">
          <a:extLst>
            <a:ext uri="{FF2B5EF4-FFF2-40B4-BE49-F238E27FC236}">
              <a16:creationId xmlns:a16="http://schemas.microsoft.com/office/drawing/2014/main" id="{8819D71F-5093-4E1F-9656-AB9B4C9B5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9259570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2568575</xdr:colOff>
      <xdr:row>407</xdr:row>
      <xdr:rowOff>47625</xdr:rowOff>
    </xdr:from>
    <xdr:to>
      <xdr:col>2</xdr:col>
      <xdr:colOff>1174750</xdr:colOff>
      <xdr:row>407</xdr:row>
      <xdr:rowOff>485775</xdr:rowOff>
    </xdr:to>
    <xdr:pic>
      <xdr:nvPicPr>
        <xdr:cNvPr id="79" name="NDMHelpFormula_047" descr="M_1 = M_x,red·cos α + M_y,red·sin α;    M_2 = -M_x,red·sin α + M_y,red·cos α">
          <a:extLst>
            <a:ext uri="{FF2B5EF4-FFF2-40B4-BE49-F238E27FC236}">
              <a16:creationId xmlns:a16="http://schemas.microsoft.com/office/drawing/2014/main" id="{6980F404-35F2-4CAD-9690-226249CD2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3150" y="99564825"/>
          <a:ext cx="65214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410</xdr:row>
      <xdr:rowOff>50800</xdr:rowOff>
    </xdr:from>
    <xdr:to>
      <xdr:col>1</xdr:col>
      <xdr:colOff>6489700</xdr:colOff>
      <xdr:row>410</xdr:row>
      <xdr:rowOff>787400</xdr:rowOff>
    </xdr:to>
    <xdr:pic>
      <xdr:nvPicPr>
        <xdr:cNvPr id="82" name="NDMHelpFormula_048" descr="n_s = (E_s) / (E_b)">
          <a:extLst>
            <a:ext uri="{FF2B5EF4-FFF2-40B4-BE49-F238E27FC236}">
              <a16:creationId xmlns:a16="http://schemas.microsoft.com/office/drawing/2014/main" id="{B4184250-5AA7-40DF-801F-E871DC4A8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004252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4562475</xdr:colOff>
      <xdr:row>412</xdr:row>
      <xdr:rowOff>47625</xdr:rowOff>
    </xdr:from>
    <xdr:to>
      <xdr:col>1</xdr:col>
      <xdr:colOff>7096125</xdr:colOff>
      <xdr:row>412</xdr:row>
      <xdr:rowOff>485775</xdr:rowOff>
    </xdr:to>
    <xdr:pic>
      <xdr:nvPicPr>
        <xdr:cNvPr id="85" name="NDMHelpFormula_049" descr="A_red = A_b + (n_s - 1)·A_s">
          <a:extLst>
            <a:ext uri="{FF2B5EF4-FFF2-40B4-BE49-F238E27FC236}">
              <a16:creationId xmlns:a16="http://schemas.microsoft.com/office/drawing/2014/main" id="{F8331556-03F8-46A1-94F9-31FAFA3B2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101422200"/>
          <a:ext cx="2533650" cy="438150"/>
        </a:xfrm>
        <a:prstGeom prst="rect">
          <a:avLst/>
        </a:prstGeom>
      </xdr:spPr>
    </xdr:pic>
    <xdr:clientData/>
  </xdr:twoCellAnchor>
  <xdr:twoCellAnchor>
    <xdr:from>
      <xdr:col>1</xdr:col>
      <xdr:colOff>5026025</xdr:colOff>
      <xdr:row>414</xdr:row>
      <xdr:rowOff>50800</xdr:rowOff>
    </xdr:from>
    <xdr:to>
      <xdr:col>1</xdr:col>
      <xdr:colOff>6632575</xdr:colOff>
      <xdr:row>414</xdr:row>
      <xdr:rowOff>787400</xdr:rowOff>
    </xdr:to>
    <xdr:pic>
      <xdr:nvPicPr>
        <xdr:cNvPr id="88" name="NDMHelpFormula_050" descr="i = √(I_red/A_red)">
          <a:extLst>
            <a:ext uri="{FF2B5EF4-FFF2-40B4-BE49-F238E27FC236}">
              <a16:creationId xmlns:a16="http://schemas.microsoft.com/office/drawing/2014/main" id="{858B8BBE-B579-4579-9728-04BB9B3C3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102120700"/>
          <a:ext cx="1606550" cy="736600"/>
        </a:xfrm>
        <a:prstGeom prst="rect">
          <a:avLst/>
        </a:prstGeom>
      </xdr:spPr>
    </xdr:pic>
    <xdr:clientData/>
  </xdr:twoCellAnchor>
  <xdr:twoCellAnchor>
    <xdr:from>
      <xdr:col>1</xdr:col>
      <xdr:colOff>5089525</xdr:colOff>
      <xdr:row>416</xdr:row>
      <xdr:rowOff>50800</xdr:rowOff>
    </xdr:from>
    <xdr:to>
      <xdr:col>1</xdr:col>
      <xdr:colOff>6569075</xdr:colOff>
      <xdr:row>416</xdr:row>
      <xdr:rowOff>787400</xdr:rowOff>
    </xdr:to>
    <xdr:pic>
      <xdr:nvPicPr>
        <xdr:cNvPr id="91" name="NDMHelpFormula_051" descr="r = (I_red) / (A_red·c)">
          <a:extLst>
            <a:ext uri="{FF2B5EF4-FFF2-40B4-BE49-F238E27FC236}">
              <a16:creationId xmlns:a16="http://schemas.microsoft.com/office/drawing/2014/main" id="{FF1F3628-42E4-4924-A8A9-92C902DB0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4100" y="103120825"/>
          <a:ext cx="14795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420</xdr:row>
      <xdr:rowOff>47625</xdr:rowOff>
    </xdr:from>
    <xdr:to>
      <xdr:col>1</xdr:col>
      <xdr:colOff>7143750</xdr:colOff>
      <xdr:row>420</xdr:row>
      <xdr:rowOff>485775</xdr:rowOff>
    </xdr:to>
    <xdr:pic>
      <xdr:nvPicPr>
        <xdr:cNvPr id="94" name="NDMHelpFormula_052" descr="l_0,1 = μ_1·L;    l_0,2 = μ_2·L">
          <a:extLst>
            <a:ext uri="{FF2B5EF4-FFF2-40B4-BE49-F238E27FC236}">
              <a16:creationId xmlns:a16="http://schemas.microsoft.com/office/drawing/2014/main" id="{0E0EF4FF-60E9-4AA5-A62C-A8D8FCE12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4489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424</xdr:row>
      <xdr:rowOff>50800</xdr:rowOff>
    </xdr:from>
    <xdr:to>
      <xdr:col>1</xdr:col>
      <xdr:colOff>7820025</xdr:colOff>
      <xdr:row>424</xdr:row>
      <xdr:rowOff>787400</xdr:rowOff>
    </xdr:to>
    <xdr:pic>
      <xdr:nvPicPr>
        <xdr:cNvPr id="289" name="NDMHelpFormula_053" descr="e_a = max(L/600; h/30; 10 мм)">
          <a:extLst>
            <a:ext uri="{FF2B5EF4-FFF2-40B4-BE49-F238E27FC236}">
              <a16:creationId xmlns:a16="http://schemas.microsoft.com/office/drawing/2014/main" id="{386BE11C-BEE3-42F5-B130-065C0BDFC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0551160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426</xdr:row>
      <xdr:rowOff>50800</xdr:rowOff>
    </xdr:from>
    <xdr:to>
      <xdr:col>1</xdr:col>
      <xdr:colOff>6988175</xdr:colOff>
      <xdr:row>426</xdr:row>
      <xdr:rowOff>787400</xdr:rowOff>
    </xdr:to>
    <xdr:pic>
      <xdr:nvPicPr>
        <xdr:cNvPr id="292" name="NDMHelpFormula_054" descr="e_{c,sl} = (L) / (400)       СП 35, п. 7.52">
          <a:extLst>
            <a:ext uri="{FF2B5EF4-FFF2-40B4-BE49-F238E27FC236}">
              <a16:creationId xmlns:a16="http://schemas.microsoft.com/office/drawing/2014/main" id="{67C62DCA-EB10-45A8-92C2-D79A12A28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065117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433</xdr:row>
      <xdr:rowOff>50800</xdr:rowOff>
    </xdr:from>
    <xdr:to>
      <xdr:col>1</xdr:col>
      <xdr:colOff>6546850</xdr:colOff>
      <xdr:row>433</xdr:row>
      <xdr:rowOff>787400</xdr:rowOff>
    </xdr:to>
    <xdr:pic>
      <xdr:nvPicPr>
        <xdr:cNvPr id="295" name="NDMHelpFormula_055" descr="e_stat = (M) / (N)">
          <a:extLst>
            <a:ext uri="{FF2B5EF4-FFF2-40B4-BE49-F238E27FC236}">
              <a16:creationId xmlns:a16="http://schemas.microsoft.com/office/drawing/2014/main" id="{88499995-D2F4-44B6-8211-936056138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083691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2266950</xdr:colOff>
      <xdr:row>437</xdr:row>
      <xdr:rowOff>47625</xdr:rowOff>
    </xdr:from>
    <xdr:to>
      <xdr:col>3</xdr:col>
      <xdr:colOff>228600</xdr:colOff>
      <xdr:row>437</xdr:row>
      <xdr:rowOff>485775</xdr:rowOff>
    </xdr:to>
    <xdr:pic>
      <xdr:nvPicPr>
        <xdr:cNvPr id="299" name="NDMHelpFormula_056" descr="Determinate: e_0 = e_stat + e_a;    Indeterminate: e_0 = sign·max(|e_stat|; |e_a|)">
          <a:extLst>
            <a:ext uri="{FF2B5EF4-FFF2-40B4-BE49-F238E27FC236}">
              <a16:creationId xmlns:a16="http://schemas.microsoft.com/office/drawing/2014/main" id="{8BEEA091-3C08-4878-9A11-236180D3A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1525" y="109689900"/>
          <a:ext cx="7124700" cy="4381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440</xdr:row>
      <xdr:rowOff>50800</xdr:rowOff>
    </xdr:from>
    <xdr:to>
      <xdr:col>1</xdr:col>
      <xdr:colOff>7537450</xdr:colOff>
      <xdr:row>440</xdr:row>
      <xdr:rowOff>787400</xdr:rowOff>
    </xdr:to>
    <xdr:pic>
      <xdr:nvPicPr>
        <xdr:cNvPr id="303" name="NDMHelpFormula_057" descr="φ_l = 1 + (M_{l1}) / (M_1) ; φ_l ≤ 2      СП 63, п. 8.1.15">
          <a:extLst>
            <a:ext uri="{FF2B5EF4-FFF2-40B4-BE49-F238E27FC236}">
              <a16:creationId xmlns:a16="http://schemas.microsoft.com/office/drawing/2014/main" id="{8FA8CDC6-4F00-414F-AC31-93704A8AD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10597950"/>
          <a:ext cx="3416300" cy="736600"/>
        </a:xfrm>
        <a:prstGeom prst="rect">
          <a:avLst/>
        </a:prstGeom>
      </xdr:spPr>
    </xdr:pic>
    <xdr:clientData/>
  </xdr:twoCellAnchor>
  <xdr:twoCellAnchor>
    <xdr:from>
      <xdr:col>1</xdr:col>
      <xdr:colOff>5083175</xdr:colOff>
      <xdr:row>443</xdr:row>
      <xdr:rowOff>50800</xdr:rowOff>
    </xdr:from>
    <xdr:to>
      <xdr:col>1</xdr:col>
      <xdr:colOff>6575425</xdr:colOff>
      <xdr:row>443</xdr:row>
      <xdr:rowOff>787400</xdr:rowOff>
    </xdr:to>
    <xdr:pic>
      <xdr:nvPicPr>
        <xdr:cNvPr id="307" name="NDMHelpFormula_058" descr="δ_e = (|e_0|) / (h)">
          <a:extLst>
            <a:ext uri="{FF2B5EF4-FFF2-40B4-BE49-F238E27FC236}">
              <a16:creationId xmlns:a16="http://schemas.microsoft.com/office/drawing/2014/main" id="{9D09CE12-7D18-4507-A9D7-E64AC4930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7750" y="111760000"/>
          <a:ext cx="1492250" cy="736600"/>
        </a:xfrm>
        <a:prstGeom prst="rect">
          <a:avLst/>
        </a:prstGeom>
      </xdr:spPr>
    </xdr:pic>
    <xdr:clientData/>
  </xdr:twoCellAnchor>
  <xdr:twoCellAnchor>
    <xdr:from>
      <xdr:col>1</xdr:col>
      <xdr:colOff>4679950</xdr:colOff>
      <xdr:row>445</xdr:row>
      <xdr:rowOff>50800</xdr:rowOff>
    </xdr:from>
    <xdr:to>
      <xdr:col>1</xdr:col>
      <xdr:colOff>6978650</xdr:colOff>
      <xdr:row>445</xdr:row>
      <xdr:rowOff>787400</xdr:rowOff>
    </xdr:to>
    <xdr:pic>
      <xdr:nvPicPr>
        <xdr:cNvPr id="311" name="NDMHelpFormula_059" descr="k_b = (0.15) / (φ_l·(0.3 + δ_e))">
          <a:extLst>
            <a:ext uri="{FF2B5EF4-FFF2-40B4-BE49-F238E27FC236}">
              <a16:creationId xmlns:a16="http://schemas.microsoft.com/office/drawing/2014/main" id="{F46D2D16-E264-4D64-A7A5-B511F9564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4525" y="112760125"/>
          <a:ext cx="2298700" cy="736600"/>
        </a:xfrm>
        <a:prstGeom prst="rect">
          <a:avLst/>
        </a:prstGeom>
      </xdr:spPr>
    </xdr:pic>
    <xdr:clientData/>
  </xdr:twoCellAnchor>
  <xdr:twoCellAnchor>
    <xdr:from>
      <xdr:col>1</xdr:col>
      <xdr:colOff>4083050</xdr:colOff>
      <xdr:row>447</xdr:row>
      <xdr:rowOff>47625</xdr:rowOff>
    </xdr:from>
    <xdr:to>
      <xdr:col>1</xdr:col>
      <xdr:colOff>7575550</xdr:colOff>
      <xdr:row>447</xdr:row>
      <xdr:rowOff>485775</xdr:rowOff>
    </xdr:to>
    <xdr:pic>
      <xdr:nvPicPr>
        <xdr:cNvPr id="315" name="NDMHelpFormula_060" descr="D = k_b·E_b·I_b + k_s·E_s·I_s      СП 63, п. 8.1.15">
          <a:extLst>
            <a:ext uri="{FF2B5EF4-FFF2-40B4-BE49-F238E27FC236}">
              <a16:creationId xmlns:a16="http://schemas.microsoft.com/office/drawing/2014/main" id="{BEEDB3B1-81A7-4041-91BB-526CC600C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625" y="113757075"/>
          <a:ext cx="34925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449</xdr:row>
      <xdr:rowOff>50800</xdr:rowOff>
    </xdr:from>
    <xdr:to>
      <xdr:col>1</xdr:col>
      <xdr:colOff>6657975</xdr:colOff>
      <xdr:row>449</xdr:row>
      <xdr:rowOff>787400</xdr:rowOff>
    </xdr:to>
    <xdr:pic>
      <xdr:nvPicPr>
        <xdr:cNvPr id="319" name="NDMHelpFormula_061" descr="N_cr = (π^2·D) / (l_0^2)">
          <a:extLst>
            <a:ext uri="{FF2B5EF4-FFF2-40B4-BE49-F238E27FC236}">
              <a16:creationId xmlns:a16="http://schemas.microsoft.com/office/drawing/2014/main" id="{F4ABC949-B2DB-4524-BC36-32C390703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14455575"/>
          <a:ext cx="1657350" cy="73660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451</xdr:row>
      <xdr:rowOff>50800</xdr:rowOff>
    </xdr:from>
    <xdr:to>
      <xdr:col>1</xdr:col>
      <xdr:colOff>6616700</xdr:colOff>
      <xdr:row>451</xdr:row>
      <xdr:rowOff>787400</xdr:rowOff>
    </xdr:to>
    <xdr:pic>
      <xdr:nvPicPr>
        <xdr:cNvPr id="98" name="NDMHelpFormula_062" descr="η = (N_cr) / (N_cr - N)">
          <a:extLst>
            <a:ext uri="{FF2B5EF4-FFF2-40B4-BE49-F238E27FC236}">
              <a16:creationId xmlns:a16="http://schemas.microsoft.com/office/drawing/2014/main" id="{F4AECFA1-9460-4283-B91E-C556B344B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15455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4918075</xdr:colOff>
      <xdr:row>454</xdr:row>
      <xdr:rowOff>47625</xdr:rowOff>
    </xdr:from>
    <xdr:to>
      <xdr:col>1</xdr:col>
      <xdr:colOff>6740525</xdr:colOff>
      <xdr:row>454</xdr:row>
      <xdr:rowOff>485775</xdr:rowOff>
    </xdr:to>
    <xdr:pic>
      <xdr:nvPicPr>
        <xdr:cNvPr id="101" name="NDMHelpFormula_063" descr="M_design = η·N·e_0">
          <a:extLst>
            <a:ext uri="{FF2B5EF4-FFF2-40B4-BE49-F238E27FC236}">
              <a16:creationId xmlns:a16="http://schemas.microsoft.com/office/drawing/2014/main" id="{2D99FD2F-30EA-4B31-A125-25FB91534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2650" y="116614575"/>
          <a:ext cx="1822450" cy="438150"/>
        </a:xfrm>
        <a:prstGeom prst="rect">
          <a:avLst/>
        </a:prstGeom>
      </xdr:spPr>
    </xdr:pic>
    <xdr:clientData/>
  </xdr:twoCellAnchor>
  <xdr:twoCellAnchor>
    <xdr:from>
      <xdr:col>1</xdr:col>
      <xdr:colOff>3794125</xdr:colOff>
      <xdr:row>458</xdr:row>
      <xdr:rowOff>50800</xdr:rowOff>
    </xdr:from>
    <xdr:to>
      <xdr:col>1</xdr:col>
      <xdr:colOff>7864475</xdr:colOff>
      <xdr:row>458</xdr:row>
      <xdr:rowOff>787400</xdr:rowOff>
    </xdr:to>
    <xdr:pic>
      <xdr:nvPicPr>
        <xdr:cNvPr id="104" name="NDMHelpFormula_064" descr="φ_l = 1 + (M_l) / (M) ; 1 ≤ φ_l ≤ 2      СП 35, п. 7.54, ф. (7.11)">
          <a:extLst>
            <a:ext uri="{FF2B5EF4-FFF2-40B4-BE49-F238E27FC236}">
              <a16:creationId xmlns:a16="http://schemas.microsoft.com/office/drawing/2014/main" id="{07001278-C65B-4BDF-8BEE-033014446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8700" y="117684550"/>
          <a:ext cx="4070350" cy="736600"/>
        </a:xfrm>
        <a:prstGeom prst="rect">
          <a:avLst/>
        </a:prstGeom>
      </xdr:spPr>
    </xdr:pic>
    <xdr:clientData/>
  </xdr:twoCellAnchor>
  <xdr:twoCellAnchor>
    <xdr:from>
      <xdr:col>1</xdr:col>
      <xdr:colOff>3743325</xdr:colOff>
      <xdr:row>461</xdr:row>
      <xdr:rowOff>50800</xdr:rowOff>
    </xdr:from>
    <xdr:to>
      <xdr:col>2</xdr:col>
      <xdr:colOff>0</xdr:colOff>
      <xdr:row>461</xdr:row>
      <xdr:rowOff>787400</xdr:rowOff>
    </xdr:to>
    <xdr:pic>
      <xdr:nvPicPr>
        <xdr:cNvPr id="107" name="NDMHelpFormula_065" descr="δ = max(|e_c|/h; 0.5 - 0.01·l_0/h - 0.01·R_b)">
          <a:extLst>
            <a:ext uri="{FF2B5EF4-FFF2-40B4-BE49-F238E27FC236}">
              <a16:creationId xmlns:a16="http://schemas.microsoft.com/office/drawing/2014/main" id="{3FB06849-084E-4A1F-93D9-EEA017E23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900" y="118846600"/>
          <a:ext cx="41719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463</xdr:row>
      <xdr:rowOff>50800</xdr:rowOff>
    </xdr:from>
    <xdr:to>
      <xdr:col>1</xdr:col>
      <xdr:colOff>6508750</xdr:colOff>
      <xdr:row>463</xdr:row>
      <xdr:rowOff>787400</xdr:rowOff>
    </xdr:to>
    <xdr:pic>
      <xdr:nvPicPr>
        <xdr:cNvPr id="110" name="NDMHelpFormula_066" descr="δ_p = (δ) / (φ_p)">
          <a:extLst>
            <a:ext uri="{FF2B5EF4-FFF2-40B4-BE49-F238E27FC236}">
              <a16:creationId xmlns:a16="http://schemas.microsoft.com/office/drawing/2014/main" id="{A4C9CF1B-F7E0-4805-AF7F-79C17594F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198467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4657725</xdr:colOff>
      <xdr:row>465</xdr:row>
      <xdr:rowOff>50800</xdr:rowOff>
    </xdr:from>
    <xdr:to>
      <xdr:col>1</xdr:col>
      <xdr:colOff>7000875</xdr:colOff>
      <xdr:row>465</xdr:row>
      <xdr:rowOff>787400</xdr:rowOff>
    </xdr:to>
    <xdr:pic>
      <xdr:nvPicPr>
        <xdr:cNvPr id="113" name="NDMHelpFormula_067" descr="k_1 = (0.11) / (0.1 + δ_p) + 0.1">
          <a:extLst>
            <a:ext uri="{FF2B5EF4-FFF2-40B4-BE49-F238E27FC236}">
              <a16:creationId xmlns:a16="http://schemas.microsoft.com/office/drawing/2014/main" id="{79C4CDF1-26EB-411A-B61F-B54253AEBE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120846850"/>
          <a:ext cx="2343150" cy="73660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467</xdr:row>
      <xdr:rowOff>50800</xdr:rowOff>
    </xdr:from>
    <xdr:to>
      <xdr:col>2</xdr:col>
      <xdr:colOff>149225</xdr:colOff>
      <xdr:row>467</xdr:row>
      <xdr:rowOff>787400</xdr:rowOff>
    </xdr:to>
    <xdr:pic>
      <xdr:nvPicPr>
        <xdr:cNvPr id="116" name="NDMHelpFormula_068" descr="D = 6.4·E_b·[I_b/φ_l·k_1 + (E_s/E_b)·I_s]">
          <a:extLst>
            <a:ext uri="{FF2B5EF4-FFF2-40B4-BE49-F238E27FC236}">
              <a16:creationId xmlns:a16="http://schemas.microsoft.com/office/drawing/2014/main" id="{DB16314F-4986-4E09-B5B5-4CA420028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121846975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469</xdr:row>
      <xdr:rowOff>50800</xdr:rowOff>
    </xdr:from>
    <xdr:to>
      <xdr:col>1</xdr:col>
      <xdr:colOff>7159625</xdr:colOff>
      <xdr:row>469</xdr:row>
      <xdr:rowOff>787400</xdr:rowOff>
    </xdr:to>
    <xdr:pic>
      <xdr:nvPicPr>
        <xdr:cNvPr id="119" name="NDMHelpFormula_069" descr="N_cr = (D) / (l_0^2)       СП 35, п. 7.54, ф. (7.10)">
          <a:extLst>
            <a:ext uri="{FF2B5EF4-FFF2-40B4-BE49-F238E27FC236}">
              <a16:creationId xmlns:a16="http://schemas.microsoft.com/office/drawing/2014/main" id="{E699B8AC-67C5-45DB-B46A-805BAB120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2284710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5187950</xdr:colOff>
      <xdr:row>474</xdr:row>
      <xdr:rowOff>50800</xdr:rowOff>
    </xdr:from>
    <xdr:to>
      <xdr:col>1</xdr:col>
      <xdr:colOff>6470650</xdr:colOff>
      <xdr:row>474</xdr:row>
      <xdr:rowOff>787400</xdr:rowOff>
    </xdr:to>
    <xdr:pic>
      <xdr:nvPicPr>
        <xdr:cNvPr id="121" name="NDMHelpFormula_070" descr="q_l = (N_l) / (N)">
          <a:extLst>
            <a:ext uri="{FF2B5EF4-FFF2-40B4-BE49-F238E27FC236}">
              <a16:creationId xmlns:a16="http://schemas.microsoft.com/office/drawing/2014/main" id="{C51AED81-59DA-4D14-AFBE-11A73205F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525" y="124380625"/>
          <a:ext cx="12827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476</xdr:row>
      <xdr:rowOff>50800</xdr:rowOff>
    </xdr:from>
    <xdr:to>
      <xdr:col>1</xdr:col>
      <xdr:colOff>6584950</xdr:colOff>
      <xdr:row>476</xdr:row>
      <xdr:rowOff>787400</xdr:rowOff>
    </xdr:to>
    <xdr:pic>
      <xdr:nvPicPr>
        <xdr:cNvPr id="123" name="NDMHelpFormula_071" descr="φ_{ml} = (φ_m) / (φ_l)">
          <a:extLst>
            <a:ext uri="{FF2B5EF4-FFF2-40B4-BE49-F238E27FC236}">
              <a16:creationId xmlns:a16="http://schemas.microsoft.com/office/drawing/2014/main" id="{FDAD0AE8-A8D1-494C-93DB-55B740CF0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253807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3987800</xdr:colOff>
      <xdr:row>478</xdr:row>
      <xdr:rowOff>50800</xdr:rowOff>
    </xdr:from>
    <xdr:to>
      <xdr:col>1</xdr:col>
      <xdr:colOff>7670800</xdr:colOff>
      <xdr:row>478</xdr:row>
      <xdr:rowOff>787400</xdr:rowOff>
    </xdr:to>
    <xdr:pic>
      <xdr:nvPicPr>
        <xdr:cNvPr id="125" name="NDMHelpFormula_072" descr="φ = (φ_m) / (q_l·φ_{ml} + (1 - q_l))       СП 35, п. 7.55, ф. (7.15)">
          <a:extLst>
            <a:ext uri="{FF2B5EF4-FFF2-40B4-BE49-F238E27FC236}">
              <a16:creationId xmlns:a16="http://schemas.microsoft.com/office/drawing/2014/main" id="{898FC346-2041-4D68-8ABD-3C182203B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26380875"/>
          <a:ext cx="3683000" cy="736600"/>
        </a:xfrm>
        <a:prstGeom prst="rect">
          <a:avLst/>
        </a:prstGeom>
      </xdr:spPr>
    </xdr:pic>
    <xdr:clientData/>
  </xdr:twoCellAnchor>
  <xdr:twoCellAnchor>
    <xdr:from>
      <xdr:col>1</xdr:col>
      <xdr:colOff>4095750</xdr:colOff>
      <xdr:row>480</xdr:row>
      <xdr:rowOff>47625</xdr:rowOff>
    </xdr:from>
    <xdr:to>
      <xdr:col>1</xdr:col>
      <xdr:colOff>7562850</xdr:colOff>
      <xdr:row>480</xdr:row>
      <xdr:rowOff>485775</xdr:rowOff>
    </xdr:to>
    <xdr:pic>
      <xdr:nvPicPr>
        <xdr:cNvPr id="127" name="NDMHelpFormula_073" descr="N_ult,stab = φ·(R_b·A_b,stab + R_sc·A_s)">
          <a:extLst>
            <a:ext uri="{FF2B5EF4-FFF2-40B4-BE49-F238E27FC236}">
              <a16:creationId xmlns:a16="http://schemas.microsoft.com/office/drawing/2014/main" id="{0349DA07-5234-49C2-A850-C8ECF49FE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127377825"/>
          <a:ext cx="346710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484</xdr:row>
      <xdr:rowOff>50800</xdr:rowOff>
    </xdr:from>
    <xdr:to>
      <xdr:col>1</xdr:col>
      <xdr:colOff>6804025</xdr:colOff>
      <xdr:row>484</xdr:row>
      <xdr:rowOff>787400</xdr:rowOff>
    </xdr:to>
    <xdr:pic>
      <xdr:nvPicPr>
        <xdr:cNvPr id="321" name="NDMHelpFormula_074" descr="SF_stab = (N_ult,stab) / (N)">
          <a:extLst>
            <a:ext uri="{FF2B5EF4-FFF2-40B4-BE49-F238E27FC236}">
              <a16:creationId xmlns:a16="http://schemas.microsoft.com/office/drawing/2014/main" id="{62A08B01-333B-461B-BD7A-9B7AF8468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2840017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1702</xdr:row>
      <xdr:rowOff>50800</xdr:rowOff>
    </xdr:from>
    <xdr:to>
      <xdr:col>1</xdr:col>
      <xdr:colOff>6489700</xdr:colOff>
      <xdr:row>1702</xdr:row>
      <xdr:rowOff>787400</xdr:rowOff>
    </xdr:to>
    <xdr:pic>
      <xdr:nvPicPr>
        <xdr:cNvPr id="323" name="NDMHelpFormula_075" descr="n_s = (E_s) / (E_b)">
          <a:extLst>
            <a:ext uri="{FF2B5EF4-FFF2-40B4-BE49-F238E27FC236}">
              <a16:creationId xmlns:a16="http://schemas.microsoft.com/office/drawing/2014/main" id="{2643C273-F085-4CE7-985E-82695BBA4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4338383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5216525</xdr:colOff>
      <xdr:row>1711</xdr:row>
      <xdr:rowOff>50800</xdr:rowOff>
    </xdr:from>
    <xdr:to>
      <xdr:col>1</xdr:col>
      <xdr:colOff>6442075</xdr:colOff>
      <xdr:row>1711</xdr:row>
      <xdr:rowOff>787400</xdr:rowOff>
    </xdr:to>
    <xdr:pic>
      <xdr:nvPicPr>
        <xdr:cNvPr id="325" name="NDMHelpFormula_076" descr="r = (I) / (A·c)">
          <a:extLst>
            <a:ext uri="{FF2B5EF4-FFF2-40B4-BE49-F238E27FC236}">
              <a16:creationId xmlns:a16="http://schemas.microsoft.com/office/drawing/2014/main" id="{30A398FC-4953-43F7-A43B-692D6A960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1100" y="436019575"/>
          <a:ext cx="12255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B6FD645-047D-4D16-A2D0-381B9BB1C80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0BDB2BC-D69F-4D47-9C52-0AA259E8D64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4294683-7305-42A7-BCC5-68EABDF6E67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C802E70-C98D-48AC-899B-9CA487E70CC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092D6A6-DF53-451F-87EF-54B50E2BA49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9136AEA4-F99D-4946-ABA8-DB63A66DFB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0.49371</cdr:x>
      <cdr:y>0.61688</cdr:y>
    </cdr:from>
    <cdr:to>
      <cdr:x>0.5402</cdr:x>
      <cdr:y>0.68748</cdr:y>
    </cdr:to>
    <cdr:sp macro="" textlink="">
      <cdr:nvSpPr>
        <cdr:cNvPr id="16446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A78771E8-6B81-4E03-BAE8-877DAFD5DF98}"/>
            </a:ext>
          </a:extLst>
        </cdr:cNvPr>
        <cdr:cNvSpPr/>
      </cdr:nvSpPr>
      <cdr:spPr>
        <a:xfrm xmlns:a="http://schemas.openxmlformats.org/drawingml/2006/main">
          <a:off x="5141449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BB9DD7"/>
        </a:solidFill>
        <a:ln xmlns:a="http://schemas.openxmlformats.org/drawingml/2006/main" w="1905">
          <a:solidFill>
            <a:srgbClr val="BB9D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0.61688</cdr:y>
    </cdr:from>
    <cdr:to>
      <cdr:x>0.47378</cdr:x>
      <cdr:y>0.68748</cdr:y>
    </cdr:to>
    <cdr:sp macro="" textlink="">
      <cdr:nvSpPr>
        <cdr:cNvPr id="16447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126325A0-C820-4EEA-A76D-773F55016947}"/>
            </a:ext>
          </a:extLst>
        </cdr:cNvPr>
        <cdr:cNvSpPr/>
      </cdr:nvSpPr>
      <cdr:spPr>
        <a:xfrm xmlns:a="http://schemas.openxmlformats.org/drawingml/2006/main">
          <a:off x="4449798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B590D7"/>
        </a:solidFill>
        <a:ln xmlns:a="http://schemas.openxmlformats.org/drawingml/2006/main" w="1905">
          <a:solidFill>
            <a:srgbClr val="B5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0.61688</cdr:y>
    </cdr:from>
    <cdr:to>
      <cdr:x>0.40737</cdr:x>
      <cdr:y>0.68748</cdr:y>
    </cdr:to>
    <cdr:sp macro="" textlink="">
      <cdr:nvSpPr>
        <cdr:cNvPr id="16448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CC25236E-8E1F-4FA1-97C1-289B9B674C5C}"/>
            </a:ext>
          </a:extLst>
        </cdr:cNvPr>
        <cdr:cNvSpPr/>
      </cdr:nvSpPr>
      <cdr:spPr>
        <a:xfrm xmlns:a="http://schemas.openxmlformats.org/drawingml/2006/main">
          <a:off x="3758147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AE84D6"/>
        </a:solidFill>
        <a:ln xmlns:a="http://schemas.openxmlformats.org/drawingml/2006/main" w="1905">
          <a:solidFill>
            <a:srgbClr val="AE84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0.61688</cdr:y>
    </cdr:from>
    <cdr:to>
      <cdr:x>0.34095</cdr:x>
      <cdr:y>0.68748</cdr:y>
    </cdr:to>
    <cdr:sp macro="" textlink="">
      <cdr:nvSpPr>
        <cdr:cNvPr id="16449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3CEAFA1D-797B-41D3-92AF-592EE609DFD6}"/>
            </a:ext>
          </a:extLst>
        </cdr:cNvPr>
        <cdr:cNvSpPr/>
      </cdr:nvSpPr>
      <cdr:spPr>
        <a:xfrm xmlns:a="http://schemas.openxmlformats.org/drawingml/2006/main">
          <a:off x="3066495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A877D6"/>
        </a:solidFill>
        <a:ln xmlns:a="http://schemas.openxmlformats.org/drawingml/2006/main" w="1905">
          <a:solidFill>
            <a:srgbClr val="A87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0.51603</cdr:y>
    </cdr:from>
    <cdr:to>
      <cdr:x>0.5402</cdr:x>
      <cdr:y>0.58662</cdr:y>
    </cdr:to>
    <cdr:sp macro="" textlink="">
      <cdr:nvSpPr>
        <cdr:cNvPr id="16450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C6AFD6DA-C9B9-41D8-9035-7310A57BE5B5}"/>
            </a:ext>
          </a:extLst>
        </cdr:cNvPr>
        <cdr:cNvSpPr/>
      </cdr:nvSpPr>
      <cdr:spPr>
        <a:xfrm xmlns:a="http://schemas.openxmlformats.org/drawingml/2006/main">
          <a:off x="5141449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0.51603</cdr:y>
    </cdr:from>
    <cdr:to>
      <cdr:x>0.47378</cdr:x>
      <cdr:y>0.58662</cdr:y>
    </cdr:to>
    <cdr:sp macro="" textlink="">
      <cdr:nvSpPr>
        <cdr:cNvPr id="16451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D3FDC43D-75F8-494A-97D8-E82528EA47F3}"/>
            </a:ext>
          </a:extLst>
        </cdr:cNvPr>
        <cdr:cNvSpPr/>
      </cdr:nvSpPr>
      <cdr:spPr>
        <a:xfrm xmlns:a="http://schemas.openxmlformats.org/drawingml/2006/main">
          <a:off x="4449798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D5D0DA"/>
        </a:solidFill>
        <a:ln xmlns:a="http://schemas.openxmlformats.org/drawingml/2006/main" w="1905">
          <a:solidFill>
            <a:srgbClr val="D5D0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0.51603</cdr:y>
    </cdr:from>
    <cdr:to>
      <cdr:x>0.40737</cdr:x>
      <cdr:y>0.58662</cdr:y>
    </cdr:to>
    <cdr:sp macro="" textlink="">
      <cdr:nvSpPr>
        <cdr:cNvPr id="16452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16046005-E66F-41AF-A965-01E34F748568}"/>
            </a:ext>
          </a:extLst>
        </cdr:cNvPr>
        <cdr:cNvSpPr/>
      </cdr:nvSpPr>
      <cdr:spPr>
        <a:xfrm xmlns:a="http://schemas.openxmlformats.org/drawingml/2006/main">
          <a:off x="3758147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CEC3D9"/>
        </a:solidFill>
        <a:ln xmlns:a="http://schemas.openxmlformats.org/drawingml/2006/main" w="1905">
          <a:solidFill>
            <a:srgbClr val="CEC3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0.51603</cdr:y>
    </cdr:from>
    <cdr:to>
      <cdr:x>0.34095</cdr:x>
      <cdr:y>0.58662</cdr:y>
    </cdr:to>
    <cdr:sp macro="" textlink="">
      <cdr:nvSpPr>
        <cdr:cNvPr id="16453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FFA3C61D-06DD-4034-A218-5371314B8DCA}"/>
            </a:ext>
          </a:extLst>
        </cdr:cNvPr>
        <cdr:cNvSpPr/>
      </cdr:nvSpPr>
      <cdr:spPr>
        <a:xfrm xmlns:a="http://schemas.openxmlformats.org/drawingml/2006/main">
          <a:off x="3066495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C8B7D8"/>
        </a:solidFill>
        <a:ln xmlns:a="http://schemas.openxmlformats.org/drawingml/2006/main" w="1905">
          <a:solidFill>
            <a:srgbClr val="C8B7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0.51603</cdr:y>
    </cdr:from>
    <cdr:to>
      <cdr:x>0.27453</cdr:x>
      <cdr:y>0.58662</cdr:y>
    </cdr:to>
    <cdr:sp macro="" textlink="">
      <cdr:nvSpPr>
        <cdr:cNvPr id="16454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C0853607-0DA1-410A-B43C-8980FFFB3F5F}"/>
            </a:ext>
          </a:extLst>
        </cdr:cNvPr>
        <cdr:cNvSpPr/>
      </cdr:nvSpPr>
      <cdr:spPr>
        <a:xfrm xmlns:a="http://schemas.openxmlformats.org/drawingml/2006/main">
          <a:off x="2374844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C2AAD8"/>
        </a:solidFill>
        <a:ln xmlns:a="http://schemas.openxmlformats.org/drawingml/2006/main" w="1905">
          <a:solidFill>
            <a:srgbClr val="C2AA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0.41517</cdr:y>
    </cdr:from>
    <cdr:to>
      <cdr:x>0.5402</cdr:x>
      <cdr:y>0.48577</cdr:y>
    </cdr:to>
    <cdr:sp macro="" textlink="">
      <cdr:nvSpPr>
        <cdr:cNvPr id="16455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810E28BF-9617-4FCF-84BA-EACF1AB6F309}"/>
            </a:ext>
          </a:extLst>
        </cdr:cNvPr>
        <cdr:cNvSpPr/>
      </cdr:nvSpPr>
      <cdr:spPr>
        <a:xfrm xmlns:a="http://schemas.openxmlformats.org/drawingml/2006/main">
          <a:off x="5141449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0.41517</cdr:y>
    </cdr:from>
    <cdr:to>
      <cdr:x>0.47378</cdr:x>
      <cdr:y>0.48577</cdr:y>
    </cdr:to>
    <cdr:sp macro="" textlink="">
      <cdr:nvSpPr>
        <cdr:cNvPr id="16456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961FD69A-84B4-4D55-A717-66D0CE7EC711}"/>
            </a:ext>
          </a:extLst>
        </cdr:cNvPr>
        <cdr:cNvSpPr/>
      </cdr:nvSpPr>
      <cdr:spPr>
        <a:xfrm xmlns:a="http://schemas.openxmlformats.org/drawingml/2006/main">
          <a:off x="4449798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0.41517</cdr:y>
    </cdr:from>
    <cdr:to>
      <cdr:x>0.40737</cdr:x>
      <cdr:y>0.48577</cdr:y>
    </cdr:to>
    <cdr:sp macro="" textlink="">
      <cdr:nvSpPr>
        <cdr:cNvPr id="16457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171D72E9-64EB-4E58-99CD-B8989806974C}"/>
            </a:ext>
          </a:extLst>
        </cdr:cNvPr>
        <cdr:cNvSpPr/>
      </cdr:nvSpPr>
      <cdr:spPr>
        <a:xfrm xmlns:a="http://schemas.openxmlformats.org/drawingml/2006/main">
          <a:off x="3758147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0.41517</cdr:y>
    </cdr:from>
    <cdr:to>
      <cdr:x>0.34095</cdr:x>
      <cdr:y>0.48577</cdr:y>
    </cdr:to>
    <cdr:sp macro="" textlink="">
      <cdr:nvSpPr>
        <cdr:cNvPr id="16458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B0BC8DF1-752E-4C5E-A412-70737449DB75}"/>
            </a:ext>
          </a:extLst>
        </cdr:cNvPr>
        <cdr:cNvSpPr/>
      </cdr:nvSpPr>
      <cdr:spPr>
        <a:xfrm xmlns:a="http://schemas.openxmlformats.org/drawingml/2006/main">
          <a:off x="3066495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0.41517</cdr:y>
    </cdr:from>
    <cdr:to>
      <cdr:x>0.27453</cdr:x>
      <cdr:y>0.48577</cdr:y>
    </cdr:to>
    <cdr:sp macro="" textlink="">
      <cdr:nvSpPr>
        <cdr:cNvPr id="16459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1EBC91EB-0CCB-49AF-AE71-BDF092A94B32}"/>
            </a:ext>
          </a:extLst>
        </cdr:cNvPr>
        <cdr:cNvSpPr/>
      </cdr:nvSpPr>
      <cdr:spPr>
        <a:xfrm xmlns:a="http://schemas.openxmlformats.org/drawingml/2006/main">
          <a:off x="2374844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0.31432</cdr:y>
    </cdr:from>
    <cdr:to>
      <cdr:x>0.5402</cdr:x>
      <cdr:y>0.38492</cdr:y>
    </cdr:to>
    <cdr:sp macro="" textlink="">
      <cdr:nvSpPr>
        <cdr:cNvPr id="16460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B1B96117-4D08-42C9-A12E-669BC2F93569}"/>
            </a:ext>
          </a:extLst>
        </cdr:cNvPr>
        <cdr:cNvSpPr/>
      </cdr:nvSpPr>
      <cdr:spPr>
        <a:xfrm xmlns:a="http://schemas.openxmlformats.org/drawingml/2006/main">
          <a:off x="5141449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0.31432</cdr:y>
    </cdr:from>
    <cdr:to>
      <cdr:x>0.47378</cdr:x>
      <cdr:y>0.38492</cdr:y>
    </cdr:to>
    <cdr:sp macro="" textlink="">
      <cdr:nvSpPr>
        <cdr:cNvPr id="16461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9E1A4242-67D1-4A5F-AB53-1C01345E6761}"/>
            </a:ext>
          </a:extLst>
        </cdr:cNvPr>
        <cdr:cNvSpPr/>
      </cdr:nvSpPr>
      <cdr:spPr>
        <a:xfrm xmlns:a="http://schemas.openxmlformats.org/drawingml/2006/main">
          <a:off x="4449798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0.31432</cdr:y>
    </cdr:from>
    <cdr:to>
      <cdr:x>0.40737</cdr:x>
      <cdr:y>0.38492</cdr:y>
    </cdr:to>
    <cdr:sp macro="" textlink="">
      <cdr:nvSpPr>
        <cdr:cNvPr id="16462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CD3401C4-849C-40B1-89FA-16C579FDB07F}"/>
            </a:ext>
          </a:extLst>
        </cdr:cNvPr>
        <cdr:cNvSpPr/>
      </cdr:nvSpPr>
      <cdr:spPr>
        <a:xfrm xmlns:a="http://schemas.openxmlformats.org/drawingml/2006/main">
          <a:off x="3758147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0.31432</cdr:y>
    </cdr:from>
    <cdr:to>
      <cdr:x>0.34095</cdr:x>
      <cdr:y>0.38492</cdr:y>
    </cdr:to>
    <cdr:sp macro="" textlink="">
      <cdr:nvSpPr>
        <cdr:cNvPr id="16463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9A0B5200-596E-4D4D-A14B-CB2BD956479A}"/>
            </a:ext>
          </a:extLst>
        </cdr:cNvPr>
        <cdr:cNvSpPr/>
      </cdr:nvSpPr>
      <cdr:spPr>
        <a:xfrm xmlns:a="http://schemas.openxmlformats.org/drawingml/2006/main">
          <a:off x="3066495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0.21347</cdr:y>
    </cdr:from>
    <cdr:to>
      <cdr:x>0.40737</cdr:x>
      <cdr:y>0.28407</cdr:y>
    </cdr:to>
    <cdr:sp macro="" textlink="">
      <cdr:nvSpPr>
        <cdr:cNvPr id="16464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F132DA1B-A157-4EDC-9B97-D000F878842F}"/>
            </a:ext>
          </a:extLst>
        </cdr:cNvPr>
        <cdr:cNvSpPr/>
      </cdr:nvSpPr>
      <cdr:spPr>
        <a:xfrm xmlns:a="http://schemas.openxmlformats.org/drawingml/2006/main">
          <a:off x="3758147" y="1463963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0.55751</cdr:x>
      <cdr:y>0.32171</cdr:y>
    </cdr:from>
    <cdr:to>
      <cdr:x>0.58666</cdr:x>
      <cdr:y>0.3918</cdr:y>
    </cdr:to>
    <cdr:sp macro="" textlink="">
      <cdr:nvSpPr>
        <cdr:cNvPr id="16465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4AD3C63C-8996-404D-BA56-6F2170A98F0C}"/>
            </a:ext>
          </a:extLst>
        </cdr:cNvPr>
        <cdr:cNvSpPr/>
      </cdr:nvSpPr>
      <cdr:spPr>
        <a:xfrm xmlns:a="http://schemas.openxmlformats.org/drawingml/2006/main" rot="-1492992">
          <a:off x="5805917" y="2206318"/>
          <a:ext cx="303557" cy="48062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0.5531</cdr:x>
      <cdr:y>0.27631</cdr:y>
    </cdr:from>
    <cdr:to>
      <cdr:x>0.56161</cdr:x>
      <cdr:y>0.29839</cdr:y>
    </cdr:to>
    <cdr:sp macro="" textlink="">
      <cdr:nvSpPr>
        <cdr:cNvPr id="16466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4566ADFB-E089-4347-98E2-CAE0619D5934}"/>
            </a:ext>
          </a:extLst>
        </cdr:cNvPr>
        <cdr:cNvSpPr/>
      </cdr:nvSpPr>
      <cdr:spPr>
        <a:xfrm xmlns:a="http://schemas.openxmlformats.org/drawingml/2006/main" rot="-2415185">
          <a:off x="5759965" y="1894948"/>
          <a:ext cx="88593" cy="15138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0.48825</cdr:x>
      <cdr:y>0.2371</cdr:y>
    </cdr:from>
    <cdr:to>
      <cdr:x>0.53582</cdr:x>
      <cdr:y>0.28563</cdr:y>
    </cdr:to>
    <cdr:sp macro="" textlink="">
      <cdr:nvSpPr>
        <cdr:cNvPr id="16467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54B7DDAA-0B2B-437D-A246-1C80A3E5D8BE}"/>
            </a:ext>
          </a:extLst>
        </cdr:cNvPr>
        <cdr:cNvSpPr/>
      </cdr:nvSpPr>
      <cdr:spPr>
        <a:xfrm xmlns:a="http://schemas.openxmlformats.org/drawingml/2006/main" rot="-3388693">
          <a:off x="5165934" y="1544725"/>
          <a:ext cx="332849" cy="49540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0.42725</cdr:x>
      <cdr:y>0.21358</cdr:y>
    </cdr:from>
    <cdr:to>
      <cdr:x>0.47376</cdr:x>
      <cdr:y>0.28404</cdr:y>
    </cdr:to>
    <cdr:sp macro="" textlink="">
      <cdr:nvSpPr>
        <cdr:cNvPr id="16468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E8311E5B-3DD1-47B3-874D-1B2369B3DBFD}"/>
            </a:ext>
          </a:extLst>
        </cdr:cNvPr>
        <cdr:cNvSpPr/>
      </cdr:nvSpPr>
      <cdr:spPr>
        <a:xfrm xmlns:a="http://schemas.openxmlformats.org/drawingml/2006/main" rot="-2747919">
          <a:off x="4449992" y="1464147"/>
          <a:ext cx="483214" cy="484358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0.42243</cdr:x>
      <cdr:y>0.1859</cdr:y>
    </cdr:from>
    <cdr:to>
      <cdr:x>0.45791</cdr:x>
      <cdr:y>0.19618</cdr:y>
    </cdr:to>
    <cdr:sp macro="" textlink="">
      <cdr:nvSpPr>
        <cdr:cNvPr id="16469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63AB5681-8057-49CF-BA54-EFC264B4BDB9}"/>
            </a:ext>
          </a:extLst>
        </cdr:cNvPr>
        <cdr:cNvSpPr/>
      </cdr:nvSpPr>
      <cdr:spPr>
        <a:xfrm xmlns:a="http://schemas.openxmlformats.org/drawingml/2006/main" rot="-5088098">
          <a:off x="4548664" y="1125403"/>
          <a:ext cx="70461" cy="36951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0.36619</cdr:x>
      <cdr:y>0.18393</cdr:y>
    </cdr:from>
    <cdr:to>
      <cdr:x>0.40987</cdr:x>
      <cdr:y>0.19591</cdr:y>
    </cdr:to>
    <cdr:sp macro="" textlink="">
      <cdr:nvSpPr>
        <cdr:cNvPr id="16470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8651D8B3-4250-4144-B1DA-2D7F12DFCFA8}"/>
            </a:ext>
          </a:extLst>
        </cdr:cNvPr>
        <cdr:cNvSpPr/>
      </cdr:nvSpPr>
      <cdr:spPr>
        <a:xfrm xmlns:a="http://schemas.openxmlformats.org/drawingml/2006/main" rot="5216939">
          <a:off x="3999846" y="1075032"/>
          <a:ext cx="82127" cy="45491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0.34134</cdr:x>
      <cdr:y>0.19396</cdr:y>
    </cdr:from>
    <cdr:to>
      <cdr:x>0.34988</cdr:x>
      <cdr:y>0.19752</cdr:y>
    </cdr:to>
    <cdr:sp macro="" textlink="">
      <cdr:nvSpPr>
        <cdr:cNvPr id="16471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D5B00D07-7DD7-48D8-A92D-8C498BE2DE5D}"/>
            </a:ext>
          </a:extLst>
        </cdr:cNvPr>
        <cdr:cNvSpPr/>
      </cdr:nvSpPr>
      <cdr:spPr>
        <a:xfrm xmlns:a="http://schemas.openxmlformats.org/drawingml/2006/main" rot="4819802">
          <a:off x="3586970" y="1297946"/>
          <a:ext cx="24438" cy="888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0.29611</cdr:x>
      <cdr:y>0.2256</cdr:y>
    </cdr:from>
    <cdr:to>
      <cdr:x>0.34487</cdr:x>
      <cdr:y>0.284</cdr:y>
    </cdr:to>
    <cdr:sp macro="" textlink="">
      <cdr:nvSpPr>
        <cdr:cNvPr id="16472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79A3AD6D-A010-4233-905A-505B109BAD87}"/>
            </a:ext>
          </a:extLst>
        </cdr:cNvPr>
        <cdr:cNvSpPr/>
      </cdr:nvSpPr>
      <cdr:spPr>
        <a:xfrm xmlns:a="http://schemas.openxmlformats.org/drawingml/2006/main" rot="3181983">
          <a:off x="3137299" y="1493519"/>
          <a:ext cx="400499" cy="507767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0.25676</cdr:x>
      <cdr:y>0.26618</cdr:y>
    </cdr:from>
    <cdr:to>
      <cdr:x>0.28362</cdr:x>
      <cdr:y>0.29058</cdr:y>
    </cdr:to>
    <cdr:sp macro="" textlink="">
      <cdr:nvSpPr>
        <cdr:cNvPr id="16473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D12C7CFD-594A-4739-9021-89BC6FE8ADCB}"/>
            </a:ext>
          </a:extLst>
        </cdr:cNvPr>
        <cdr:cNvSpPr/>
      </cdr:nvSpPr>
      <cdr:spPr>
        <a:xfrm xmlns:a="http://schemas.openxmlformats.org/drawingml/2006/main" rot="2855377">
          <a:off x="2730105" y="1769269"/>
          <a:ext cx="167377" cy="279744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0.23444</cdr:x>
      <cdr:y>0.31647</cdr:y>
    </cdr:from>
    <cdr:to>
      <cdr:x>0.27418</cdr:x>
      <cdr:y>0.39014</cdr:y>
    </cdr:to>
    <cdr:sp macro="" textlink="">
      <cdr:nvSpPr>
        <cdr:cNvPr id="16474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2D28D972-D358-49EB-A557-4C516112BE6A}"/>
            </a:ext>
          </a:extLst>
        </cdr:cNvPr>
        <cdr:cNvSpPr/>
      </cdr:nvSpPr>
      <cdr:spPr>
        <a:xfrm xmlns:a="http://schemas.openxmlformats.org/drawingml/2006/main" rot="2393139">
          <a:off x="2441476" y="2170382"/>
          <a:ext cx="413794" cy="50522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0.21226</cdr:x>
      <cdr:y>0.37594</cdr:y>
    </cdr:from>
    <cdr:to>
      <cdr:x>0.21698</cdr:x>
      <cdr:y>0.39749</cdr:y>
    </cdr:to>
    <cdr:sp macro="" textlink="">
      <cdr:nvSpPr>
        <cdr:cNvPr id="16475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8B335C08-02F0-483C-9A39-39F709108BE8}"/>
            </a:ext>
          </a:extLst>
        </cdr:cNvPr>
        <cdr:cNvSpPr/>
      </cdr:nvSpPr>
      <cdr:spPr>
        <a:xfrm xmlns:a="http://schemas.openxmlformats.org/drawingml/2006/main" rot="723710">
          <a:off x="2210526" y="2578204"/>
          <a:ext cx="49101" cy="147789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0.20328</cdr:x>
      <cdr:y>0.42129</cdr:y>
    </cdr:from>
    <cdr:to>
      <cdr:x>0.21556</cdr:x>
      <cdr:y>0.48948</cdr:y>
    </cdr:to>
    <cdr:sp macro="" textlink="">
      <cdr:nvSpPr>
        <cdr:cNvPr id="16476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95F9E223-50AD-43BB-A5EC-2FEA4EC102B6}"/>
            </a:ext>
          </a:extLst>
        </cdr:cNvPr>
        <cdr:cNvSpPr/>
      </cdr:nvSpPr>
      <cdr:spPr>
        <a:xfrm xmlns:a="http://schemas.openxmlformats.org/drawingml/2006/main" rot="260750">
          <a:off x="2116913" y="2889189"/>
          <a:ext cx="127908" cy="46767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0.20389</cdr:x>
      <cdr:y>0.51169</cdr:y>
    </cdr:from>
    <cdr:to>
      <cdr:x>0.21563</cdr:x>
      <cdr:y>0.57856</cdr:y>
    </cdr:to>
    <cdr:sp macro="" textlink="">
      <cdr:nvSpPr>
        <cdr:cNvPr id="16477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07C4F2D1-8154-4F5D-9FF3-12AA62BB1577}"/>
            </a:ext>
          </a:extLst>
        </cdr:cNvPr>
        <cdr:cNvSpPr/>
      </cdr:nvSpPr>
      <cdr:spPr>
        <a:xfrm xmlns:a="http://schemas.openxmlformats.org/drawingml/2006/main" rot="-307856">
          <a:off x="2123285" y="3509195"/>
          <a:ext cx="122252" cy="458597"/>
        </a:xfrm>
        <a:prstGeom xmlns:a="http://schemas.openxmlformats.org/drawingml/2006/main" prst="rect">
          <a:avLst/>
        </a:prstGeom>
        <a:solidFill xmlns:a="http://schemas.openxmlformats.org/drawingml/2006/main">
          <a:srgbClr val="C0A6D8"/>
        </a:solidFill>
        <a:ln xmlns:a="http://schemas.openxmlformats.org/drawingml/2006/main" w="1905">
          <a:solidFill>
            <a:srgbClr val="C0A6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0.21341</cdr:x>
      <cdr:y>0.60369</cdr:y>
    </cdr:from>
    <cdr:to>
      <cdr:x>0.21719</cdr:x>
      <cdr:y>0.6204</cdr:y>
    </cdr:to>
    <cdr:sp macro="" textlink="">
      <cdr:nvSpPr>
        <cdr:cNvPr id="16478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CE387C8F-1F64-400C-995E-560F20BE4044}"/>
            </a:ext>
          </a:extLst>
        </cdr:cNvPr>
        <cdr:cNvSpPr/>
      </cdr:nvSpPr>
      <cdr:spPr>
        <a:xfrm xmlns:a="http://schemas.openxmlformats.org/drawingml/2006/main" rot="-767017">
          <a:off x="2222460" y="4140130"/>
          <a:ext cx="39340" cy="114602"/>
        </a:xfrm>
        <a:prstGeom xmlns:a="http://schemas.openxmlformats.org/drawingml/2006/main" prst="rect">
          <a:avLst/>
        </a:prstGeom>
        <a:solidFill xmlns:a="http://schemas.openxmlformats.org/drawingml/2006/main">
          <a:srgbClr val="AB7DD6"/>
        </a:solidFill>
        <a:ln xmlns:a="http://schemas.openxmlformats.org/drawingml/2006/main" w="1905">
          <a:solidFill>
            <a:srgbClr val="AB7D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0.23617</cdr:x>
      <cdr:y>0.61032</cdr:y>
    </cdr:from>
    <cdr:to>
      <cdr:x>0.2743</cdr:x>
      <cdr:y>0.68467</cdr:y>
    </cdr:to>
    <cdr:sp macro="" textlink="">
      <cdr:nvSpPr>
        <cdr:cNvPr id="16479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EF0E9BA1-60A7-4610-A91E-EEA412F34883}"/>
            </a:ext>
          </a:extLst>
        </cdr:cNvPr>
        <cdr:cNvSpPr/>
      </cdr:nvSpPr>
      <cdr:spPr>
        <a:xfrm xmlns:a="http://schemas.openxmlformats.org/drawingml/2006/main" rot="-2361241">
          <a:off x="2459499" y="4185597"/>
          <a:ext cx="397102" cy="509858"/>
        </a:xfrm>
        <a:prstGeom xmlns:a="http://schemas.openxmlformats.org/drawingml/2006/main" prst="rect">
          <a:avLst/>
        </a:prstGeom>
        <a:solidFill xmlns:a="http://schemas.openxmlformats.org/drawingml/2006/main">
          <a:srgbClr val="A36ED5"/>
        </a:solidFill>
        <a:ln xmlns:a="http://schemas.openxmlformats.org/drawingml/2006/main" w="1905">
          <a:solidFill>
            <a:srgbClr val="A36E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0.2602</cdr:x>
      <cdr:y>0.7098</cdr:y>
    </cdr:from>
    <cdr:to>
      <cdr:x>0.28358</cdr:x>
      <cdr:y>0.73084</cdr:y>
    </cdr:to>
    <cdr:sp macro="" textlink="">
      <cdr:nvSpPr>
        <cdr:cNvPr id="16480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4468FF66-C4BD-4FEE-ACF4-47C29FC17D00}"/>
            </a:ext>
          </a:extLst>
        </cdr:cNvPr>
        <cdr:cNvSpPr/>
      </cdr:nvSpPr>
      <cdr:spPr>
        <a:xfrm xmlns:a="http://schemas.openxmlformats.org/drawingml/2006/main" rot="-2979288">
          <a:off x="2759311" y="4818211"/>
          <a:ext cx="144303" cy="243434"/>
        </a:xfrm>
        <a:prstGeom xmlns:a="http://schemas.openxmlformats.org/drawingml/2006/main" prst="rect">
          <a:avLst/>
        </a:prstGeom>
        <a:solidFill xmlns:a="http://schemas.openxmlformats.org/drawingml/2006/main">
          <a:srgbClr val="8D43D3"/>
        </a:solidFill>
        <a:ln xmlns:a="http://schemas.openxmlformats.org/drawingml/2006/main" w="1905">
          <a:solidFill>
            <a:srgbClr val="8D43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0.29707</cdr:x>
      <cdr:y>0.71662</cdr:y>
    </cdr:from>
    <cdr:to>
      <cdr:x>0.3451</cdr:x>
      <cdr:y>0.77026</cdr:y>
    </cdr:to>
    <cdr:sp macro="" textlink="">
      <cdr:nvSpPr>
        <cdr:cNvPr id="16481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42A03EE4-E407-4C80-8A2A-02B431A881F2}"/>
            </a:ext>
          </a:extLst>
        </cdr:cNvPr>
        <cdr:cNvSpPr/>
      </cdr:nvSpPr>
      <cdr:spPr>
        <a:xfrm xmlns:a="http://schemas.openxmlformats.org/drawingml/2006/main" rot="-3497766">
          <a:off x="3159841" y="4848429"/>
          <a:ext cx="367901" cy="500179"/>
        </a:xfrm>
        <a:prstGeom xmlns:a="http://schemas.openxmlformats.org/drawingml/2006/main" prst="rect">
          <a:avLst/>
        </a:prstGeom>
        <a:solidFill xmlns:a="http://schemas.openxmlformats.org/drawingml/2006/main">
          <a:srgbClr val="8B3ED3"/>
        </a:solidFill>
        <a:ln xmlns:a="http://schemas.openxmlformats.org/drawingml/2006/main" w="1905">
          <a:solidFill>
            <a:srgbClr val="8B3E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0.36088</cdr:x>
      <cdr:y>0.71774</cdr:y>
    </cdr:from>
    <cdr:to>
      <cdr:x>0.40737</cdr:x>
      <cdr:y>0.78831</cdr:y>
    </cdr:to>
    <cdr:sp macro="" textlink="">
      <cdr:nvSpPr>
        <cdr:cNvPr id="16482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120AC4F8-DC53-467C-9FD5-E41852E457BE}"/>
            </a:ext>
          </a:extLst>
        </cdr:cNvPr>
        <cdr:cNvSpPr/>
      </cdr:nvSpPr>
      <cdr:spPr>
        <a:xfrm xmlns:a="http://schemas.openxmlformats.org/drawingml/2006/main" rot="-2730045">
          <a:off x="3758308" y="4922138"/>
          <a:ext cx="483951" cy="484198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 w="1905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0.37376</cdr:x>
      <cdr:y>0.80474</cdr:y>
    </cdr:from>
    <cdr:to>
      <cdr:x>0.41114</cdr:x>
      <cdr:y>0.81124</cdr:y>
    </cdr:to>
    <cdr:sp macro="" textlink="">
      <cdr:nvSpPr>
        <cdr:cNvPr id="16483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746F9E45-018B-4C41-BFCF-7EB8D0A44FC0}"/>
            </a:ext>
          </a:extLst>
        </cdr:cNvPr>
        <cdr:cNvSpPr/>
      </cdr:nvSpPr>
      <cdr:spPr>
        <a:xfrm xmlns:a="http://schemas.openxmlformats.org/drawingml/2006/main" rot="-5253925">
          <a:off x="4064690" y="5346553"/>
          <a:ext cx="44588" cy="389332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0.42089</cdr:x>
      <cdr:y>0.80463</cdr:y>
    </cdr:from>
    <cdr:to>
      <cdr:x>0.44592</cdr:x>
      <cdr:y>0.81016</cdr:y>
    </cdr:to>
    <cdr:sp macro="" textlink="">
      <cdr:nvSpPr>
        <cdr:cNvPr id="16484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29E63F13-FEB0-4306-B691-557456EAF4F0}"/>
            </a:ext>
          </a:extLst>
        </cdr:cNvPr>
        <cdr:cNvSpPr/>
      </cdr:nvSpPr>
      <cdr:spPr>
        <a:xfrm xmlns:a="http://schemas.openxmlformats.org/drawingml/2006/main" rot="5159609">
          <a:off x="4494526" y="5406783"/>
          <a:ext cx="37981" cy="260666"/>
        </a:xfrm>
        <a:prstGeom xmlns:a="http://schemas.openxmlformats.org/drawingml/2006/main" prst="rect">
          <a:avLst/>
        </a:prstGeom>
        <a:solidFill xmlns:a="http://schemas.openxmlformats.org/drawingml/2006/main">
          <a:srgbClr val="812BD2"/>
        </a:solidFill>
        <a:ln xmlns:a="http://schemas.openxmlformats.org/drawingml/2006/main" w="1905">
          <a:solidFill>
            <a:srgbClr val="812B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0.42663</cdr:x>
      <cdr:y>0.71803</cdr:y>
    </cdr:from>
    <cdr:to>
      <cdr:x>0.47351</cdr:x>
      <cdr:y>0.78637</cdr:y>
    </cdr:to>
    <cdr:sp macro="" textlink="">
      <cdr:nvSpPr>
        <cdr:cNvPr id="16485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AA07237D-241F-4148-8CA6-BF3DB33F6773}"/>
            </a:ext>
          </a:extLst>
        </cdr:cNvPr>
        <cdr:cNvSpPr/>
      </cdr:nvSpPr>
      <cdr:spPr>
        <a:xfrm xmlns:a="http://schemas.openxmlformats.org/drawingml/2006/main" rot="2968576">
          <a:off x="4452700" y="4914480"/>
          <a:ext cx="468709" cy="488198"/>
        </a:xfrm>
        <a:prstGeom xmlns:a="http://schemas.openxmlformats.org/drawingml/2006/main" prst="rect">
          <a:avLst/>
        </a:prstGeom>
        <a:solidFill xmlns:a="http://schemas.openxmlformats.org/drawingml/2006/main">
          <a:srgbClr val="9451D4"/>
        </a:solidFill>
        <a:ln xmlns:a="http://schemas.openxmlformats.org/drawingml/2006/main" w="1905">
          <a:solidFill>
            <a:srgbClr val="9451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0.48831</cdr:x>
      <cdr:y>0.71445</cdr:y>
    </cdr:from>
    <cdr:to>
      <cdr:x>0.53441</cdr:x>
      <cdr:y>0.75845</cdr:y>
    </cdr:to>
    <cdr:sp macro="" textlink="">
      <cdr:nvSpPr>
        <cdr:cNvPr id="16486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C831723A-115D-47B2-AE6E-9A4F6D4C1A39}"/>
            </a:ext>
          </a:extLst>
        </cdr:cNvPr>
        <cdr:cNvSpPr/>
      </cdr:nvSpPr>
      <cdr:spPr>
        <a:xfrm xmlns:a="http://schemas.openxmlformats.org/drawingml/2006/main" rot="3643122">
          <a:off x="5174417" y="4810537"/>
          <a:ext cx="301724" cy="480085"/>
        </a:xfrm>
        <a:prstGeom xmlns:a="http://schemas.openxmlformats.org/drawingml/2006/main" prst="rect">
          <a:avLst/>
        </a:prstGeom>
        <a:solidFill xmlns:a="http://schemas.openxmlformats.org/drawingml/2006/main">
          <a:srgbClr val="9F67D5"/>
        </a:solidFill>
        <a:ln xmlns:a="http://schemas.openxmlformats.org/drawingml/2006/main" w="1905">
          <a:solidFill>
            <a:srgbClr val="9F67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0.55249</cdr:x>
      <cdr:y>0.70306</cdr:y>
    </cdr:from>
    <cdr:to>
      <cdr:x>0.55896</cdr:x>
      <cdr:y>0.71985</cdr:y>
    </cdr:to>
    <cdr:sp macro="" textlink="">
      <cdr:nvSpPr>
        <cdr:cNvPr id="16487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0CC4D34E-49DC-43ED-988A-D469DE5A29EE}"/>
            </a:ext>
          </a:extLst>
        </cdr:cNvPr>
        <cdr:cNvSpPr/>
      </cdr:nvSpPr>
      <cdr:spPr>
        <a:xfrm xmlns:a="http://schemas.openxmlformats.org/drawingml/2006/main" rot="2539026">
          <a:off x="5753638" y="4821591"/>
          <a:ext cx="67351" cy="115123"/>
        </a:xfrm>
        <a:prstGeom xmlns:a="http://schemas.openxmlformats.org/drawingml/2006/main" prst="rect">
          <a:avLst/>
        </a:prstGeom>
        <a:solidFill xmlns:a="http://schemas.openxmlformats.org/drawingml/2006/main">
          <a:srgbClr val="AC7FD6"/>
        </a:solidFill>
        <a:ln xmlns:a="http://schemas.openxmlformats.org/drawingml/2006/main" w="1905">
          <a:solidFill>
            <a:srgbClr val="AC7F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0.55715</cdr:x>
      <cdr:y>0.60937</cdr:y>
    </cdr:from>
    <cdr:to>
      <cdr:x>0.58452</cdr:x>
      <cdr:y>0.67834</cdr:y>
    </cdr:to>
    <cdr:sp macro="" textlink="">
      <cdr:nvSpPr>
        <cdr:cNvPr id="16488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F2C4DD4E-12AB-4525-A995-312371AA3150}"/>
            </a:ext>
          </a:extLst>
        </cdr:cNvPr>
        <cdr:cNvSpPr/>
      </cdr:nvSpPr>
      <cdr:spPr>
        <a:xfrm xmlns:a="http://schemas.openxmlformats.org/drawingml/2006/main" rot="1499633">
          <a:off x="5802182" y="4179072"/>
          <a:ext cx="284990" cy="473005"/>
        </a:xfrm>
        <a:prstGeom xmlns:a="http://schemas.openxmlformats.org/drawingml/2006/main" prst="rect">
          <a:avLst/>
        </a:prstGeom>
        <a:solidFill xmlns:a="http://schemas.openxmlformats.org/drawingml/2006/main">
          <a:srgbClr val="C3ACD8"/>
        </a:solidFill>
        <a:ln xmlns:a="http://schemas.openxmlformats.org/drawingml/2006/main" w="1905">
          <a:solidFill>
            <a:srgbClr val="C3AC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0.56005</cdr:x>
      <cdr:y>0.5138</cdr:y>
    </cdr:from>
    <cdr:to>
      <cdr:x>0.60276</cdr:x>
      <cdr:y>0.5857</cdr:y>
    </cdr:to>
    <cdr:sp macro="" textlink="">
      <cdr:nvSpPr>
        <cdr:cNvPr id="16489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FC235546-DC5C-45DF-959D-5F1DB68F0DE5}"/>
            </a:ext>
          </a:extLst>
        </cdr:cNvPr>
        <cdr:cNvSpPr/>
      </cdr:nvSpPr>
      <cdr:spPr>
        <a:xfrm xmlns:a="http://schemas.openxmlformats.org/drawingml/2006/main" rot="1875624">
          <a:off x="5832375" y="3523611"/>
          <a:ext cx="444746" cy="493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0.56013</cdr:x>
      <cdr:y>0.41592</cdr:y>
    </cdr:from>
    <cdr:to>
      <cdr:x>0.60355</cdr:x>
      <cdr:y>0.48764</cdr:y>
    </cdr:to>
    <cdr:sp macro="" textlink="">
      <cdr:nvSpPr>
        <cdr:cNvPr id="16490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1B696D6B-70EE-4E6D-B7F6-36FEE5932EA8}"/>
            </a:ext>
          </a:extLst>
        </cdr:cNvPr>
        <cdr:cNvSpPr/>
      </cdr:nvSpPr>
      <cdr:spPr>
        <a:xfrm xmlns:a="http://schemas.openxmlformats.org/drawingml/2006/main" rot="-1935631">
          <a:off x="5833185" y="2852386"/>
          <a:ext cx="452173" cy="49182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0.20734</cdr:y>
    </cdr:from>
    <cdr:to>
      <cdr:x>0.41569</cdr:x>
      <cdr:y>0.23275</cdr:y>
    </cdr:to>
    <cdr:sp macro="" textlink="">
      <cdr:nvSpPr>
        <cdr:cNvPr id="16491" name="NDMPlot_ElementRebar46">
          <a:extLst xmlns:a="http://schemas.openxmlformats.org/drawingml/2006/main">
            <a:ext uri="{FF2B5EF4-FFF2-40B4-BE49-F238E27FC236}">
              <a16:creationId xmlns:a16="http://schemas.microsoft.com/office/drawing/2014/main" id="{6245B595-8014-4480-927D-51B8552A530B}"/>
            </a:ext>
          </a:extLst>
        </cdr:cNvPr>
        <cdr:cNvSpPr/>
      </cdr:nvSpPr>
      <cdr:spPr>
        <a:xfrm xmlns:a="http://schemas.openxmlformats.org/drawingml/2006/main">
          <a:off x="4154757" y="1421905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201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0.22087</cdr:y>
    </cdr:from>
    <cdr:to>
      <cdr:x>0.35942</cdr:x>
      <cdr:y>0.24628</cdr:y>
    </cdr:to>
    <cdr:sp macro="" textlink="">
      <cdr:nvSpPr>
        <cdr:cNvPr id="16492" name="NDMPlot_ElementRebar47">
          <a:extLst xmlns:a="http://schemas.openxmlformats.org/drawingml/2006/main">
            <a:ext uri="{FF2B5EF4-FFF2-40B4-BE49-F238E27FC236}">
              <a16:creationId xmlns:a16="http://schemas.microsoft.com/office/drawing/2014/main" id="{5EF10224-5989-4D48-A541-5F6E47857C08}"/>
            </a:ext>
          </a:extLst>
        </cdr:cNvPr>
        <cdr:cNvSpPr/>
      </cdr:nvSpPr>
      <cdr:spPr>
        <a:xfrm xmlns:a="http://schemas.openxmlformats.org/drawingml/2006/main">
          <a:off x="3568688" y="1514730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3332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0.26015</cdr:y>
    </cdr:from>
    <cdr:to>
      <cdr:x>0.30865</cdr:x>
      <cdr:y>0.28556</cdr:y>
    </cdr:to>
    <cdr:sp macro="" textlink="">
      <cdr:nvSpPr>
        <cdr:cNvPr id="16493" name="NDMPlot_ElementRebar48">
          <a:extLst xmlns:a="http://schemas.openxmlformats.org/drawingml/2006/main">
            <a:ext uri="{FF2B5EF4-FFF2-40B4-BE49-F238E27FC236}">
              <a16:creationId xmlns:a16="http://schemas.microsoft.com/office/drawing/2014/main" id="{D9D50E25-F8EE-4142-BBF2-AE298A71482C}"/>
            </a:ext>
          </a:extLst>
        </cdr:cNvPr>
        <cdr:cNvSpPr/>
      </cdr:nvSpPr>
      <cdr:spPr>
        <a:xfrm xmlns:a="http://schemas.openxmlformats.org/drawingml/2006/main">
          <a:off x="3039988" y="1784116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4544D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0.32133</cdr:y>
    </cdr:from>
    <cdr:to>
      <cdr:x>0.26836</cdr:x>
      <cdr:y>0.34674</cdr:y>
    </cdr:to>
    <cdr:sp macro="" textlink="">
      <cdr:nvSpPr>
        <cdr:cNvPr id="16494" name="NDMPlot_ElementRebar49">
          <a:extLst xmlns:a="http://schemas.openxmlformats.org/drawingml/2006/main">
            <a:ext uri="{FF2B5EF4-FFF2-40B4-BE49-F238E27FC236}">
              <a16:creationId xmlns:a16="http://schemas.microsoft.com/office/drawing/2014/main" id="{4085C3A7-8CFD-4CEC-B634-E53346371AB7}"/>
            </a:ext>
          </a:extLst>
        </cdr:cNvPr>
        <cdr:cNvSpPr/>
      </cdr:nvSpPr>
      <cdr:spPr>
        <a:xfrm xmlns:a="http://schemas.openxmlformats.org/drawingml/2006/main">
          <a:off x="2620410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6817D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0.39842</cdr:y>
    </cdr:from>
    <cdr:to>
      <cdr:x>0.24249</cdr:x>
      <cdr:y>0.42384</cdr:y>
    </cdr:to>
    <cdr:sp macro="" textlink="">
      <cdr:nvSpPr>
        <cdr:cNvPr id="16495" name="NDMPlot_ElementRebar50">
          <a:extLst xmlns:a="http://schemas.openxmlformats.org/drawingml/2006/main">
            <a:ext uri="{FF2B5EF4-FFF2-40B4-BE49-F238E27FC236}">
              <a16:creationId xmlns:a16="http://schemas.microsoft.com/office/drawing/2014/main" id="{B97BBCB2-964D-4EBF-804B-454E8EF60D61}"/>
            </a:ext>
          </a:extLst>
        </cdr:cNvPr>
        <cdr:cNvSpPr/>
      </cdr:nvSpPr>
      <cdr:spPr>
        <a:xfrm xmlns:a="http://schemas.openxmlformats.org/drawingml/2006/main">
          <a:off x="2351023" y="2732395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8B6B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0.21684</cdr:x>
      <cdr:y>0.48388</cdr:y>
    </cdr:from>
    <cdr:to>
      <cdr:x>0.23358</cdr:x>
      <cdr:y>0.50929</cdr:y>
    </cdr:to>
    <cdr:sp macro="" textlink="">
      <cdr:nvSpPr>
        <cdr:cNvPr id="16496" name="NDMPlot_ElementRebar51">
          <a:extLst xmlns:a="http://schemas.openxmlformats.org/drawingml/2006/main">
            <a:ext uri="{FF2B5EF4-FFF2-40B4-BE49-F238E27FC236}">
              <a16:creationId xmlns:a16="http://schemas.microsoft.com/office/drawing/2014/main" id="{56F98FDE-B5F4-4CF4-A91F-167F4DDB0A14}"/>
            </a:ext>
          </a:extLst>
        </cdr:cNvPr>
        <cdr:cNvSpPr/>
      </cdr:nvSpPr>
      <cdr:spPr>
        <a:xfrm xmlns:a="http://schemas.openxmlformats.org/drawingml/2006/main">
          <a:off x="2258199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C5CA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0.56934</cdr:y>
    </cdr:from>
    <cdr:to>
      <cdr:x>0.24249</cdr:x>
      <cdr:y>0.59475</cdr:y>
    </cdr:to>
    <cdr:sp macro="" textlink="">
      <cdr:nvSpPr>
        <cdr:cNvPr id="16497" name="NDMPlot_ElementRebar52">
          <a:extLst xmlns:a="http://schemas.openxmlformats.org/drawingml/2006/main">
            <a:ext uri="{FF2B5EF4-FFF2-40B4-BE49-F238E27FC236}">
              <a16:creationId xmlns:a16="http://schemas.microsoft.com/office/drawing/2014/main" id="{E09888FC-EBBD-4153-9958-76268B0595E9}"/>
            </a:ext>
          </a:extLst>
        </cdr:cNvPr>
        <cdr:cNvSpPr/>
      </cdr:nvSpPr>
      <cdr:spPr>
        <a:xfrm xmlns:a="http://schemas.openxmlformats.org/drawingml/2006/main">
          <a:off x="2351023" y="3904532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879D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0.64643</cdr:y>
    </cdr:from>
    <cdr:to>
      <cdr:x>0.26836</cdr:x>
      <cdr:y>0.67184</cdr:y>
    </cdr:to>
    <cdr:sp macro="" textlink="">
      <cdr:nvSpPr>
        <cdr:cNvPr id="16498" name="NDMPlot_ElementRebar53">
          <a:extLst xmlns:a="http://schemas.openxmlformats.org/drawingml/2006/main">
            <a:ext uri="{FF2B5EF4-FFF2-40B4-BE49-F238E27FC236}">
              <a16:creationId xmlns:a16="http://schemas.microsoft.com/office/drawing/2014/main" id="{1FD34079-05E2-437D-948D-5ED157903CF9}"/>
            </a:ext>
          </a:extLst>
        </cdr:cNvPr>
        <cdr:cNvSpPr/>
      </cdr:nvSpPr>
      <cdr:spPr>
        <a:xfrm xmlns:a="http://schemas.openxmlformats.org/drawingml/2006/main">
          <a:off x="2620410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547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0.70761</cdr:y>
    </cdr:from>
    <cdr:to>
      <cdr:x>0.30865</cdr:x>
      <cdr:y>0.73302</cdr:y>
    </cdr:to>
    <cdr:sp macro="" textlink="">
      <cdr:nvSpPr>
        <cdr:cNvPr id="16499" name="NDMPlot_ElementRebar54">
          <a:extLst xmlns:a="http://schemas.openxmlformats.org/drawingml/2006/main">
            <a:ext uri="{FF2B5EF4-FFF2-40B4-BE49-F238E27FC236}">
              <a16:creationId xmlns:a16="http://schemas.microsoft.com/office/drawing/2014/main" id="{251B9C98-4F54-4335-B7E9-5B9FFB009240}"/>
            </a:ext>
          </a:extLst>
        </cdr:cNvPr>
        <cdr:cNvSpPr/>
      </cdr:nvSpPr>
      <cdr:spPr>
        <a:xfrm xmlns:a="http://schemas.openxmlformats.org/drawingml/2006/main">
          <a:off x="3039988" y="4852811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305D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0.74689</cdr:y>
    </cdr:from>
    <cdr:to>
      <cdr:x>0.35942</cdr:x>
      <cdr:y>0.77231</cdr:y>
    </cdr:to>
    <cdr:sp macro="" textlink="">
      <cdr:nvSpPr>
        <cdr:cNvPr id="16500" name="NDMPlot_ElementRebar55">
          <a:extLst xmlns:a="http://schemas.openxmlformats.org/drawingml/2006/main">
            <a:ext uri="{FF2B5EF4-FFF2-40B4-BE49-F238E27FC236}">
              <a16:creationId xmlns:a16="http://schemas.microsoft.com/office/drawing/2014/main" id="{5653E813-0731-429C-A714-3EC7206517BB}"/>
            </a:ext>
          </a:extLst>
        </cdr:cNvPr>
        <cdr:cNvSpPr/>
      </cdr:nvSpPr>
      <cdr:spPr>
        <a:xfrm xmlns:a="http://schemas.openxmlformats.org/drawingml/2006/main">
          <a:off x="3568688" y="5122197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0.76043</cdr:y>
    </cdr:from>
    <cdr:to>
      <cdr:x>0.41569</cdr:x>
      <cdr:y>0.78584</cdr:y>
    </cdr:to>
    <cdr:sp macro="" textlink="">
      <cdr:nvSpPr>
        <cdr:cNvPr id="16501" name="NDMPlot_ElementRebar56">
          <a:extLst xmlns:a="http://schemas.openxmlformats.org/drawingml/2006/main">
            <a:ext uri="{FF2B5EF4-FFF2-40B4-BE49-F238E27FC236}">
              <a16:creationId xmlns:a16="http://schemas.microsoft.com/office/drawing/2014/main" id="{8D1A43E3-7428-4EC6-BA7E-1AA1A0B1ED82}"/>
            </a:ext>
          </a:extLst>
        </cdr:cNvPr>
        <cdr:cNvSpPr/>
      </cdr:nvSpPr>
      <cdr:spPr>
        <a:xfrm xmlns:a="http://schemas.openxmlformats.org/drawingml/2006/main">
          <a:off x="4154757" y="521502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205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0.74689</cdr:y>
    </cdr:from>
    <cdr:to>
      <cdr:x>0.47197</cdr:x>
      <cdr:y>0.77231</cdr:y>
    </cdr:to>
    <cdr:sp macro="" textlink="">
      <cdr:nvSpPr>
        <cdr:cNvPr id="16502" name="NDMPlot_ElementRebar57">
          <a:extLst xmlns:a="http://schemas.openxmlformats.org/drawingml/2006/main">
            <a:ext uri="{FF2B5EF4-FFF2-40B4-BE49-F238E27FC236}">
              <a16:creationId xmlns:a16="http://schemas.microsoft.com/office/drawing/2014/main" id="{97656A1C-52E0-4AC5-AB1E-1A2D0FCECE2F}"/>
            </a:ext>
          </a:extLst>
        </cdr:cNvPr>
        <cdr:cNvSpPr/>
      </cdr:nvSpPr>
      <cdr:spPr>
        <a:xfrm xmlns:a="http://schemas.openxmlformats.org/drawingml/2006/main">
          <a:off x="4740826" y="5122197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376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0.70761</cdr:y>
    </cdr:from>
    <cdr:to>
      <cdr:x>0.52274</cdr:x>
      <cdr:y>0.73302</cdr:y>
    </cdr:to>
    <cdr:sp macro="" textlink="">
      <cdr:nvSpPr>
        <cdr:cNvPr id="16503" name="NDMPlot_ElementRebar58">
          <a:extLst xmlns:a="http://schemas.openxmlformats.org/drawingml/2006/main">
            <a:ext uri="{FF2B5EF4-FFF2-40B4-BE49-F238E27FC236}">
              <a16:creationId xmlns:a16="http://schemas.microsoft.com/office/drawing/2014/main" id="{6850215B-4267-4A5F-B21E-A627C0CABFD3}"/>
            </a:ext>
          </a:extLst>
        </cdr:cNvPr>
        <cdr:cNvSpPr/>
      </cdr:nvSpPr>
      <cdr:spPr>
        <a:xfrm xmlns:a="http://schemas.openxmlformats.org/drawingml/2006/main">
          <a:off x="5269526" y="485281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5F80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0.64643</cdr:y>
    </cdr:from>
    <cdr:to>
      <cdr:x>0.56303</cdr:x>
      <cdr:y>0.67184</cdr:y>
    </cdr:to>
    <cdr:sp macro="" textlink="">
      <cdr:nvSpPr>
        <cdr:cNvPr id="16504" name="NDMPlot_ElementRebar59">
          <a:extLst xmlns:a="http://schemas.openxmlformats.org/drawingml/2006/main">
            <a:ext uri="{FF2B5EF4-FFF2-40B4-BE49-F238E27FC236}">
              <a16:creationId xmlns:a16="http://schemas.microsoft.com/office/drawing/2014/main" id="{15A753D9-104C-4F4F-98CB-BDEF88A75680}"/>
            </a:ext>
          </a:extLst>
        </cdr:cNvPr>
        <cdr:cNvSpPr/>
      </cdr:nvSpPr>
      <cdr:spPr>
        <a:xfrm xmlns:a="http://schemas.openxmlformats.org/drawingml/2006/main">
          <a:off x="5689105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95A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0.56934</cdr:y>
    </cdr:from>
    <cdr:to>
      <cdr:x>0.5889</cdr:x>
      <cdr:y>0.59475</cdr:y>
    </cdr:to>
    <cdr:sp macro="" textlink="">
      <cdr:nvSpPr>
        <cdr:cNvPr id="16505" name="NDMPlot_ElementRebar60">
          <a:extLst xmlns:a="http://schemas.openxmlformats.org/drawingml/2006/main">
            <a:ext uri="{FF2B5EF4-FFF2-40B4-BE49-F238E27FC236}">
              <a16:creationId xmlns:a16="http://schemas.microsoft.com/office/drawing/2014/main" id="{45F512D2-2131-4BFC-943A-10CD5AE03D8D}"/>
            </a:ext>
          </a:extLst>
        </cdr:cNvPr>
        <cdr:cNvSpPr/>
      </cdr:nvSpPr>
      <cdr:spPr>
        <a:xfrm xmlns:a="http://schemas.openxmlformats.org/drawingml/2006/main">
          <a:off x="5958491" y="39045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4D6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0.58107</cdr:x>
      <cdr:y>0.48388</cdr:y>
    </cdr:from>
    <cdr:to>
      <cdr:x>0.59781</cdr:x>
      <cdr:y>0.50929</cdr:y>
    </cdr:to>
    <cdr:sp macro="" textlink="">
      <cdr:nvSpPr>
        <cdr:cNvPr id="16506" name="NDMPlot_ElementRebar61">
          <a:extLst xmlns:a="http://schemas.openxmlformats.org/drawingml/2006/main">
            <a:ext uri="{FF2B5EF4-FFF2-40B4-BE49-F238E27FC236}">
              <a16:creationId xmlns:a16="http://schemas.microsoft.com/office/drawing/2014/main" id="{427F3A3F-049C-4D98-AD86-79425DCF75A8}"/>
            </a:ext>
          </a:extLst>
        </cdr:cNvPr>
        <cdr:cNvSpPr/>
      </cdr:nvSpPr>
      <cdr:spPr>
        <a:xfrm xmlns:a="http://schemas.openxmlformats.org/drawingml/2006/main">
          <a:off x="6051315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D8A9A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0.39842</cdr:y>
    </cdr:from>
    <cdr:to>
      <cdr:x>0.5889</cdr:x>
      <cdr:y>0.42384</cdr:y>
    </cdr:to>
    <cdr:sp macro="" textlink="">
      <cdr:nvSpPr>
        <cdr:cNvPr id="16507" name="NDMPlot_ElementRebar62">
          <a:extLst xmlns:a="http://schemas.openxmlformats.org/drawingml/2006/main">
            <a:ext uri="{FF2B5EF4-FFF2-40B4-BE49-F238E27FC236}">
              <a16:creationId xmlns:a16="http://schemas.microsoft.com/office/drawing/2014/main" id="{820A9558-47DE-44A5-93D8-6245375055BA}"/>
            </a:ext>
          </a:extLst>
        </cdr:cNvPr>
        <cdr:cNvSpPr/>
      </cdr:nvSpPr>
      <cdr:spPr>
        <a:xfrm xmlns:a="http://schemas.openxmlformats.org/drawingml/2006/main">
          <a:off x="5958491" y="27323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67670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0.32133</cdr:y>
    </cdr:from>
    <cdr:to>
      <cdr:x>0.56303</cdr:x>
      <cdr:y>0.34674</cdr:y>
    </cdr:to>
    <cdr:sp macro="" textlink="">
      <cdr:nvSpPr>
        <cdr:cNvPr id="16508" name="NDMPlot_ElementRebar63">
          <a:extLst xmlns:a="http://schemas.openxmlformats.org/drawingml/2006/main">
            <a:ext uri="{FF2B5EF4-FFF2-40B4-BE49-F238E27FC236}">
              <a16:creationId xmlns:a16="http://schemas.microsoft.com/office/drawing/2014/main" id="{96DF900F-C9E9-4BA3-8D84-93B212FD7DF1}"/>
            </a:ext>
          </a:extLst>
        </cdr:cNvPr>
        <cdr:cNvSpPr/>
      </cdr:nvSpPr>
      <cdr:spPr>
        <a:xfrm xmlns:a="http://schemas.openxmlformats.org/drawingml/2006/main">
          <a:off x="5689105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44B43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0.26015</cdr:y>
    </cdr:from>
    <cdr:to>
      <cdr:x>0.52274</cdr:x>
      <cdr:y>0.28556</cdr:y>
    </cdr:to>
    <cdr:sp macro="" textlink="">
      <cdr:nvSpPr>
        <cdr:cNvPr id="16509" name="NDMPlot_ElementRebar64">
          <a:extLst xmlns:a="http://schemas.openxmlformats.org/drawingml/2006/main">
            <a:ext uri="{FF2B5EF4-FFF2-40B4-BE49-F238E27FC236}">
              <a16:creationId xmlns:a16="http://schemas.microsoft.com/office/drawing/2014/main" id="{B6820FB3-7A6B-450E-8D01-E29DA09B3D39}"/>
            </a:ext>
          </a:extLst>
        </cdr:cNvPr>
        <cdr:cNvSpPr/>
      </cdr:nvSpPr>
      <cdr:spPr>
        <a:xfrm xmlns:a="http://schemas.openxmlformats.org/drawingml/2006/main">
          <a:off x="5269526" y="1784116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32D2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0.22087</cdr:y>
    </cdr:from>
    <cdr:to>
      <cdr:x>0.47197</cdr:x>
      <cdr:y>0.24628</cdr:y>
    </cdr:to>
    <cdr:sp macro="" textlink="">
      <cdr:nvSpPr>
        <cdr:cNvPr id="16510" name="NDMPlot_ElementRebar65">
          <a:extLst xmlns:a="http://schemas.openxmlformats.org/drawingml/2006/main">
            <a:ext uri="{FF2B5EF4-FFF2-40B4-BE49-F238E27FC236}">
              <a16:creationId xmlns:a16="http://schemas.microsoft.com/office/drawing/2014/main" id="{2AA913D5-42E8-479D-A2B7-CF176A274703}"/>
            </a:ext>
          </a:extLst>
        </cdr:cNvPr>
        <cdr:cNvSpPr/>
      </cdr:nvSpPr>
      <cdr:spPr>
        <a:xfrm xmlns:a="http://schemas.openxmlformats.org/drawingml/2006/main">
          <a:off x="4740826" y="1514730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0.61571</cdr:x>
      <cdr:y>0.4689</cdr:y>
    </cdr:from>
    <cdr:to>
      <cdr:x>0.61651</cdr:x>
      <cdr:y>0.49659</cdr:y>
    </cdr:to>
    <cdr:cxnSp macro="">
      <cdr:nvCxnSpPr>
        <cdr:cNvPr id="16511" name="NDMPlot_ContourArcLine66">
          <a:extLst xmlns:a="http://schemas.openxmlformats.org/drawingml/2006/main">
            <a:ext uri="{FF2B5EF4-FFF2-40B4-BE49-F238E27FC236}">
              <a16:creationId xmlns:a16="http://schemas.microsoft.com/office/drawing/2014/main" id="{D6704C0B-F777-47F1-B604-C89F1007C13B}"/>
            </a:ext>
          </a:extLst>
        </cdr:cNvPr>
        <cdr:cNvCxnSpPr/>
      </cdr:nvCxnSpPr>
      <cdr:spPr>
        <a:xfrm xmlns:a="http://schemas.openxmlformats.org/drawingml/2006/main" flipH="1" flipV="1">
          <a:off x="6412033" y="3215738"/>
          <a:ext cx="8290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0.44143</cdr:y>
    </cdr:from>
    <cdr:to>
      <cdr:x>0.61571</cdr:x>
      <cdr:y>0.4689</cdr:y>
    </cdr:to>
    <cdr:cxnSp macro="">
      <cdr:nvCxnSpPr>
        <cdr:cNvPr id="16512" name="NDMPlot_ContourArcLine67">
          <a:extLst xmlns:a="http://schemas.openxmlformats.org/drawingml/2006/main">
            <a:ext uri="{FF2B5EF4-FFF2-40B4-BE49-F238E27FC236}">
              <a16:creationId xmlns:a16="http://schemas.microsoft.com/office/drawing/2014/main" id="{6F312CB3-5A7A-46F2-83C0-3D5B23876492}"/>
            </a:ext>
          </a:extLst>
        </cdr:cNvPr>
        <cdr:cNvCxnSpPr/>
      </cdr:nvCxnSpPr>
      <cdr:spPr>
        <a:xfrm xmlns:a="http://schemas.openxmlformats.org/drawingml/2006/main" flipH="1" flipV="1">
          <a:off x="6387228" y="3027320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0.41437</cdr:y>
    </cdr:from>
    <cdr:to>
      <cdr:x>0.61333</cdr:x>
      <cdr:y>0.44143</cdr:y>
    </cdr:to>
    <cdr:cxnSp macro="">
      <cdr:nvCxnSpPr>
        <cdr:cNvPr id="16513" name="NDMPlot_ContourArcLine68">
          <a:extLst xmlns:a="http://schemas.openxmlformats.org/drawingml/2006/main">
            <a:ext uri="{FF2B5EF4-FFF2-40B4-BE49-F238E27FC236}">
              <a16:creationId xmlns:a16="http://schemas.microsoft.com/office/drawing/2014/main" id="{E289758B-9C41-409C-BA92-20DC1AE3AA68}"/>
            </a:ext>
          </a:extLst>
        </cdr:cNvPr>
        <cdr:cNvCxnSpPr/>
      </cdr:nvCxnSpPr>
      <cdr:spPr>
        <a:xfrm xmlns:a="http://schemas.openxmlformats.org/drawingml/2006/main" flipH="1" flipV="1">
          <a:off x="6346095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0.38795</cdr:y>
    </cdr:from>
    <cdr:to>
      <cdr:x>0.60938</cdr:x>
      <cdr:y>0.41437</cdr:y>
    </cdr:to>
    <cdr:cxnSp macro="">
      <cdr:nvCxnSpPr>
        <cdr:cNvPr id="16514" name="NDMPlot_ContourArcLine69">
          <a:extLst xmlns:a="http://schemas.openxmlformats.org/drawingml/2006/main">
            <a:ext uri="{FF2B5EF4-FFF2-40B4-BE49-F238E27FC236}">
              <a16:creationId xmlns:a16="http://schemas.microsoft.com/office/drawing/2014/main" id="{364D40EB-58D0-4454-AD0B-3409DB7CE08C}"/>
            </a:ext>
          </a:extLst>
        </cdr:cNvPr>
        <cdr:cNvCxnSpPr/>
      </cdr:nvCxnSpPr>
      <cdr:spPr>
        <a:xfrm xmlns:a="http://schemas.openxmlformats.org/drawingml/2006/main" flipH="1" flipV="1">
          <a:off x="6288948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0.36234</cdr:y>
    </cdr:from>
    <cdr:to>
      <cdr:x>0.60389</cdr:x>
      <cdr:y>0.38795</cdr:y>
    </cdr:to>
    <cdr:cxnSp macro="">
      <cdr:nvCxnSpPr>
        <cdr:cNvPr id="16515" name="NDMPlot_ContourArcLine70">
          <a:extLst xmlns:a="http://schemas.openxmlformats.org/drawingml/2006/main">
            <a:ext uri="{FF2B5EF4-FFF2-40B4-BE49-F238E27FC236}">
              <a16:creationId xmlns:a16="http://schemas.microsoft.com/office/drawing/2014/main" id="{C73EE573-7976-44B3-98EA-FEB096B69220}"/>
            </a:ext>
          </a:extLst>
        </cdr:cNvPr>
        <cdr:cNvCxnSpPr/>
      </cdr:nvCxnSpPr>
      <cdr:spPr>
        <a:xfrm xmlns:a="http://schemas.openxmlformats.org/drawingml/2006/main" flipH="1" flipV="1">
          <a:off x="6216221" y="248495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0.33776</cdr:y>
    </cdr:from>
    <cdr:to>
      <cdr:x>0.59691</cdr:x>
      <cdr:y>0.36234</cdr:y>
    </cdr:to>
    <cdr:cxnSp macro="">
      <cdr:nvCxnSpPr>
        <cdr:cNvPr id="16516" name="NDMPlot_ContourArcLine71">
          <a:extLst xmlns:a="http://schemas.openxmlformats.org/drawingml/2006/main">
            <a:ext uri="{FF2B5EF4-FFF2-40B4-BE49-F238E27FC236}">
              <a16:creationId xmlns:a16="http://schemas.microsoft.com/office/drawing/2014/main" id="{EFD5B1D9-D3D8-42AA-9EB1-DEE818198240}"/>
            </a:ext>
          </a:extLst>
        </cdr:cNvPr>
        <cdr:cNvCxnSpPr/>
      </cdr:nvCxnSpPr>
      <cdr:spPr>
        <a:xfrm xmlns:a="http://schemas.openxmlformats.org/drawingml/2006/main" flipH="1" flipV="1">
          <a:off x="6128469" y="2316386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0.31439</cdr:y>
    </cdr:from>
    <cdr:to>
      <cdr:x>0.58848</cdr:x>
      <cdr:y>0.33776</cdr:y>
    </cdr:to>
    <cdr:cxnSp macro="">
      <cdr:nvCxnSpPr>
        <cdr:cNvPr id="16517" name="NDMPlot_ContourArcLine72">
          <a:extLst xmlns:a="http://schemas.openxmlformats.org/drawingml/2006/main">
            <a:ext uri="{FF2B5EF4-FFF2-40B4-BE49-F238E27FC236}">
              <a16:creationId xmlns:a16="http://schemas.microsoft.com/office/drawing/2014/main" id="{A5D17578-5156-4714-975C-0E5257D0E22C}"/>
            </a:ext>
          </a:extLst>
        </cdr:cNvPr>
        <cdr:cNvCxnSpPr/>
      </cdr:nvCxnSpPr>
      <cdr:spPr>
        <a:xfrm xmlns:a="http://schemas.openxmlformats.org/drawingml/2006/main" flipH="1" flipV="1">
          <a:off x="6026359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0.29241</cdr:y>
    </cdr:from>
    <cdr:to>
      <cdr:x>0.57868</cdr:x>
      <cdr:y>0.31439</cdr:y>
    </cdr:to>
    <cdr:cxnSp macro="">
      <cdr:nvCxnSpPr>
        <cdr:cNvPr id="16518" name="NDMPlot_ContourArcLine73">
          <a:extLst xmlns:a="http://schemas.openxmlformats.org/drawingml/2006/main">
            <a:ext uri="{FF2B5EF4-FFF2-40B4-BE49-F238E27FC236}">
              <a16:creationId xmlns:a16="http://schemas.microsoft.com/office/drawing/2014/main" id="{040702D7-AC1E-45D6-9BC2-BB548E2AF8C1}"/>
            </a:ext>
          </a:extLst>
        </cdr:cNvPr>
        <cdr:cNvCxnSpPr/>
      </cdr:nvCxnSpPr>
      <cdr:spPr>
        <a:xfrm xmlns:a="http://schemas.openxmlformats.org/drawingml/2006/main" flipH="1" flipV="1">
          <a:off x="5910668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0.27198</cdr:y>
    </cdr:from>
    <cdr:to>
      <cdr:x>0.56757</cdr:x>
      <cdr:y>0.29241</cdr:y>
    </cdr:to>
    <cdr:cxnSp macro="">
      <cdr:nvCxnSpPr>
        <cdr:cNvPr id="16519" name="NDMPlot_ContourArcLine74">
          <a:extLst xmlns:a="http://schemas.openxmlformats.org/drawingml/2006/main">
            <a:ext uri="{FF2B5EF4-FFF2-40B4-BE49-F238E27FC236}">
              <a16:creationId xmlns:a16="http://schemas.microsoft.com/office/drawing/2014/main" id="{EC0B66AF-124A-4135-9147-0D06D5D63654}"/>
            </a:ext>
          </a:extLst>
        </cdr:cNvPr>
        <cdr:cNvCxnSpPr/>
      </cdr:nvCxnSpPr>
      <cdr:spPr>
        <a:xfrm xmlns:a="http://schemas.openxmlformats.org/drawingml/2006/main" flipH="1" flipV="1">
          <a:off x="5782276" y="1865219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0.25326</cdr:y>
    </cdr:from>
    <cdr:to>
      <cdr:x>0.55524</cdr:x>
      <cdr:y>0.27198</cdr:y>
    </cdr:to>
    <cdr:cxnSp macro="">
      <cdr:nvCxnSpPr>
        <cdr:cNvPr id="16520" name="NDMPlot_ContourArcLine75">
          <a:extLst xmlns:a="http://schemas.openxmlformats.org/drawingml/2006/main">
            <a:ext uri="{FF2B5EF4-FFF2-40B4-BE49-F238E27FC236}">
              <a16:creationId xmlns:a16="http://schemas.microsoft.com/office/drawing/2014/main" id="{84D1EABC-42BD-4145-B851-6FEA98570236}"/>
            </a:ext>
          </a:extLst>
        </cdr:cNvPr>
        <cdr:cNvCxnSpPr/>
      </cdr:nvCxnSpPr>
      <cdr:spPr>
        <a:xfrm xmlns:a="http://schemas.openxmlformats.org/drawingml/2006/main" flipH="1" flipV="1">
          <a:off x="5642161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0.23639</cdr:y>
    </cdr:from>
    <cdr:to>
      <cdr:x>0.54179</cdr:x>
      <cdr:y>0.25326</cdr:y>
    </cdr:to>
    <cdr:cxnSp macro="">
      <cdr:nvCxnSpPr>
        <cdr:cNvPr id="16521" name="NDMPlot_ContourArcLine76">
          <a:extLst xmlns:a="http://schemas.openxmlformats.org/drawingml/2006/main">
            <a:ext uri="{FF2B5EF4-FFF2-40B4-BE49-F238E27FC236}">
              <a16:creationId xmlns:a16="http://schemas.microsoft.com/office/drawing/2014/main" id="{98904F5F-525F-450F-80E9-E004E8B4FABA}"/>
            </a:ext>
          </a:extLst>
        </cdr:cNvPr>
        <cdr:cNvCxnSpPr/>
      </cdr:nvCxnSpPr>
      <cdr:spPr>
        <a:xfrm xmlns:a="http://schemas.openxmlformats.org/drawingml/2006/main" flipH="1" flipV="1">
          <a:off x="5491390" y="1621136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0.2215</cdr:y>
    </cdr:from>
    <cdr:to>
      <cdr:x>0.52731</cdr:x>
      <cdr:y>0.23639</cdr:y>
    </cdr:to>
    <cdr:cxnSp macro="">
      <cdr:nvCxnSpPr>
        <cdr:cNvPr id="16522" name="NDMPlot_ContourArcLine77">
          <a:extLst xmlns:a="http://schemas.openxmlformats.org/drawingml/2006/main">
            <a:ext uri="{FF2B5EF4-FFF2-40B4-BE49-F238E27FC236}">
              <a16:creationId xmlns:a16="http://schemas.microsoft.com/office/drawing/2014/main" id="{4394D122-D5FD-4DE7-8297-EB4BB74C22FE}"/>
            </a:ext>
          </a:extLst>
        </cdr:cNvPr>
        <cdr:cNvCxnSpPr/>
      </cdr:nvCxnSpPr>
      <cdr:spPr>
        <a:xfrm xmlns:a="http://schemas.openxmlformats.org/drawingml/2006/main" flipH="1" flipV="1">
          <a:off x="533110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0.2087</cdr:y>
    </cdr:from>
    <cdr:to>
      <cdr:x>0.51192</cdr:x>
      <cdr:y>0.2215</cdr:y>
    </cdr:to>
    <cdr:cxnSp macro="">
      <cdr:nvCxnSpPr>
        <cdr:cNvPr id="16523" name="NDMPlot_ContourArcLine78">
          <a:extLst xmlns:a="http://schemas.openxmlformats.org/drawingml/2006/main">
            <a:ext uri="{FF2B5EF4-FFF2-40B4-BE49-F238E27FC236}">
              <a16:creationId xmlns:a16="http://schemas.microsoft.com/office/drawing/2014/main" id="{D7F4C96F-F165-4598-9B4C-E9385BABEFB9}"/>
            </a:ext>
          </a:extLst>
        </cdr:cNvPr>
        <cdr:cNvCxnSpPr/>
      </cdr:nvCxnSpPr>
      <cdr:spPr>
        <a:xfrm xmlns:a="http://schemas.openxmlformats.org/drawingml/2006/main" flipH="1" flipV="1">
          <a:off x="5162538" y="1431273"/>
          <a:ext cx="168571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0.1981</cdr:y>
    </cdr:from>
    <cdr:to>
      <cdr:x>0.49573</cdr:x>
      <cdr:y>0.2087</cdr:y>
    </cdr:to>
    <cdr:cxnSp macro="">
      <cdr:nvCxnSpPr>
        <cdr:cNvPr id="16524" name="NDMPlot_ContourArcLine79">
          <a:extLst xmlns:a="http://schemas.openxmlformats.org/drawingml/2006/main">
            <a:ext uri="{FF2B5EF4-FFF2-40B4-BE49-F238E27FC236}">
              <a16:creationId xmlns:a16="http://schemas.microsoft.com/office/drawing/2014/main" id="{8FDBB5C8-9FC1-4D6D-A4C2-3A9C63A62258}"/>
            </a:ext>
          </a:extLst>
        </cdr:cNvPr>
        <cdr:cNvCxnSpPr/>
      </cdr:nvCxnSpPr>
      <cdr:spPr>
        <a:xfrm xmlns:a="http://schemas.openxmlformats.org/drawingml/2006/main" flipH="1" flipV="1">
          <a:off x="4986961" y="1358547"/>
          <a:ext cx="175577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0.18976</cdr:y>
    </cdr:from>
    <cdr:to>
      <cdr:x>0.47887</cdr:x>
      <cdr:y>0.1981</cdr:y>
    </cdr:to>
    <cdr:cxnSp macro="">
      <cdr:nvCxnSpPr>
        <cdr:cNvPr id="16525" name="NDMPlot_ContourArcLine80">
          <a:extLst xmlns:a="http://schemas.openxmlformats.org/drawingml/2006/main">
            <a:ext uri="{FF2B5EF4-FFF2-40B4-BE49-F238E27FC236}">
              <a16:creationId xmlns:a16="http://schemas.microsoft.com/office/drawing/2014/main" id="{29A1D51F-6D8F-4E36-9C99-E99877F39556}"/>
            </a:ext>
          </a:extLst>
        </cdr:cNvPr>
        <cdr:cNvCxnSpPr/>
      </cdr:nvCxnSpPr>
      <cdr:spPr>
        <a:xfrm xmlns:a="http://schemas.openxmlformats.org/drawingml/2006/main" flipH="1" flipV="1">
          <a:off x="4805713" y="1301400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0.18377</cdr:y>
    </cdr:from>
    <cdr:to>
      <cdr:x>0.46147</cdr:x>
      <cdr:y>0.18976</cdr:y>
    </cdr:to>
    <cdr:cxnSp macro="">
      <cdr:nvCxnSpPr>
        <cdr:cNvPr id="16526" name="NDMPlot_ContourArcLine81">
          <a:extLst xmlns:a="http://schemas.openxmlformats.org/drawingml/2006/main">
            <a:ext uri="{FF2B5EF4-FFF2-40B4-BE49-F238E27FC236}">
              <a16:creationId xmlns:a16="http://schemas.microsoft.com/office/drawing/2014/main" id="{262C5F1F-C370-4818-8888-4500564B9936}"/>
            </a:ext>
          </a:extLst>
        </cdr:cNvPr>
        <cdr:cNvCxnSpPr/>
      </cdr:nvCxnSpPr>
      <cdr:spPr>
        <a:xfrm xmlns:a="http://schemas.openxmlformats.org/drawingml/2006/main" flipH="1" flipV="1">
          <a:off x="4620175" y="1260267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0.18015</cdr:y>
    </cdr:from>
    <cdr:to>
      <cdr:x>0.44365</cdr:x>
      <cdr:y>0.18377</cdr:y>
    </cdr:to>
    <cdr:cxnSp macro="">
      <cdr:nvCxnSpPr>
        <cdr:cNvPr id="16527" name="NDMPlot_ContourArcLine82">
          <a:extLst xmlns:a="http://schemas.openxmlformats.org/drawingml/2006/main">
            <a:ext uri="{FF2B5EF4-FFF2-40B4-BE49-F238E27FC236}">
              <a16:creationId xmlns:a16="http://schemas.microsoft.com/office/drawing/2014/main" id="{CD66DD00-FB4B-4831-983E-A81FB53664DC}"/>
            </a:ext>
          </a:extLst>
        </cdr:cNvPr>
        <cdr:cNvCxnSpPr/>
      </cdr:nvCxnSpPr>
      <cdr:spPr>
        <a:xfrm xmlns:a="http://schemas.openxmlformats.org/drawingml/2006/main" flipH="1" flipV="1">
          <a:off x="4431757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0.17894</cdr:y>
    </cdr:from>
    <cdr:to>
      <cdr:x>0.42556</cdr:x>
      <cdr:y>0.18015</cdr:y>
    </cdr:to>
    <cdr:cxnSp macro="">
      <cdr:nvCxnSpPr>
        <cdr:cNvPr id="16528" name="NDMPlot_ContourArcLine83">
          <a:extLst xmlns:a="http://schemas.openxmlformats.org/drawingml/2006/main">
            <a:ext uri="{FF2B5EF4-FFF2-40B4-BE49-F238E27FC236}">
              <a16:creationId xmlns:a16="http://schemas.microsoft.com/office/drawing/2014/main" id="{327E0687-E413-4EF3-8E72-E8EA5D46CC3F}"/>
            </a:ext>
          </a:extLst>
        </cdr:cNvPr>
        <cdr:cNvCxnSpPr/>
      </cdr:nvCxnSpPr>
      <cdr:spPr>
        <a:xfrm xmlns:a="http://schemas.openxmlformats.org/drawingml/2006/main" flipH="1" flipV="1">
          <a:off x="4241894" y="1227172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0.17894</cdr:y>
    </cdr:from>
    <cdr:to>
      <cdr:x>0.40733</cdr:x>
      <cdr:y>0.18015</cdr:y>
    </cdr:to>
    <cdr:cxnSp macro="">
      <cdr:nvCxnSpPr>
        <cdr:cNvPr id="16529" name="NDMPlot_ContourArcLine84">
          <a:extLst xmlns:a="http://schemas.openxmlformats.org/drawingml/2006/main">
            <a:ext uri="{FF2B5EF4-FFF2-40B4-BE49-F238E27FC236}">
              <a16:creationId xmlns:a16="http://schemas.microsoft.com/office/drawing/2014/main" id="{5C90F920-29EB-40D9-9B43-3304151A650E}"/>
            </a:ext>
          </a:extLst>
        </cdr:cNvPr>
        <cdr:cNvCxnSpPr/>
      </cdr:nvCxnSpPr>
      <cdr:spPr>
        <a:xfrm xmlns:a="http://schemas.openxmlformats.org/drawingml/2006/main" flipH="1">
          <a:off x="4052032" y="1227172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0.18015</cdr:y>
    </cdr:from>
    <cdr:to>
      <cdr:x>0.38909</cdr:x>
      <cdr:y>0.18377</cdr:y>
    </cdr:to>
    <cdr:cxnSp macro="">
      <cdr:nvCxnSpPr>
        <cdr:cNvPr id="16530" name="NDMPlot_ContourArcLine85">
          <a:extLst xmlns:a="http://schemas.openxmlformats.org/drawingml/2006/main">
            <a:ext uri="{FF2B5EF4-FFF2-40B4-BE49-F238E27FC236}">
              <a16:creationId xmlns:a16="http://schemas.microsoft.com/office/drawing/2014/main" id="{3977D1E6-B015-464D-ACC6-5D47BCBDD2D4}"/>
            </a:ext>
          </a:extLst>
        </cdr:cNvPr>
        <cdr:cNvCxnSpPr/>
      </cdr:nvCxnSpPr>
      <cdr:spPr>
        <a:xfrm xmlns:a="http://schemas.openxmlformats.org/drawingml/2006/main" flipH="1">
          <a:off x="3863614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0.18377</cdr:y>
    </cdr:from>
    <cdr:to>
      <cdr:x>0.371</cdr:x>
      <cdr:y>0.18976</cdr:y>
    </cdr:to>
    <cdr:cxnSp macro="">
      <cdr:nvCxnSpPr>
        <cdr:cNvPr id="16531" name="NDMPlot_ContourArcLine86">
          <a:extLst xmlns:a="http://schemas.openxmlformats.org/drawingml/2006/main">
            <a:ext uri="{FF2B5EF4-FFF2-40B4-BE49-F238E27FC236}">
              <a16:creationId xmlns:a16="http://schemas.microsoft.com/office/drawing/2014/main" id="{0BE899F1-59BF-46E0-9642-F0E84678CC8C}"/>
            </a:ext>
          </a:extLst>
        </cdr:cNvPr>
        <cdr:cNvCxnSpPr/>
      </cdr:nvCxnSpPr>
      <cdr:spPr>
        <a:xfrm xmlns:a="http://schemas.openxmlformats.org/drawingml/2006/main" flipH="1">
          <a:off x="3678075" y="1260267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0.18976</cdr:y>
    </cdr:from>
    <cdr:to>
      <cdr:x>0.35319</cdr:x>
      <cdr:y>0.1981</cdr:y>
    </cdr:to>
    <cdr:cxnSp macro="">
      <cdr:nvCxnSpPr>
        <cdr:cNvPr id="16532" name="NDMPlot_ContourArcLine87">
          <a:extLst xmlns:a="http://schemas.openxmlformats.org/drawingml/2006/main">
            <a:ext uri="{FF2B5EF4-FFF2-40B4-BE49-F238E27FC236}">
              <a16:creationId xmlns:a16="http://schemas.microsoft.com/office/drawing/2014/main" id="{19FD9027-2DA4-4D54-ADFA-AE7004A58FE3}"/>
            </a:ext>
          </a:extLst>
        </cdr:cNvPr>
        <cdr:cNvCxnSpPr/>
      </cdr:nvCxnSpPr>
      <cdr:spPr>
        <a:xfrm xmlns:a="http://schemas.openxmlformats.org/drawingml/2006/main" flipH="1">
          <a:off x="3496828" y="1301400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0.1981</cdr:y>
    </cdr:from>
    <cdr:to>
      <cdr:x>0.33578</cdr:x>
      <cdr:y>0.2087</cdr:y>
    </cdr:to>
    <cdr:cxnSp macro="">
      <cdr:nvCxnSpPr>
        <cdr:cNvPr id="16533" name="NDMPlot_ContourArcLine88">
          <a:extLst xmlns:a="http://schemas.openxmlformats.org/drawingml/2006/main">
            <a:ext uri="{FF2B5EF4-FFF2-40B4-BE49-F238E27FC236}">
              <a16:creationId xmlns:a16="http://schemas.microsoft.com/office/drawing/2014/main" id="{B2CCE773-C391-452D-8FAC-AE24CADDA31F}"/>
            </a:ext>
          </a:extLst>
        </cdr:cNvPr>
        <cdr:cNvCxnSpPr/>
      </cdr:nvCxnSpPr>
      <cdr:spPr>
        <a:xfrm xmlns:a="http://schemas.openxmlformats.org/drawingml/2006/main" flipH="1">
          <a:off x="3321250" y="1358547"/>
          <a:ext cx="175578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0.2087</cdr:y>
    </cdr:from>
    <cdr:to>
      <cdr:x>0.31892</cdr:x>
      <cdr:y>0.2215</cdr:y>
    </cdr:to>
    <cdr:cxnSp macro="">
      <cdr:nvCxnSpPr>
        <cdr:cNvPr id="16534" name="NDMPlot_ContourArcLine89">
          <a:extLst xmlns:a="http://schemas.openxmlformats.org/drawingml/2006/main">
            <a:ext uri="{FF2B5EF4-FFF2-40B4-BE49-F238E27FC236}">
              <a16:creationId xmlns:a16="http://schemas.microsoft.com/office/drawing/2014/main" id="{FFCF5DD5-AD49-4225-88D1-58643AAEA8DF}"/>
            </a:ext>
          </a:extLst>
        </cdr:cNvPr>
        <cdr:cNvCxnSpPr/>
      </cdr:nvCxnSpPr>
      <cdr:spPr>
        <a:xfrm xmlns:a="http://schemas.openxmlformats.org/drawingml/2006/main" flipH="1">
          <a:off x="3152680" y="1431273"/>
          <a:ext cx="168570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0.2215</cdr:y>
    </cdr:from>
    <cdr:to>
      <cdr:x>0.30273</cdr:x>
      <cdr:y>0.23639</cdr:y>
    </cdr:to>
    <cdr:cxnSp macro="">
      <cdr:nvCxnSpPr>
        <cdr:cNvPr id="16535" name="NDMPlot_ContourArcLine90">
          <a:extLst xmlns:a="http://schemas.openxmlformats.org/drawingml/2006/main">
            <a:ext uri="{FF2B5EF4-FFF2-40B4-BE49-F238E27FC236}">
              <a16:creationId xmlns:a16="http://schemas.microsoft.com/office/drawing/2014/main" id="{E73E54FA-E0EF-4D5A-8692-11EEB7797423}"/>
            </a:ext>
          </a:extLst>
        </cdr:cNvPr>
        <cdr:cNvCxnSpPr/>
      </cdr:nvCxnSpPr>
      <cdr:spPr>
        <a:xfrm xmlns:a="http://schemas.openxmlformats.org/drawingml/2006/main" flipH="1">
          <a:off x="299239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0.23639</cdr:y>
    </cdr:from>
    <cdr:to>
      <cdr:x>0.28734</cdr:x>
      <cdr:y>0.25326</cdr:y>
    </cdr:to>
    <cdr:cxnSp macro="">
      <cdr:nvCxnSpPr>
        <cdr:cNvPr id="16536" name="NDMPlot_ContourArcLine91">
          <a:extLst xmlns:a="http://schemas.openxmlformats.org/drawingml/2006/main">
            <a:ext uri="{FF2B5EF4-FFF2-40B4-BE49-F238E27FC236}">
              <a16:creationId xmlns:a16="http://schemas.microsoft.com/office/drawing/2014/main" id="{48E5C5A6-C2DE-4117-A355-3BA1BFED726F}"/>
            </a:ext>
          </a:extLst>
        </cdr:cNvPr>
        <cdr:cNvCxnSpPr/>
      </cdr:nvCxnSpPr>
      <cdr:spPr>
        <a:xfrm xmlns:a="http://schemas.openxmlformats.org/drawingml/2006/main" flipH="1">
          <a:off x="2841627" y="1621136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0.25326</cdr:y>
    </cdr:from>
    <cdr:to>
      <cdr:x>0.27287</cdr:x>
      <cdr:y>0.27198</cdr:y>
    </cdr:to>
    <cdr:cxnSp macro="">
      <cdr:nvCxnSpPr>
        <cdr:cNvPr id="16537" name="NDMPlot_ContourArcLine92">
          <a:extLst xmlns:a="http://schemas.openxmlformats.org/drawingml/2006/main">
            <a:ext uri="{FF2B5EF4-FFF2-40B4-BE49-F238E27FC236}">
              <a16:creationId xmlns:a16="http://schemas.microsoft.com/office/drawing/2014/main" id="{32CE775D-41D0-42B2-A3F6-738BC92082BD}"/>
            </a:ext>
          </a:extLst>
        </cdr:cNvPr>
        <cdr:cNvCxnSpPr/>
      </cdr:nvCxnSpPr>
      <cdr:spPr>
        <a:xfrm xmlns:a="http://schemas.openxmlformats.org/drawingml/2006/main" flipH="1">
          <a:off x="2701512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0.27198</cdr:y>
    </cdr:from>
    <cdr:to>
      <cdr:x>0.25941</cdr:x>
      <cdr:y>0.29241</cdr:y>
    </cdr:to>
    <cdr:cxnSp macro="">
      <cdr:nvCxnSpPr>
        <cdr:cNvPr id="16538" name="NDMPlot_ContourArcLine93">
          <a:extLst xmlns:a="http://schemas.openxmlformats.org/drawingml/2006/main">
            <a:ext uri="{FF2B5EF4-FFF2-40B4-BE49-F238E27FC236}">
              <a16:creationId xmlns:a16="http://schemas.microsoft.com/office/drawing/2014/main" id="{F661E67F-502C-45E9-AB37-DAE54795F5A3}"/>
            </a:ext>
          </a:extLst>
        </cdr:cNvPr>
        <cdr:cNvCxnSpPr/>
      </cdr:nvCxnSpPr>
      <cdr:spPr>
        <a:xfrm xmlns:a="http://schemas.openxmlformats.org/drawingml/2006/main" flipH="1">
          <a:off x="2573121" y="1865219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0.29241</cdr:y>
    </cdr:from>
    <cdr:to>
      <cdr:x>0.24708</cdr:x>
      <cdr:y>0.31439</cdr:y>
    </cdr:to>
    <cdr:cxnSp macro="">
      <cdr:nvCxnSpPr>
        <cdr:cNvPr id="16539" name="NDMPlot_ContourArcLine94">
          <a:extLst xmlns:a="http://schemas.openxmlformats.org/drawingml/2006/main">
            <a:ext uri="{FF2B5EF4-FFF2-40B4-BE49-F238E27FC236}">
              <a16:creationId xmlns:a16="http://schemas.microsoft.com/office/drawing/2014/main" id="{9CA1595D-AC53-41B4-8479-C7D233E4885F}"/>
            </a:ext>
          </a:extLst>
        </cdr:cNvPr>
        <cdr:cNvCxnSpPr/>
      </cdr:nvCxnSpPr>
      <cdr:spPr>
        <a:xfrm xmlns:a="http://schemas.openxmlformats.org/drawingml/2006/main" flipH="1">
          <a:off x="2457430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0.31439</cdr:y>
    </cdr:from>
    <cdr:to>
      <cdr:x>0.23597</cdr:x>
      <cdr:y>0.33776</cdr:y>
    </cdr:to>
    <cdr:cxnSp macro="">
      <cdr:nvCxnSpPr>
        <cdr:cNvPr id="16540" name="NDMPlot_ContourArcLine95">
          <a:extLst xmlns:a="http://schemas.openxmlformats.org/drawingml/2006/main">
            <a:ext uri="{FF2B5EF4-FFF2-40B4-BE49-F238E27FC236}">
              <a16:creationId xmlns:a16="http://schemas.microsoft.com/office/drawing/2014/main" id="{D78BDADC-0D65-40BF-9DA5-6898F6E0FA06}"/>
            </a:ext>
          </a:extLst>
        </cdr:cNvPr>
        <cdr:cNvCxnSpPr/>
      </cdr:nvCxnSpPr>
      <cdr:spPr>
        <a:xfrm xmlns:a="http://schemas.openxmlformats.org/drawingml/2006/main" flipH="1">
          <a:off x="2355320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0.33776</cdr:y>
    </cdr:from>
    <cdr:to>
      <cdr:x>0.22617</cdr:x>
      <cdr:y>0.36234</cdr:y>
    </cdr:to>
    <cdr:cxnSp macro="">
      <cdr:nvCxnSpPr>
        <cdr:cNvPr id="16541" name="NDMPlot_ContourArcLine96">
          <a:extLst xmlns:a="http://schemas.openxmlformats.org/drawingml/2006/main">
            <a:ext uri="{FF2B5EF4-FFF2-40B4-BE49-F238E27FC236}">
              <a16:creationId xmlns:a16="http://schemas.microsoft.com/office/drawing/2014/main" id="{485DFC72-8C55-4B26-B7F4-B4B7D9904BB8}"/>
            </a:ext>
          </a:extLst>
        </cdr:cNvPr>
        <cdr:cNvCxnSpPr/>
      </cdr:nvCxnSpPr>
      <cdr:spPr>
        <a:xfrm xmlns:a="http://schemas.openxmlformats.org/drawingml/2006/main" flipH="1">
          <a:off x="2267567" y="2316386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0.36234</cdr:y>
    </cdr:from>
    <cdr:to>
      <cdr:x>0.21774</cdr:x>
      <cdr:y>0.38795</cdr:y>
    </cdr:to>
    <cdr:cxnSp macro="">
      <cdr:nvCxnSpPr>
        <cdr:cNvPr id="16542" name="NDMPlot_ContourArcLine97">
          <a:extLst xmlns:a="http://schemas.openxmlformats.org/drawingml/2006/main">
            <a:ext uri="{FF2B5EF4-FFF2-40B4-BE49-F238E27FC236}">
              <a16:creationId xmlns:a16="http://schemas.microsoft.com/office/drawing/2014/main" id="{D9884B5E-3CC0-4661-A016-9B08D289406B}"/>
            </a:ext>
          </a:extLst>
        </cdr:cNvPr>
        <cdr:cNvCxnSpPr/>
      </cdr:nvCxnSpPr>
      <cdr:spPr>
        <a:xfrm xmlns:a="http://schemas.openxmlformats.org/drawingml/2006/main" flipH="1">
          <a:off x="2194841" y="248495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0.38795</cdr:y>
    </cdr:from>
    <cdr:to>
      <cdr:x>0.21076</cdr:x>
      <cdr:y>0.41437</cdr:y>
    </cdr:to>
    <cdr:cxnSp macro="">
      <cdr:nvCxnSpPr>
        <cdr:cNvPr id="16543" name="NDMPlot_ContourArcLine98">
          <a:extLst xmlns:a="http://schemas.openxmlformats.org/drawingml/2006/main">
            <a:ext uri="{FF2B5EF4-FFF2-40B4-BE49-F238E27FC236}">
              <a16:creationId xmlns:a16="http://schemas.microsoft.com/office/drawing/2014/main" id="{415CA0B5-C95B-414F-A587-0DF870692AE0}"/>
            </a:ext>
          </a:extLst>
        </cdr:cNvPr>
        <cdr:cNvCxnSpPr/>
      </cdr:nvCxnSpPr>
      <cdr:spPr>
        <a:xfrm xmlns:a="http://schemas.openxmlformats.org/drawingml/2006/main" flipH="1">
          <a:off x="2137694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0.41437</cdr:y>
    </cdr:from>
    <cdr:to>
      <cdr:x>0.20527</cdr:x>
      <cdr:y>0.44143</cdr:y>
    </cdr:to>
    <cdr:cxnSp macro="">
      <cdr:nvCxnSpPr>
        <cdr:cNvPr id="16544" name="NDMPlot_ContourArcLine99">
          <a:extLst xmlns:a="http://schemas.openxmlformats.org/drawingml/2006/main">
            <a:ext uri="{FF2B5EF4-FFF2-40B4-BE49-F238E27FC236}">
              <a16:creationId xmlns:a16="http://schemas.microsoft.com/office/drawing/2014/main" id="{2FBA20B9-6445-41D5-B7BA-3795BC5F237F}"/>
            </a:ext>
          </a:extLst>
        </cdr:cNvPr>
        <cdr:cNvCxnSpPr/>
      </cdr:nvCxnSpPr>
      <cdr:spPr>
        <a:xfrm xmlns:a="http://schemas.openxmlformats.org/drawingml/2006/main" flipH="1">
          <a:off x="2096561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0.44143</cdr:y>
    </cdr:from>
    <cdr:to>
      <cdr:x>0.20132</cdr:x>
      <cdr:y>0.4689</cdr:y>
    </cdr:to>
    <cdr:cxnSp macro="">
      <cdr:nvCxnSpPr>
        <cdr:cNvPr id="16545" name="NDMPlot_ContourArcLine100">
          <a:extLst xmlns:a="http://schemas.openxmlformats.org/drawingml/2006/main">
            <a:ext uri="{FF2B5EF4-FFF2-40B4-BE49-F238E27FC236}">
              <a16:creationId xmlns:a16="http://schemas.microsoft.com/office/drawing/2014/main" id="{E5493A3E-6A64-4B01-82EB-4ACA12AF36DE}"/>
            </a:ext>
          </a:extLst>
        </cdr:cNvPr>
        <cdr:cNvCxnSpPr/>
      </cdr:nvCxnSpPr>
      <cdr:spPr>
        <a:xfrm xmlns:a="http://schemas.openxmlformats.org/drawingml/2006/main" flipH="1">
          <a:off x="2071755" y="3027320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0.4689</cdr:y>
    </cdr:from>
    <cdr:to>
      <cdr:x>0.19894</cdr:x>
      <cdr:y>0.49659</cdr:y>
    </cdr:to>
    <cdr:cxnSp macro="">
      <cdr:nvCxnSpPr>
        <cdr:cNvPr id="16546" name="NDMPlot_ContourArcLine101">
          <a:extLst xmlns:a="http://schemas.openxmlformats.org/drawingml/2006/main">
            <a:ext uri="{FF2B5EF4-FFF2-40B4-BE49-F238E27FC236}">
              <a16:creationId xmlns:a16="http://schemas.microsoft.com/office/drawing/2014/main" id="{B940A72C-FAA5-492D-AF98-368630CD6DC0}"/>
            </a:ext>
          </a:extLst>
        </cdr:cNvPr>
        <cdr:cNvCxnSpPr/>
      </cdr:nvCxnSpPr>
      <cdr:spPr>
        <a:xfrm xmlns:a="http://schemas.openxmlformats.org/drawingml/2006/main" flipH="1">
          <a:off x="2063466" y="3215738"/>
          <a:ext cx="8289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0.49659</cdr:y>
    </cdr:from>
    <cdr:to>
      <cdr:x>0.19894</cdr:x>
      <cdr:y>0.52427</cdr:y>
    </cdr:to>
    <cdr:cxnSp macro="">
      <cdr:nvCxnSpPr>
        <cdr:cNvPr id="16547" name="NDMPlot_ContourArcLine102">
          <a:extLst xmlns:a="http://schemas.openxmlformats.org/drawingml/2006/main">
            <a:ext uri="{FF2B5EF4-FFF2-40B4-BE49-F238E27FC236}">
              <a16:creationId xmlns:a16="http://schemas.microsoft.com/office/drawing/2014/main" id="{5F0B8E3D-C81C-447E-8D15-980738F19D9A}"/>
            </a:ext>
          </a:extLst>
        </cdr:cNvPr>
        <cdr:cNvCxnSpPr/>
      </cdr:nvCxnSpPr>
      <cdr:spPr>
        <a:xfrm xmlns:a="http://schemas.openxmlformats.org/drawingml/2006/main">
          <a:off x="2063466" y="3405601"/>
          <a:ext cx="8289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0.52427</cdr:y>
    </cdr:from>
    <cdr:to>
      <cdr:x>0.20132</cdr:x>
      <cdr:y>0.55175</cdr:y>
    </cdr:to>
    <cdr:cxnSp macro="">
      <cdr:nvCxnSpPr>
        <cdr:cNvPr id="16548" name="NDMPlot_ContourArcLine103">
          <a:extLst xmlns:a="http://schemas.openxmlformats.org/drawingml/2006/main">
            <a:ext uri="{FF2B5EF4-FFF2-40B4-BE49-F238E27FC236}">
              <a16:creationId xmlns:a16="http://schemas.microsoft.com/office/drawing/2014/main" id="{A495AD48-6F89-4FD7-9B38-3B37C336FCE3}"/>
            </a:ext>
          </a:extLst>
        </cdr:cNvPr>
        <cdr:cNvCxnSpPr/>
      </cdr:nvCxnSpPr>
      <cdr:spPr>
        <a:xfrm xmlns:a="http://schemas.openxmlformats.org/drawingml/2006/main">
          <a:off x="2071755" y="3595463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0.55175</cdr:y>
    </cdr:from>
    <cdr:to>
      <cdr:x>0.20527</cdr:x>
      <cdr:y>0.5788</cdr:y>
    </cdr:to>
    <cdr:cxnSp macro="">
      <cdr:nvCxnSpPr>
        <cdr:cNvPr id="16549" name="NDMPlot_ContourArcLine104">
          <a:extLst xmlns:a="http://schemas.openxmlformats.org/drawingml/2006/main">
            <a:ext uri="{FF2B5EF4-FFF2-40B4-BE49-F238E27FC236}">
              <a16:creationId xmlns:a16="http://schemas.microsoft.com/office/drawing/2014/main" id="{A9593AEB-BC31-4774-9662-6FA1085372D9}"/>
            </a:ext>
          </a:extLst>
        </cdr:cNvPr>
        <cdr:cNvCxnSpPr/>
      </cdr:nvCxnSpPr>
      <cdr:spPr>
        <a:xfrm xmlns:a="http://schemas.openxmlformats.org/drawingml/2006/main">
          <a:off x="2096561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0.5788</cdr:y>
    </cdr:from>
    <cdr:to>
      <cdr:x>0.21076</cdr:x>
      <cdr:y>0.60523</cdr:y>
    </cdr:to>
    <cdr:cxnSp macro="">
      <cdr:nvCxnSpPr>
        <cdr:cNvPr id="16550" name="NDMPlot_ContourArcLine105">
          <a:extLst xmlns:a="http://schemas.openxmlformats.org/drawingml/2006/main">
            <a:ext uri="{FF2B5EF4-FFF2-40B4-BE49-F238E27FC236}">
              <a16:creationId xmlns:a16="http://schemas.microsoft.com/office/drawing/2014/main" id="{9018D5A2-A8CB-45BC-A024-8ED5ACD57758}"/>
            </a:ext>
          </a:extLst>
        </cdr:cNvPr>
        <cdr:cNvCxnSpPr/>
      </cdr:nvCxnSpPr>
      <cdr:spPr>
        <a:xfrm xmlns:a="http://schemas.openxmlformats.org/drawingml/2006/main">
          <a:off x="2137694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0.60523</cdr:y>
    </cdr:from>
    <cdr:to>
      <cdr:x>0.21774</cdr:x>
      <cdr:y>0.63083</cdr:y>
    </cdr:to>
    <cdr:cxnSp macro="">
      <cdr:nvCxnSpPr>
        <cdr:cNvPr id="16551" name="NDMPlot_ContourArcLine106">
          <a:extLst xmlns:a="http://schemas.openxmlformats.org/drawingml/2006/main">
            <a:ext uri="{FF2B5EF4-FFF2-40B4-BE49-F238E27FC236}">
              <a16:creationId xmlns:a16="http://schemas.microsoft.com/office/drawing/2014/main" id="{B399DB52-A727-4C44-BD68-698FEAB9E891}"/>
            </a:ext>
          </a:extLst>
        </cdr:cNvPr>
        <cdr:cNvCxnSpPr/>
      </cdr:nvCxnSpPr>
      <cdr:spPr>
        <a:xfrm xmlns:a="http://schemas.openxmlformats.org/drawingml/2006/main">
          <a:off x="2194841" y="415066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0.63083</cdr:y>
    </cdr:from>
    <cdr:to>
      <cdr:x>0.22617</cdr:x>
      <cdr:y>0.65541</cdr:y>
    </cdr:to>
    <cdr:cxnSp macro="">
      <cdr:nvCxnSpPr>
        <cdr:cNvPr id="16552" name="NDMPlot_ContourArcLine107">
          <a:extLst xmlns:a="http://schemas.openxmlformats.org/drawingml/2006/main">
            <a:ext uri="{FF2B5EF4-FFF2-40B4-BE49-F238E27FC236}">
              <a16:creationId xmlns:a16="http://schemas.microsoft.com/office/drawing/2014/main" id="{251D492B-3EB1-4675-8048-39888E94233E}"/>
            </a:ext>
          </a:extLst>
        </cdr:cNvPr>
        <cdr:cNvCxnSpPr/>
      </cdr:nvCxnSpPr>
      <cdr:spPr>
        <a:xfrm xmlns:a="http://schemas.openxmlformats.org/drawingml/2006/main">
          <a:off x="2267567" y="4326244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0.65541</cdr:y>
    </cdr:from>
    <cdr:to>
      <cdr:x>0.23597</cdr:x>
      <cdr:y>0.67878</cdr:y>
    </cdr:to>
    <cdr:cxnSp macro="">
      <cdr:nvCxnSpPr>
        <cdr:cNvPr id="16553" name="NDMPlot_ContourArcLine108">
          <a:extLst xmlns:a="http://schemas.openxmlformats.org/drawingml/2006/main">
            <a:ext uri="{FF2B5EF4-FFF2-40B4-BE49-F238E27FC236}">
              <a16:creationId xmlns:a16="http://schemas.microsoft.com/office/drawing/2014/main" id="{DAC6BF04-066C-46BE-922E-E686559BA6C1}"/>
            </a:ext>
          </a:extLst>
        </cdr:cNvPr>
        <cdr:cNvCxnSpPr/>
      </cdr:nvCxnSpPr>
      <cdr:spPr>
        <a:xfrm xmlns:a="http://schemas.openxmlformats.org/drawingml/2006/main">
          <a:off x="2355320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0.67878</cdr:y>
    </cdr:from>
    <cdr:to>
      <cdr:x>0.24708</cdr:x>
      <cdr:y>0.70077</cdr:y>
    </cdr:to>
    <cdr:cxnSp macro="">
      <cdr:nvCxnSpPr>
        <cdr:cNvPr id="16554" name="NDMPlot_ContourArcLine109">
          <a:extLst xmlns:a="http://schemas.openxmlformats.org/drawingml/2006/main">
            <a:ext uri="{FF2B5EF4-FFF2-40B4-BE49-F238E27FC236}">
              <a16:creationId xmlns:a16="http://schemas.microsoft.com/office/drawing/2014/main" id="{B91559A6-7CD3-4582-BC99-D0CC797766E0}"/>
            </a:ext>
          </a:extLst>
        </cdr:cNvPr>
        <cdr:cNvCxnSpPr/>
      </cdr:nvCxnSpPr>
      <cdr:spPr>
        <a:xfrm xmlns:a="http://schemas.openxmlformats.org/drawingml/2006/main">
          <a:off x="2457430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0.70077</cdr:y>
    </cdr:from>
    <cdr:to>
      <cdr:x>0.25941</cdr:x>
      <cdr:y>0.7212</cdr:y>
    </cdr:to>
    <cdr:cxnSp macro="">
      <cdr:nvCxnSpPr>
        <cdr:cNvPr id="16555" name="NDMPlot_ContourArcLine110">
          <a:extLst xmlns:a="http://schemas.openxmlformats.org/drawingml/2006/main">
            <a:ext uri="{FF2B5EF4-FFF2-40B4-BE49-F238E27FC236}">
              <a16:creationId xmlns:a16="http://schemas.microsoft.com/office/drawing/2014/main" id="{22F324A1-5F79-4D3A-BD41-A26D8479BF64}"/>
            </a:ext>
          </a:extLst>
        </cdr:cNvPr>
        <cdr:cNvCxnSpPr/>
      </cdr:nvCxnSpPr>
      <cdr:spPr>
        <a:xfrm xmlns:a="http://schemas.openxmlformats.org/drawingml/2006/main">
          <a:off x="2573121" y="4805868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0.7212</cdr:y>
    </cdr:from>
    <cdr:to>
      <cdr:x>0.27287</cdr:x>
      <cdr:y>0.73992</cdr:y>
    </cdr:to>
    <cdr:cxnSp macro="">
      <cdr:nvCxnSpPr>
        <cdr:cNvPr id="16556" name="NDMPlot_ContourArcLine111">
          <a:extLst xmlns:a="http://schemas.openxmlformats.org/drawingml/2006/main">
            <a:ext uri="{FF2B5EF4-FFF2-40B4-BE49-F238E27FC236}">
              <a16:creationId xmlns:a16="http://schemas.microsoft.com/office/drawing/2014/main" id="{DE041931-F5DF-4E2B-A305-3E66EBA17D07}"/>
            </a:ext>
          </a:extLst>
        </cdr:cNvPr>
        <cdr:cNvCxnSpPr/>
      </cdr:nvCxnSpPr>
      <cdr:spPr>
        <a:xfrm xmlns:a="http://schemas.openxmlformats.org/drawingml/2006/main">
          <a:off x="2701512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0.73992</cdr:y>
    </cdr:from>
    <cdr:to>
      <cdr:x>0.28734</cdr:x>
      <cdr:y>0.75679</cdr:y>
    </cdr:to>
    <cdr:cxnSp macro="">
      <cdr:nvCxnSpPr>
        <cdr:cNvPr id="16557" name="NDMPlot_ContourArcLine112">
          <a:extLst xmlns:a="http://schemas.openxmlformats.org/drawingml/2006/main">
            <a:ext uri="{FF2B5EF4-FFF2-40B4-BE49-F238E27FC236}">
              <a16:creationId xmlns:a16="http://schemas.microsoft.com/office/drawing/2014/main" id="{43305F08-4303-4B65-A5F6-AA40A82C0DEB}"/>
            </a:ext>
          </a:extLst>
        </cdr:cNvPr>
        <cdr:cNvCxnSpPr/>
      </cdr:nvCxnSpPr>
      <cdr:spPr>
        <a:xfrm xmlns:a="http://schemas.openxmlformats.org/drawingml/2006/main">
          <a:off x="2841627" y="5074374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0.75679</cdr:y>
    </cdr:from>
    <cdr:to>
      <cdr:x>0.30273</cdr:x>
      <cdr:y>0.77168</cdr:y>
    </cdr:to>
    <cdr:cxnSp macro="">
      <cdr:nvCxnSpPr>
        <cdr:cNvPr id="16558" name="NDMPlot_ContourArcLine113">
          <a:extLst xmlns:a="http://schemas.openxmlformats.org/drawingml/2006/main">
            <a:ext uri="{FF2B5EF4-FFF2-40B4-BE49-F238E27FC236}">
              <a16:creationId xmlns:a16="http://schemas.microsoft.com/office/drawing/2014/main" id="{CE7837A8-7EAF-43AF-B141-0788F6CCC02E}"/>
            </a:ext>
          </a:extLst>
        </cdr:cNvPr>
        <cdr:cNvCxnSpPr/>
      </cdr:nvCxnSpPr>
      <cdr:spPr>
        <a:xfrm xmlns:a="http://schemas.openxmlformats.org/drawingml/2006/main">
          <a:off x="299239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0.77168</cdr:y>
    </cdr:from>
    <cdr:to>
      <cdr:x>0.31892</cdr:x>
      <cdr:y>0.78447</cdr:y>
    </cdr:to>
    <cdr:cxnSp macro="">
      <cdr:nvCxnSpPr>
        <cdr:cNvPr id="16559" name="NDMPlot_ContourArcLine114">
          <a:extLst xmlns:a="http://schemas.openxmlformats.org/drawingml/2006/main">
            <a:ext uri="{FF2B5EF4-FFF2-40B4-BE49-F238E27FC236}">
              <a16:creationId xmlns:a16="http://schemas.microsoft.com/office/drawing/2014/main" id="{4BCAF489-0C08-45C7-B590-6BD6528C320F}"/>
            </a:ext>
          </a:extLst>
        </cdr:cNvPr>
        <cdr:cNvCxnSpPr/>
      </cdr:nvCxnSpPr>
      <cdr:spPr>
        <a:xfrm xmlns:a="http://schemas.openxmlformats.org/drawingml/2006/main">
          <a:off x="3152680" y="5292175"/>
          <a:ext cx="168570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0.78447</cdr:y>
    </cdr:from>
    <cdr:to>
      <cdr:x>0.33578</cdr:x>
      <cdr:y>0.79508</cdr:y>
    </cdr:to>
    <cdr:cxnSp macro="">
      <cdr:nvCxnSpPr>
        <cdr:cNvPr id="16560" name="NDMPlot_ContourArcLine115">
          <a:extLst xmlns:a="http://schemas.openxmlformats.org/drawingml/2006/main">
            <a:ext uri="{FF2B5EF4-FFF2-40B4-BE49-F238E27FC236}">
              <a16:creationId xmlns:a16="http://schemas.microsoft.com/office/drawing/2014/main" id="{03562AE6-6035-4ABA-936C-A38F6A61C904}"/>
            </a:ext>
          </a:extLst>
        </cdr:cNvPr>
        <cdr:cNvCxnSpPr/>
      </cdr:nvCxnSpPr>
      <cdr:spPr>
        <a:xfrm xmlns:a="http://schemas.openxmlformats.org/drawingml/2006/main">
          <a:off x="3321250" y="5379927"/>
          <a:ext cx="175578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0.79508</cdr:y>
    </cdr:from>
    <cdr:to>
      <cdr:x>0.35319</cdr:x>
      <cdr:y>0.80341</cdr:y>
    </cdr:to>
    <cdr:cxnSp macro="">
      <cdr:nvCxnSpPr>
        <cdr:cNvPr id="16561" name="NDMPlot_ContourArcLine116">
          <a:extLst xmlns:a="http://schemas.openxmlformats.org/drawingml/2006/main">
            <a:ext uri="{FF2B5EF4-FFF2-40B4-BE49-F238E27FC236}">
              <a16:creationId xmlns:a16="http://schemas.microsoft.com/office/drawing/2014/main" id="{B6B22518-149C-4B5B-A213-EA235E77AD36}"/>
            </a:ext>
          </a:extLst>
        </cdr:cNvPr>
        <cdr:cNvCxnSpPr/>
      </cdr:nvCxnSpPr>
      <cdr:spPr>
        <a:xfrm xmlns:a="http://schemas.openxmlformats.org/drawingml/2006/main">
          <a:off x="3496828" y="5452654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0.80341</cdr:y>
    </cdr:from>
    <cdr:to>
      <cdr:x>0.371</cdr:x>
      <cdr:y>0.80941</cdr:y>
    </cdr:to>
    <cdr:cxnSp macro="">
      <cdr:nvCxnSpPr>
        <cdr:cNvPr id="16562" name="NDMPlot_ContourArcLine117">
          <a:extLst xmlns:a="http://schemas.openxmlformats.org/drawingml/2006/main">
            <a:ext uri="{FF2B5EF4-FFF2-40B4-BE49-F238E27FC236}">
              <a16:creationId xmlns:a16="http://schemas.microsoft.com/office/drawing/2014/main" id="{6E845318-4A1B-47BC-AA4F-F698DFA042B7}"/>
            </a:ext>
          </a:extLst>
        </cdr:cNvPr>
        <cdr:cNvCxnSpPr/>
      </cdr:nvCxnSpPr>
      <cdr:spPr>
        <a:xfrm xmlns:a="http://schemas.openxmlformats.org/drawingml/2006/main">
          <a:off x="3678075" y="5509801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0.80941</cdr:y>
    </cdr:from>
    <cdr:to>
      <cdr:x>0.38909</cdr:x>
      <cdr:y>0.81303</cdr:y>
    </cdr:to>
    <cdr:cxnSp macro="">
      <cdr:nvCxnSpPr>
        <cdr:cNvPr id="16563" name="NDMPlot_ContourArcLine118">
          <a:extLst xmlns:a="http://schemas.openxmlformats.org/drawingml/2006/main">
            <a:ext uri="{FF2B5EF4-FFF2-40B4-BE49-F238E27FC236}">
              <a16:creationId xmlns:a16="http://schemas.microsoft.com/office/drawing/2014/main" id="{6F09B39C-9B7F-45D7-A40A-4675738F9DBD}"/>
            </a:ext>
          </a:extLst>
        </cdr:cNvPr>
        <cdr:cNvCxnSpPr/>
      </cdr:nvCxnSpPr>
      <cdr:spPr>
        <a:xfrm xmlns:a="http://schemas.openxmlformats.org/drawingml/2006/main">
          <a:off x="3863614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0.81303</cdr:y>
    </cdr:from>
    <cdr:to>
      <cdr:x>0.40733</cdr:x>
      <cdr:y>0.81424</cdr:y>
    </cdr:to>
    <cdr:cxnSp macro="">
      <cdr:nvCxnSpPr>
        <cdr:cNvPr id="16564" name="NDMPlot_ContourArcLine119">
          <a:extLst xmlns:a="http://schemas.openxmlformats.org/drawingml/2006/main">
            <a:ext uri="{FF2B5EF4-FFF2-40B4-BE49-F238E27FC236}">
              <a16:creationId xmlns:a16="http://schemas.microsoft.com/office/drawing/2014/main" id="{73E77006-74B8-4548-8ABE-D472257F98EB}"/>
            </a:ext>
          </a:extLst>
        </cdr:cNvPr>
        <cdr:cNvCxnSpPr/>
      </cdr:nvCxnSpPr>
      <cdr:spPr>
        <a:xfrm xmlns:a="http://schemas.openxmlformats.org/drawingml/2006/main">
          <a:off x="4052032" y="5575740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0.81303</cdr:y>
    </cdr:from>
    <cdr:to>
      <cdr:x>0.42556</cdr:x>
      <cdr:y>0.81424</cdr:y>
    </cdr:to>
    <cdr:cxnSp macro="">
      <cdr:nvCxnSpPr>
        <cdr:cNvPr id="16565" name="NDMPlot_ContourArcLine120">
          <a:extLst xmlns:a="http://schemas.openxmlformats.org/drawingml/2006/main">
            <a:ext uri="{FF2B5EF4-FFF2-40B4-BE49-F238E27FC236}">
              <a16:creationId xmlns:a16="http://schemas.microsoft.com/office/drawing/2014/main" id="{9AA00596-8ADF-4A7A-BC22-D5EB598EED9E}"/>
            </a:ext>
          </a:extLst>
        </cdr:cNvPr>
        <cdr:cNvCxnSpPr/>
      </cdr:nvCxnSpPr>
      <cdr:spPr>
        <a:xfrm xmlns:a="http://schemas.openxmlformats.org/drawingml/2006/main" flipV="1">
          <a:off x="4241894" y="5575740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0.80941</cdr:y>
    </cdr:from>
    <cdr:to>
      <cdr:x>0.44365</cdr:x>
      <cdr:y>0.81303</cdr:y>
    </cdr:to>
    <cdr:cxnSp macro="">
      <cdr:nvCxnSpPr>
        <cdr:cNvPr id="16566" name="NDMPlot_ContourArcLine121">
          <a:extLst xmlns:a="http://schemas.openxmlformats.org/drawingml/2006/main">
            <a:ext uri="{FF2B5EF4-FFF2-40B4-BE49-F238E27FC236}">
              <a16:creationId xmlns:a16="http://schemas.microsoft.com/office/drawing/2014/main" id="{A8688575-2EC4-40C8-AE8C-6DA023931828}"/>
            </a:ext>
          </a:extLst>
        </cdr:cNvPr>
        <cdr:cNvCxnSpPr/>
      </cdr:nvCxnSpPr>
      <cdr:spPr>
        <a:xfrm xmlns:a="http://schemas.openxmlformats.org/drawingml/2006/main" flipV="1">
          <a:off x="4431757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0.80341</cdr:y>
    </cdr:from>
    <cdr:to>
      <cdr:x>0.46147</cdr:x>
      <cdr:y>0.80941</cdr:y>
    </cdr:to>
    <cdr:cxnSp macro="">
      <cdr:nvCxnSpPr>
        <cdr:cNvPr id="16567" name="NDMPlot_ContourArcLine122">
          <a:extLst xmlns:a="http://schemas.openxmlformats.org/drawingml/2006/main">
            <a:ext uri="{FF2B5EF4-FFF2-40B4-BE49-F238E27FC236}">
              <a16:creationId xmlns:a16="http://schemas.microsoft.com/office/drawing/2014/main" id="{598A216D-5FEF-4D35-BAB4-8E54A229E63B}"/>
            </a:ext>
          </a:extLst>
        </cdr:cNvPr>
        <cdr:cNvCxnSpPr/>
      </cdr:nvCxnSpPr>
      <cdr:spPr>
        <a:xfrm xmlns:a="http://schemas.openxmlformats.org/drawingml/2006/main" flipV="1">
          <a:off x="4620175" y="5509801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0.79508</cdr:y>
    </cdr:from>
    <cdr:to>
      <cdr:x>0.47887</cdr:x>
      <cdr:y>0.80341</cdr:y>
    </cdr:to>
    <cdr:cxnSp macro="">
      <cdr:nvCxnSpPr>
        <cdr:cNvPr id="16568" name="NDMPlot_ContourArcLine123">
          <a:extLst xmlns:a="http://schemas.openxmlformats.org/drawingml/2006/main">
            <a:ext uri="{FF2B5EF4-FFF2-40B4-BE49-F238E27FC236}">
              <a16:creationId xmlns:a16="http://schemas.microsoft.com/office/drawing/2014/main" id="{E3EC15C0-56FE-4ED9-9783-60C6857BED86}"/>
            </a:ext>
          </a:extLst>
        </cdr:cNvPr>
        <cdr:cNvCxnSpPr/>
      </cdr:nvCxnSpPr>
      <cdr:spPr>
        <a:xfrm xmlns:a="http://schemas.openxmlformats.org/drawingml/2006/main" flipV="1">
          <a:off x="4805713" y="5452654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0.78447</cdr:y>
    </cdr:from>
    <cdr:to>
      <cdr:x>0.49573</cdr:x>
      <cdr:y>0.79508</cdr:y>
    </cdr:to>
    <cdr:cxnSp macro="">
      <cdr:nvCxnSpPr>
        <cdr:cNvPr id="16569" name="NDMPlot_ContourArcLine124">
          <a:extLst xmlns:a="http://schemas.openxmlformats.org/drawingml/2006/main">
            <a:ext uri="{FF2B5EF4-FFF2-40B4-BE49-F238E27FC236}">
              <a16:creationId xmlns:a16="http://schemas.microsoft.com/office/drawing/2014/main" id="{67D0DDD1-3694-437E-AA10-4DDEA7492263}"/>
            </a:ext>
          </a:extLst>
        </cdr:cNvPr>
        <cdr:cNvCxnSpPr/>
      </cdr:nvCxnSpPr>
      <cdr:spPr>
        <a:xfrm xmlns:a="http://schemas.openxmlformats.org/drawingml/2006/main" flipV="1">
          <a:off x="4986961" y="5379927"/>
          <a:ext cx="175577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0.77168</cdr:y>
    </cdr:from>
    <cdr:to>
      <cdr:x>0.51192</cdr:x>
      <cdr:y>0.78447</cdr:y>
    </cdr:to>
    <cdr:cxnSp macro="">
      <cdr:nvCxnSpPr>
        <cdr:cNvPr id="16570" name="NDMPlot_ContourArcLine125">
          <a:extLst xmlns:a="http://schemas.openxmlformats.org/drawingml/2006/main">
            <a:ext uri="{FF2B5EF4-FFF2-40B4-BE49-F238E27FC236}">
              <a16:creationId xmlns:a16="http://schemas.microsoft.com/office/drawing/2014/main" id="{C8DD8877-5F3E-4E49-881C-B0B3FBDDF99A}"/>
            </a:ext>
          </a:extLst>
        </cdr:cNvPr>
        <cdr:cNvCxnSpPr/>
      </cdr:nvCxnSpPr>
      <cdr:spPr>
        <a:xfrm xmlns:a="http://schemas.openxmlformats.org/drawingml/2006/main" flipV="1">
          <a:off x="5162538" y="5292175"/>
          <a:ext cx="168571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0.75679</cdr:y>
    </cdr:from>
    <cdr:to>
      <cdr:x>0.52731</cdr:x>
      <cdr:y>0.77168</cdr:y>
    </cdr:to>
    <cdr:cxnSp macro="">
      <cdr:nvCxnSpPr>
        <cdr:cNvPr id="16571" name="NDMPlot_ContourArcLine126">
          <a:extLst xmlns:a="http://schemas.openxmlformats.org/drawingml/2006/main">
            <a:ext uri="{FF2B5EF4-FFF2-40B4-BE49-F238E27FC236}">
              <a16:creationId xmlns:a16="http://schemas.microsoft.com/office/drawing/2014/main" id="{7427766F-ED0A-4522-A2BB-C2DC677BF057}"/>
            </a:ext>
          </a:extLst>
        </cdr:cNvPr>
        <cdr:cNvCxnSpPr/>
      </cdr:nvCxnSpPr>
      <cdr:spPr>
        <a:xfrm xmlns:a="http://schemas.openxmlformats.org/drawingml/2006/main" flipV="1">
          <a:off x="533110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0.73992</cdr:y>
    </cdr:from>
    <cdr:to>
      <cdr:x>0.54179</cdr:x>
      <cdr:y>0.75679</cdr:y>
    </cdr:to>
    <cdr:cxnSp macro="">
      <cdr:nvCxnSpPr>
        <cdr:cNvPr id="16572" name="NDMPlot_ContourArcLine127">
          <a:extLst xmlns:a="http://schemas.openxmlformats.org/drawingml/2006/main">
            <a:ext uri="{FF2B5EF4-FFF2-40B4-BE49-F238E27FC236}">
              <a16:creationId xmlns:a16="http://schemas.microsoft.com/office/drawing/2014/main" id="{CF883AA3-39B5-426F-9F4E-5F2ED416DDE8}"/>
            </a:ext>
          </a:extLst>
        </cdr:cNvPr>
        <cdr:cNvCxnSpPr/>
      </cdr:nvCxnSpPr>
      <cdr:spPr>
        <a:xfrm xmlns:a="http://schemas.openxmlformats.org/drawingml/2006/main" flipV="1">
          <a:off x="5491390" y="5074374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0.7212</cdr:y>
    </cdr:from>
    <cdr:to>
      <cdr:x>0.55524</cdr:x>
      <cdr:y>0.73992</cdr:y>
    </cdr:to>
    <cdr:cxnSp macro="">
      <cdr:nvCxnSpPr>
        <cdr:cNvPr id="16573" name="NDMPlot_ContourArcLine128">
          <a:extLst xmlns:a="http://schemas.openxmlformats.org/drawingml/2006/main">
            <a:ext uri="{FF2B5EF4-FFF2-40B4-BE49-F238E27FC236}">
              <a16:creationId xmlns:a16="http://schemas.microsoft.com/office/drawing/2014/main" id="{A832F461-DFB3-4E2C-A0FD-88466FAE1E21}"/>
            </a:ext>
          </a:extLst>
        </cdr:cNvPr>
        <cdr:cNvCxnSpPr/>
      </cdr:nvCxnSpPr>
      <cdr:spPr>
        <a:xfrm xmlns:a="http://schemas.openxmlformats.org/drawingml/2006/main" flipV="1">
          <a:off x="5642161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0.70077</cdr:y>
    </cdr:from>
    <cdr:to>
      <cdr:x>0.56757</cdr:x>
      <cdr:y>0.7212</cdr:y>
    </cdr:to>
    <cdr:cxnSp macro="">
      <cdr:nvCxnSpPr>
        <cdr:cNvPr id="16574" name="NDMPlot_ContourArcLine129">
          <a:extLst xmlns:a="http://schemas.openxmlformats.org/drawingml/2006/main">
            <a:ext uri="{FF2B5EF4-FFF2-40B4-BE49-F238E27FC236}">
              <a16:creationId xmlns:a16="http://schemas.microsoft.com/office/drawing/2014/main" id="{1730E768-A2B9-47BC-B544-124BECF77D83}"/>
            </a:ext>
          </a:extLst>
        </cdr:cNvPr>
        <cdr:cNvCxnSpPr/>
      </cdr:nvCxnSpPr>
      <cdr:spPr>
        <a:xfrm xmlns:a="http://schemas.openxmlformats.org/drawingml/2006/main" flipV="1">
          <a:off x="5782276" y="4805868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0.67878</cdr:y>
    </cdr:from>
    <cdr:to>
      <cdr:x>0.57868</cdr:x>
      <cdr:y>0.70077</cdr:y>
    </cdr:to>
    <cdr:cxnSp macro="">
      <cdr:nvCxnSpPr>
        <cdr:cNvPr id="16575" name="NDMPlot_ContourArcLine130">
          <a:extLst xmlns:a="http://schemas.openxmlformats.org/drawingml/2006/main">
            <a:ext uri="{FF2B5EF4-FFF2-40B4-BE49-F238E27FC236}">
              <a16:creationId xmlns:a16="http://schemas.microsoft.com/office/drawing/2014/main" id="{21877D54-615D-48BF-97A2-33366E9FB1AA}"/>
            </a:ext>
          </a:extLst>
        </cdr:cNvPr>
        <cdr:cNvCxnSpPr/>
      </cdr:nvCxnSpPr>
      <cdr:spPr>
        <a:xfrm xmlns:a="http://schemas.openxmlformats.org/drawingml/2006/main" flipV="1">
          <a:off x="5910668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0.65541</cdr:y>
    </cdr:from>
    <cdr:to>
      <cdr:x>0.58848</cdr:x>
      <cdr:y>0.67878</cdr:y>
    </cdr:to>
    <cdr:cxnSp macro="">
      <cdr:nvCxnSpPr>
        <cdr:cNvPr id="16576" name="NDMPlot_ContourArcLine131">
          <a:extLst xmlns:a="http://schemas.openxmlformats.org/drawingml/2006/main">
            <a:ext uri="{FF2B5EF4-FFF2-40B4-BE49-F238E27FC236}">
              <a16:creationId xmlns:a16="http://schemas.microsoft.com/office/drawing/2014/main" id="{D371AAD5-7A90-438D-9B13-7D8517064AFF}"/>
            </a:ext>
          </a:extLst>
        </cdr:cNvPr>
        <cdr:cNvCxnSpPr/>
      </cdr:nvCxnSpPr>
      <cdr:spPr>
        <a:xfrm xmlns:a="http://schemas.openxmlformats.org/drawingml/2006/main" flipV="1">
          <a:off x="6026359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0.63083</cdr:y>
    </cdr:from>
    <cdr:to>
      <cdr:x>0.59691</cdr:x>
      <cdr:y>0.65541</cdr:y>
    </cdr:to>
    <cdr:cxnSp macro="">
      <cdr:nvCxnSpPr>
        <cdr:cNvPr id="16577" name="NDMPlot_ContourArcLine132">
          <a:extLst xmlns:a="http://schemas.openxmlformats.org/drawingml/2006/main">
            <a:ext uri="{FF2B5EF4-FFF2-40B4-BE49-F238E27FC236}">
              <a16:creationId xmlns:a16="http://schemas.microsoft.com/office/drawing/2014/main" id="{41201EC8-BF00-4F69-9B5B-B38E49B58D31}"/>
            </a:ext>
          </a:extLst>
        </cdr:cNvPr>
        <cdr:cNvCxnSpPr/>
      </cdr:nvCxnSpPr>
      <cdr:spPr>
        <a:xfrm xmlns:a="http://schemas.openxmlformats.org/drawingml/2006/main" flipV="1">
          <a:off x="6128469" y="4326244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0.60523</cdr:y>
    </cdr:from>
    <cdr:to>
      <cdr:x>0.60389</cdr:x>
      <cdr:y>0.63083</cdr:y>
    </cdr:to>
    <cdr:cxnSp macro="">
      <cdr:nvCxnSpPr>
        <cdr:cNvPr id="16578" name="NDMPlot_ContourArcLine133">
          <a:extLst xmlns:a="http://schemas.openxmlformats.org/drawingml/2006/main">
            <a:ext uri="{FF2B5EF4-FFF2-40B4-BE49-F238E27FC236}">
              <a16:creationId xmlns:a16="http://schemas.microsoft.com/office/drawing/2014/main" id="{11A9C24D-E127-4FB2-95F9-5063F457D795}"/>
            </a:ext>
          </a:extLst>
        </cdr:cNvPr>
        <cdr:cNvCxnSpPr/>
      </cdr:nvCxnSpPr>
      <cdr:spPr>
        <a:xfrm xmlns:a="http://schemas.openxmlformats.org/drawingml/2006/main" flipV="1">
          <a:off x="6216221" y="415066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0.5788</cdr:y>
    </cdr:from>
    <cdr:to>
      <cdr:x>0.60938</cdr:x>
      <cdr:y>0.60523</cdr:y>
    </cdr:to>
    <cdr:cxnSp macro="">
      <cdr:nvCxnSpPr>
        <cdr:cNvPr id="16579" name="NDMPlot_ContourArcLine134">
          <a:extLst xmlns:a="http://schemas.openxmlformats.org/drawingml/2006/main">
            <a:ext uri="{FF2B5EF4-FFF2-40B4-BE49-F238E27FC236}">
              <a16:creationId xmlns:a16="http://schemas.microsoft.com/office/drawing/2014/main" id="{C86CE9EA-C4BE-45CA-9D14-AA31D8169FF1}"/>
            </a:ext>
          </a:extLst>
        </cdr:cNvPr>
        <cdr:cNvCxnSpPr/>
      </cdr:nvCxnSpPr>
      <cdr:spPr>
        <a:xfrm xmlns:a="http://schemas.openxmlformats.org/drawingml/2006/main" flipV="1">
          <a:off x="6288948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0.55175</cdr:y>
    </cdr:from>
    <cdr:to>
      <cdr:x>0.61333</cdr:x>
      <cdr:y>0.5788</cdr:y>
    </cdr:to>
    <cdr:cxnSp macro="">
      <cdr:nvCxnSpPr>
        <cdr:cNvPr id="16580" name="NDMPlot_ContourArcLine135">
          <a:extLst xmlns:a="http://schemas.openxmlformats.org/drawingml/2006/main">
            <a:ext uri="{FF2B5EF4-FFF2-40B4-BE49-F238E27FC236}">
              <a16:creationId xmlns:a16="http://schemas.microsoft.com/office/drawing/2014/main" id="{26552A52-EEAB-417D-AD78-A0B368FAAFB9}"/>
            </a:ext>
          </a:extLst>
        </cdr:cNvPr>
        <cdr:cNvCxnSpPr/>
      </cdr:nvCxnSpPr>
      <cdr:spPr>
        <a:xfrm xmlns:a="http://schemas.openxmlformats.org/drawingml/2006/main" flipV="1">
          <a:off x="6346095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0.52427</cdr:y>
    </cdr:from>
    <cdr:to>
      <cdr:x>0.61571</cdr:x>
      <cdr:y>0.55175</cdr:y>
    </cdr:to>
    <cdr:cxnSp macro="">
      <cdr:nvCxnSpPr>
        <cdr:cNvPr id="16581" name="NDMPlot_ContourArcLine136">
          <a:extLst xmlns:a="http://schemas.openxmlformats.org/drawingml/2006/main">
            <a:ext uri="{FF2B5EF4-FFF2-40B4-BE49-F238E27FC236}">
              <a16:creationId xmlns:a16="http://schemas.microsoft.com/office/drawing/2014/main" id="{AEEF0B31-86A7-465F-8344-EF763EC92DEA}"/>
            </a:ext>
          </a:extLst>
        </cdr:cNvPr>
        <cdr:cNvCxnSpPr/>
      </cdr:nvCxnSpPr>
      <cdr:spPr>
        <a:xfrm xmlns:a="http://schemas.openxmlformats.org/drawingml/2006/main" flipV="1">
          <a:off x="6387228" y="3595463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0.61571</cdr:x>
      <cdr:y>0.49659</cdr:y>
    </cdr:from>
    <cdr:to>
      <cdr:x>0.61651</cdr:x>
      <cdr:y>0.52427</cdr:y>
    </cdr:to>
    <cdr:cxnSp macro="">
      <cdr:nvCxnSpPr>
        <cdr:cNvPr id="16582" name="NDMPlot_ContourArcLine137">
          <a:extLst xmlns:a="http://schemas.openxmlformats.org/drawingml/2006/main">
            <a:ext uri="{FF2B5EF4-FFF2-40B4-BE49-F238E27FC236}">
              <a16:creationId xmlns:a16="http://schemas.microsoft.com/office/drawing/2014/main" id="{10A1F449-E1F0-4524-B886-3E323B09EC63}"/>
            </a:ext>
          </a:extLst>
        </cdr:cNvPr>
        <cdr:cNvCxnSpPr/>
      </cdr:nvCxnSpPr>
      <cdr:spPr>
        <a:xfrm xmlns:a="http://schemas.openxmlformats.org/drawingml/2006/main" flipV="1">
          <a:off x="6412033" y="3405601"/>
          <a:ext cx="8290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0.31529</cdr:x>
      <cdr:y>0.13765</cdr:y>
    </cdr:from>
    <cdr:to>
      <cdr:x>0.49937</cdr:x>
      <cdr:y>0.13765</cdr:y>
    </cdr:to>
    <cdr:cxnSp macro="">
      <cdr:nvCxnSpPr>
        <cdr:cNvPr id="16583" name="NDMPlot_AnnotationLine138">
          <a:extLst xmlns:a="http://schemas.openxmlformats.org/drawingml/2006/main">
            <a:ext uri="{FF2B5EF4-FFF2-40B4-BE49-F238E27FC236}">
              <a16:creationId xmlns:a16="http://schemas.microsoft.com/office/drawing/2014/main" id="{AB89D9BD-4704-4AE3-B285-490CBB6AF377}"/>
            </a:ext>
          </a:extLst>
        </cdr:cNvPr>
        <cdr:cNvCxnSpPr/>
      </cdr:nvCxnSpPr>
      <cdr:spPr>
        <a:xfrm xmlns:a="http://schemas.openxmlformats.org/drawingml/2006/main">
          <a:off x="3283386" y="943976"/>
          <a:ext cx="1917017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0.10112</cdr:y>
    </cdr:from>
    <cdr:to>
      <cdr:x>0.49879</cdr:x>
      <cdr:y>0.14084</cdr:y>
    </cdr:to>
    <cdr:sp macro="" textlink="">
      <cdr:nvSpPr>
        <cdr:cNvPr id="16584" name="NDMPlot_Text139">
          <a:extLst xmlns:a="http://schemas.openxmlformats.org/drawingml/2006/main">
            <a:ext uri="{FF2B5EF4-FFF2-40B4-BE49-F238E27FC236}">
              <a16:creationId xmlns:a16="http://schemas.microsoft.com/office/drawing/2014/main" id="{EF75CF4C-8942-44C4-8E69-8A3DE60B0391}"/>
            </a:ext>
          </a:extLst>
        </cdr:cNvPr>
        <cdr:cNvSpPr txBox="1"/>
      </cdr:nvSpPr>
      <cdr:spPr>
        <a:xfrm xmlns:a="http://schemas.openxmlformats.org/drawingml/2006/main">
          <a:off x="3289394" y="69346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ALL: 20∅40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0.19814</cdr:x>
      <cdr:y>0.81424</cdr:y>
    </cdr:from>
    <cdr:to>
      <cdr:x>0.19814</cdr:x>
      <cdr:y>0.87777</cdr:y>
    </cdr:to>
    <cdr:cxnSp macro="">
      <cdr:nvCxnSpPr>
        <cdr:cNvPr id="16585" name="NDMPlot_AnnotationLine140">
          <a:extLst xmlns:a="http://schemas.openxmlformats.org/drawingml/2006/main">
            <a:ext uri="{FF2B5EF4-FFF2-40B4-BE49-F238E27FC236}">
              <a16:creationId xmlns:a16="http://schemas.microsoft.com/office/drawing/2014/main" id="{44163F0C-5F15-4712-9BFB-C211EBC5FC83}"/>
            </a:ext>
          </a:extLst>
        </cdr:cNvPr>
        <cdr:cNvCxnSpPr/>
      </cdr:nvCxnSpPr>
      <cdr:spPr>
        <a:xfrm xmlns:a="http://schemas.openxmlformats.org/drawingml/2006/main">
          <a:off x="2063466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0.61651</cdr:x>
      <cdr:y>0.81424</cdr:y>
    </cdr:from>
    <cdr:to>
      <cdr:x>0.61651</cdr:x>
      <cdr:y>0.87777</cdr:y>
    </cdr:to>
    <cdr:cxnSp macro="">
      <cdr:nvCxnSpPr>
        <cdr:cNvPr id="16586" name="NDMPlot_AnnotationLine141">
          <a:extLst xmlns:a="http://schemas.openxmlformats.org/drawingml/2006/main">
            <a:ext uri="{FF2B5EF4-FFF2-40B4-BE49-F238E27FC236}">
              <a16:creationId xmlns:a16="http://schemas.microsoft.com/office/drawing/2014/main" id="{0B480980-F0CF-4C5A-BC18-A28AEC34DBF5}"/>
            </a:ext>
          </a:extLst>
        </cdr:cNvPr>
        <cdr:cNvCxnSpPr/>
      </cdr:nvCxnSpPr>
      <cdr:spPr>
        <a:xfrm xmlns:a="http://schemas.openxmlformats.org/drawingml/2006/main">
          <a:off x="6420323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0.87777</cdr:y>
    </cdr:from>
    <cdr:to>
      <cdr:x>0.61651</cdr:x>
      <cdr:y>0.87777</cdr:y>
    </cdr:to>
    <cdr:cxnSp macro="">
      <cdr:nvCxnSpPr>
        <cdr:cNvPr id="16587" name="NDMPlot_AnnotationLine142">
          <a:extLst xmlns:a="http://schemas.openxmlformats.org/drawingml/2006/main">
            <a:ext uri="{FF2B5EF4-FFF2-40B4-BE49-F238E27FC236}">
              <a16:creationId xmlns:a16="http://schemas.microsoft.com/office/drawing/2014/main" id="{94A105F2-D722-41B6-BEEB-D75B476DDCF4}"/>
            </a:ext>
          </a:extLst>
        </cdr:cNvPr>
        <cdr:cNvCxnSpPr/>
      </cdr:nvCxnSpPr>
      <cdr:spPr>
        <a:xfrm xmlns:a="http://schemas.openxmlformats.org/drawingml/2006/main">
          <a:off x="2063466" y="6019715"/>
          <a:ext cx="4356857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0.87457</cdr:y>
    </cdr:from>
    <cdr:to>
      <cdr:x>0.49879</cdr:x>
      <cdr:y>0.91429</cdr:y>
    </cdr:to>
    <cdr:sp macro="" textlink="">
      <cdr:nvSpPr>
        <cdr:cNvPr id="16588" name="NDMPlot_Text143">
          <a:extLst xmlns:a="http://schemas.openxmlformats.org/drawingml/2006/main">
            <a:ext uri="{FF2B5EF4-FFF2-40B4-BE49-F238E27FC236}">
              <a16:creationId xmlns:a16="http://schemas.microsoft.com/office/drawing/2014/main" id="{18FD0F7F-AA37-4906-8048-72CBFC442966}"/>
            </a:ext>
          </a:extLst>
        </cdr:cNvPr>
        <cdr:cNvSpPr txBox="1"/>
      </cdr:nvSpPr>
      <cdr:spPr>
        <a:xfrm xmlns:a="http://schemas.openxmlformats.org/drawingml/2006/main">
          <a:off x="3289394" y="599780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0.15631</cdr:x>
      <cdr:y>0.81424</cdr:y>
    </cdr:from>
    <cdr:to>
      <cdr:x>0.19814</cdr:x>
      <cdr:y>0.81424</cdr:y>
    </cdr:to>
    <cdr:cxnSp macro="">
      <cdr:nvCxnSpPr>
        <cdr:cNvPr id="16589" name="NDMPlot_AnnotationLine144">
          <a:extLst xmlns:a="http://schemas.openxmlformats.org/drawingml/2006/main">
            <a:ext uri="{FF2B5EF4-FFF2-40B4-BE49-F238E27FC236}">
              <a16:creationId xmlns:a16="http://schemas.microsoft.com/office/drawing/2014/main" id="{E0D75832-1E32-4BED-BF1E-72143F77C192}"/>
            </a:ext>
          </a:extLst>
        </cdr:cNvPr>
        <cdr:cNvCxnSpPr/>
      </cdr:nvCxnSpPr>
      <cdr:spPr>
        <a:xfrm xmlns:a="http://schemas.openxmlformats.org/drawingml/2006/main" flipH="1">
          <a:off x="1627780" y="5584029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0.19814</cdr:x>
      <cdr:y>0.17894</cdr:y>
    </cdr:to>
    <cdr:cxnSp macro="">
      <cdr:nvCxnSpPr>
        <cdr:cNvPr id="16590" name="NDMPlot_AnnotationLine145">
          <a:extLst xmlns:a="http://schemas.openxmlformats.org/drawingml/2006/main">
            <a:ext uri="{FF2B5EF4-FFF2-40B4-BE49-F238E27FC236}">
              <a16:creationId xmlns:a16="http://schemas.microsoft.com/office/drawing/2014/main" id="{E2AF808D-4B87-4476-9A8C-75751C0A5C81}"/>
            </a:ext>
          </a:extLst>
        </cdr:cNvPr>
        <cdr:cNvCxnSpPr/>
      </cdr:nvCxnSpPr>
      <cdr:spPr>
        <a:xfrm xmlns:a="http://schemas.openxmlformats.org/drawingml/2006/main" flipH="1">
          <a:off x="1627780" y="1227172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0.15631</cdr:x>
      <cdr:y>0.81424</cdr:y>
    </cdr:to>
    <cdr:cxnSp macro="">
      <cdr:nvCxnSpPr>
        <cdr:cNvPr id="16591" name="NDMPlot_AnnotationLine146">
          <a:extLst xmlns:a="http://schemas.openxmlformats.org/drawingml/2006/main">
            <a:ext uri="{FF2B5EF4-FFF2-40B4-BE49-F238E27FC236}">
              <a16:creationId xmlns:a16="http://schemas.microsoft.com/office/drawing/2014/main" id="{A50B252A-7F6B-44BA-B91B-BDEB3F559459}"/>
            </a:ext>
          </a:extLst>
        </cdr:cNvPr>
        <cdr:cNvCxnSpPr/>
      </cdr:nvCxnSpPr>
      <cdr:spPr>
        <a:xfrm xmlns:a="http://schemas.openxmlformats.org/drawingml/2006/main" flipV="1">
          <a:off x="1627780" y="1227172"/>
          <a:ext cx="0" cy="4356857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0.13225</cdr:x>
      <cdr:y>0.3577</cdr:y>
    </cdr:from>
    <cdr:to>
      <cdr:x>0.15841</cdr:x>
      <cdr:y>0.63548</cdr:y>
    </cdr:to>
    <cdr:sp macro="" textlink="">
      <cdr:nvSpPr>
        <cdr:cNvPr id="16592" name="NDMPlot_Text147">
          <a:extLst xmlns:a="http://schemas.openxmlformats.org/drawingml/2006/main">
            <a:ext uri="{FF2B5EF4-FFF2-40B4-BE49-F238E27FC236}">
              <a16:creationId xmlns:a16="http://schemas.microsoft.com/office/drawing/2014/main" id="{207C7D5D-63B8-4C1C-B14D-3C0F10A6F2BB}"/>
            </a:ext>
          </a:extLst>
        </cdr:cNvPr>
        <cdr:cNvSpPr txBox="1"/>
      </cdr:nvSpPr>
      <cdr:spPr>
        <a:xfrm xmlns:a="http://schemas.openxmlformats.org/drawingml/2006/main">
          <a:off x="1377272" y="2453100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16593" name="NDMPlot_Text148">
          <a:extLst xmlns:a="http://schemas.openxmlformats.org/drawingml/2006/main">
            <a:ext uri="{FF2B5EF4-FFF2-40B4-BE49-F238E27FC236}">
              <a16:creationId xmlns:a16="http://schemas.microsoft.com/office/drawing/2014/main" id="{9CE415BA-272A-4DC0-AAE0-1BAB81A7056A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16594" name="NDMPlot_LegendGradient149">
          <a:extLst xmlns:a="http://schemas.openxmlformats.org/drawingml/2006/main">
            <a:ext uri="{FF2B5EF4-FFF2-40B4-BE49-F238E27FC236}">
              <a16:creationId xmlns:a16="http://schemas.microsoft.com/office/drawing/2014/main" id="{6B7663F2-4E3A-4CF6-9A26-20608043F41D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16595" name="NDMPlot_LegendGradient150">
          <a:extLst xmlns:a="http://schemas.openxmlformats.org/drawingml/2006/main">
            <a:ext uri="{FF2B5EF4-FFF2-40B4-BE49-F238E27FC236}">
              <a16:creationId xmlns:a16="http://schemas.microsoft.com/office/drawing/2014/main" id="{2D3215EF-6D28-4943-BDD9-B00A8D68D607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16596" name="NDMPlot_LegendGradient151">
          <a:extLst xmlns:a="http://schemas.openxmlformats.org/drawingml/2006/main">
            <a:ext uri="{FF2B5EF4-FFF2-40B4-BE49-F238E27FC236}">
              <a16:creationId xmlns:a16="http://schemas.microsoft.com/office/drawing/2014/main" id="{9E5349DD-1FD6-4440-8E7E-CBDFD0F9CC70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16597" name="NDMPlot_LegendGradient152">
          <a:extLst xmlns:a="http://schemas.openxmlformats.org/drawingml/2006/main">
            <a:ext uri="{FF2B5EF4-FFF2-40B4-BE49-F238E27FC236}">
              <a16:creationId xmlns:a16="http://schemas.microsoft.com/office/drawing/2014/main" id="{EB304CA4-BD0E-47FD-9D2C-BC8B4529A1C6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16598" name="NDMPlot_LegendGradient153">
          <a:extLst xmlns:a="http://schemas.openxmlformats.org/drawingml/2006/main">
            <a:ext uri="{FF2B5EF4-FFF2-40B4-BE49-F238E27FC236}">
              <a16:creationId xmlns:a16="http://schemas.microsoft.com/office/drawing/2014/main" id="{DF1BDCFB-CB0A-43AF-979A-A3EBD74990AD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16599" name="NDMPlot_LegendGradient154">
          <a:extLst xmlns:a="http://schemas.openxmlformats.org/drawingml/2006/main">
            <a:ext uri="{FF2B5EF4-FFF2-40B4-BE49-F238E27FC236}">
              <a16:creationId xmlns:a16="http://schemas.microsoft.com/office/drawing/2014/main" id="{2DA3D7F9-51A2-40C0-B2D1-43E06FC04B13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16600" name="NDMPlot_LegendGradient155">
          <a:extLst xmlns:a="http://schemas.openxmlformats.org/drawingml/2006/main">
            <a:ext uri="{FF2B5EF4-FFF2-40B4-BE49-F238E27FC236}">
              <a16:creationId xmlns:a16="http://schemas.microsoft.com/office/drawing/2014/main" id="{DA54A780-CFAF-405A-A281-DC5CCBE19B57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16601" name="NDMPlot_LegendGradient156">
          <a:extLst xmlns:a="http://schemas.openxmlformats.org/drawingml/2006/main">
            <a:ext uri="{FF2B5EF4-FFF2-40B4-BE49-F238E27FC236}">
              <a16:creationId xmlns:a16="http://schemas.microsoft.com/office/drawing/2014/main" id="{E404D95E-CF3A-4B24-9EFA-29DB4024DEF0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16602" name="NDMPlot_LegendGradient157">
          <a:extLst xmlns:a="http://schemas.openxmlformats.org/drawingml/2006/main">
            <a:ext uri="{FF2B5EF4-FFF2-40B4-BE49-F238E27FC236}">
              <a16:creationId xmlns:a16="http://schemas.microsoft.com/office/drawing/2014/main" id="{816A1880-8E5B-4A45-A08C-5A7C485E4817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16603" name="NDMPlot_LegendGradient158">
          <a:extLst xmlns:a="http://schemas.openxmlformats.org/drawingml/2006/main">
            <a:ext uri="{FF2B5EF4-FFF2-40B4-BE49-F238E27FC236}">
              <a16:creationId xmlns:a16="http://schemas.microsoft.com/office/drawing/2014/main" id="{F3EDA399-A7C6-41D6-8091-C3686E77143B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16604" name="NDMPlot_LegendGradient159">
          <a:extLst xmlns:a="http://schemas.openxmlformats.org/drawingml/2006/main">
            <a:ext uri="{FF2B5EF4-FFF2-40B4-BE49-F238E27FC236}">
              <a16:creationId xmlns:a16="http://schemas.microsoft.com/office/drawing/2014/main" id="{12A4E798-0938-4E4B-A1BF-163F3C8B3CBC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16605" name="NDMPlot_LegendGradient160">
          <a:extLst xmlns:a="http://schemas.openxmlformats.org/drawingml/2006/main">
            <a:ext uri="{FF2B5EF4-FFF2-40B4-BE49-F238E27FC236}">
              <a16:creationId xmlns:a16="http://schemas.microsoft.com/office/drawing/2014/main" id="{6C06E67E-DF29-46C4-867A-8609B8BF4AD1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16606" name="NDMPlot_Text161">
          <a:extLst xmlns:a="http://schemas.openxmlformats.org/drawingml/2006/main">
            <a:ext uri="{FF2B5EF4-FFF2-40B4-BE49-F238E27FC236}">
              <a16:creationId xmlns:a16="http://schemas.microsoft.com/office/drawing/2014/main" id="{B7606ADD-4553-42D1-8B95-AD635A39F8FC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16607" name="NDMPlot_Text162">
          <a:extLst xmlns:a="http://schemas.openxmlformats.org/drawingml/2006/main">
            <a:ext uri="{FF2B5EF4-FFF2-40B4-BE49-F238E27FC236}">
              <a16:creationId xmlns:a16="http://schemas.microsoft.com/office/drawing/2014/main" id="{8799E415-D4B4-417D-B3DB-C1FB87B9DC8F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-103.1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16608" name="NDMPlot_Text163">
          <a:extLst xmlns:a="http://schemas.openxmlformats.org/drawingml/2006/main">
            <a:ext uri="{FF2B5EF4-FFF2-40B4-BE49-F238E27FC236}">
              <a16:creationId xmlns:a16="http://schemas.microsoft.com/office/drawing/2014/main" id="{54D567F0-08D1-40F0-B0A3-27555ADE30F0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16609" name="NDMPlot_Text164">
          <a:extLst xmlns:a="http://schemas.openxmlformats.org/drawingml/2006/main">
            <a:ext uri="{FF2B5EF4-FFF2-40B4-BE49-F238E27FC236}">
              <a16:creationId xmlns:a16="http://schemas.microsoft.com/office/drawing/2014/main" id="{17FFFFED-6B50-4B0E-A542-7085AC8ED63A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123.9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16610" name="NDMPlot_Text165">
          <a:extLst xmlns:a="http://schemas.openxmlformats.org/drawingml/2006/main">
            <a:ext uri="{FF2B5EF4-FFF2-40B4-BE49-F238E27FC236}">
              <a16:creationId xmlns:a16="http://schemas.microsoft.com/office/drawing/2014/main" id="{BD0C19D7-B9AE-4458-B503-2D631176EDA6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16611" name="NDMPlot_Text166">
          <a:extLst xmlns:a="http://schemas.openxmlformats.org/drawingml/2006/main">
            <a:ext uri="{FF2B5EF4-FFF2-40B4-BE49-F238E27FC236}">
              <a16:creationId xmlns:a16="http://schemas.microsoft.com/office/drawing/2014/main" id="{399A2001-9A98-4DAF-9034-3EACFF766C23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16612" name="NDMPlot_LegendGradient167">
          <a:extLst xmlns:a="http://schemas.openxmlformats.org/drawingml/2006/main">
            <a:ext uri="{FF2B5EF4-FFF2-40B4-BE49-F238E27FC236}">
              <a16:creationId xmlns:a16="http://schemas.microsoft.com/office/drawing/2014/main" id="{E23F0C4C-F341-450B-B1AB-96759F5D3492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16613" name="NDMPlot_LegendGradient168">
          <a:extLst xmlns:a="http://schemas.openxmlformats.org/drawingml/2006/main">
            <a:ext uri="{FF2B5EF4-FFF2-40B4-BE49-F238E27FC236}">
              <a16:creationId xmlns:a16="http://schemas.microsoft.com/office/drawing/2014/main" id="{D9FCF0DB-364D-4386-93D9-54CB4E3ED2D2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16614" name="NDMPlot_LegendGradient169">
          <a:extLst xmlns:a="http://schemas.openxmlformats.org/drawingml/2006/main">
            <a:ext uri="{FF2B5EF4-FFF2-40B4-BE49-F238E27FC236}">
              <a16:creationId xmlns:a16="http://schemas.microsoft.com/office/drawing/2014/main" id="{AE3CC5A6-85D4-4167-B16C-5EFA422BF95E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16615" name="NDMPlot_LegendGradient170">
          <a:extLst xmlns:a="http://schemas.openxmlformats.org/drawingml/2006/main">
            <a:ext uri="{FF2B5EF4-FFF2-40B4-BE49-F238E27FC236}">
              <a16:creationId xmlns:a16="http://schemas.microsoft.com/office/drawing/2014/main" id="{0E3F03AA-2BE8-4516-9C6C-0E764F2C626F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16616" name="NDMPlot_LegendGradient171">
          <a:extLst xmlns:a="http://schemas.openxmlformats.org/drawingml/2006/main">
            <a:ext uri="{FF2B5EF4-FFF2-40B4-BE49-F238E27FC236}">
              <a16:creationId xmlns:a16="http://schemas.microsoft.com/office/drawing/2014/main" id="{A04B39A2-4586-44FD-B2FC-D1E1C550F275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16617" name="NDMPlot_LegendGradient172">
          <a:extLst xmlns:a="http://schemas.openxmlformats.org/drawingml/2006/main">
            <a:ext uri="{FF2B5EF4-FFF2-40B4-BE49-F238E27FC236}">
              <a16:creationId xmlns:a16="http://schemas.microsoft.com/office/drawing/2014/main" id="{361AB574-3DE9-4EAD-90F0-5F09C7410CE8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16618" name="NDMPlot_LegendGradient173">
          <a:extLst xmlns:a="http://schemas.openxmlformats.org/drawingml/2006/main">
            <a:ext uri="{FF2B5EF4-FFF2-40B4-BE49-F238E27FC236}">
              <a16:creationId xmlns:a16="http://schemas.microsoft.com/office/drawing/2014/main" id="{4BC2D1C6-F8FD-469F-96F1-09BE33B4B6ED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16619" name="NDMPlot_LegendGradient174">
          <a:extLst xmlns:a="http://schemas.openxmlformats.org/drawingml/2006/main">
            <a:ext uri="{FF2B5EF4-FFF2-40B4-BE49-F238E27FC236}">
              <a16:creationId xmlns:a16="http://schemas.microsoft.com/office/drawing/2014/main" id="{30171D77-5F86-4A65-97B1-F80F7A260154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16620" name="NDMPlot_LegendGradient175">
          <a:extLst xmlns:a="http://schemas.openxmlformats.org/drawingml/2006/main">
            <a:ext uri="{FF2B5EF4-FFF2-40B4-BE49-F238E27FC236}">
              <a16:creationId xmlns:a16="http://schemas.microsoft.com/office/drawing/2014/main" id="{FC0ABDC2-1361-4F6C-8F82-6CDE7738FF27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16621" name="NDMPlot_LegendGradient176">
          <a:extLst xmlns:a="http://schemas.openxmlformats.org/drawingml/2006/main">
            <a:ext uri="{FF2B5EF4-FFF2-40B4-BE49-F238E27FC236}">
              <a16:creationId xmlns:a16="http://schemas.microsoft.com/office/drawing/2014/main" id="{0B660D97-F45B-4117-A219-EAE70F986339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16622" name="NDMPlot_LegendGradient177">
          <a:extLst xmlns:a="http://schemas.openxmlformats.org/drawingml/2006/main">
            <a:ext uri="{FF2B5EF4-FFF2-40B4-BE49-F238E27FC236}">
              <a16:creationId xmlns:a16="http://schemas.microsoft.com/office/drawing/2014/main" id="{AB0E4D3A-D25F-43F6-8D8E-DDBEC1444E3B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16623" name="NDMPlot_LegendGradient178">
          <a:extLst xmlns:a="http://schemas.openxmlformats.org/drawingml/2006/main">
            <a:ext uri="{FF2B5EF4-FFF2-40B4-BE49-F238E27FC236}">
              <a16:creationId xmlns:a16="http://schemas.microsoft.com/office/drawing/2014/main" id="{CF4AC5AD-C20B-4D82-9A41-7535A3064B28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16624" name="NDMPlot_Text179">
          <a:extLst xmlns:a="http://schemas.openxmlformats.org/drawingml/2006/main">
            <a:ext uri="{FF2B5EF4-FFF2-40B4-BE49-F238E27FC236}">
              <a16:creationId xmlns:a16="http://schemas.microsoft.com/office/drawing/2014/main" id="{A01FF491-B573-47F9-AA8B-043E2631928E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16625" name="NDMPlot_Text180">
          <a:extLst xmlns:a="http://schemas.openxmlformats.org/drawingml/2006/main">
            <a:ext uri="{FF2B5EF4-FFF2-40B4-BE49-F238E27FC236}">
              <a16:creationId xmlns:a16="http://schemas.microsoft.com/office/drawing/2014/main" id="{6E69EC8E-5456-40F5-8CBB-DE28CCA8BA08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-8.6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16626" name="NDMPlot_Text181">
          <a:extLst xmlns:a="http://schemas.openxmlformats.org/drawingml/2006/main">
            <a:ext uri="{FF2B5EF4-FFF2-40B4-BE49-F238E27FC236}">
              <a16:creationId xmlns:a16="http://schemas.microsoft.com/office/drawing/2014/main" id="{0FCFCE34-D0FA-4A87-9415-30838EFD4D78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16627" name="NDMPlot_Text182">
          <a:extLst xmlns:a="http://schemas.openxmlformats.org/drawingml/2006/main">
            <a:ext uri="{FF2B5EF4-FFF2-40B4-BE49-F238E27FC236}">
              <a16:creationId xmlns:a16="http://schemas.microsoft.com/office/drawing/2014/main" id="{5A0EA707-8A48-4480-9DE8-D66B828715BA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16628" name="NDMPlot_Text183">
          <a:extLst xmlns:a="http://schemas.openxmlformats.org/drawingml/2006/main">
            <a:ext uri="{FF2B5EF4-FFF2-40B4-BE49-F238E27FC236}">
              <a16:creationId xmlns:a16="http://schemas.microsoft.com/office/drawing/2014/main" id="{C91EF21A-198F-45AB-ADE3-7AFE3D092540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0.19947</cdr:x>
      <cdr:y>0.45919</cdr:y>
    </cdr:from>
    <cdr:to>
      <cdr:x>0.60876</cdr:x>
      <cdr:y>0.58331</cdr:y>
    </cdr:to>
    <cdr:sp macro="" textlink="">
      <cdr:nvSpPr>
        <cdr:cNvPr id="16629" name="NDMPlot_NeutralAxis184">
          <a:extLst xmlns:a="http://schemas.openxmlformats.org/drawingml/2006/main">
            <a:ext uri="{FF2B5EF4-FFF2-40B4-BE49-F238E27FC236}">
              <a16:creationId xmlns:a16="http://schemas.microsoft.com/office/drawing/2014/main" id="{A69BEC4D-D35A-47D9-92AD-FFF2630FA7E6}"/>
            </a:ext>
          </a:extLst>
        </cdr:cNvPr>
        <cdr:cNvSpPr/>
      </cdr:nvSpPr>
      <cdr:spPr>
        <a:xfrm xmlns:a="http://schemas.openxmlformats.org/drawingml/2006/main">
          <a:off x="2077243" y="3149113"/>
          <a:ext cx="4262419" cy="851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2419" h="851226">
              <a:moveTo>
                <a:pt x="4262418" y="842503"/>
              </a:moveTo>
              <a:lnTo>
                <a:pt x="1724" y="0"/>
              </a:lnTo>
              <a:lnTo>
                <a:pt x="0" y="8721"/>
              </a:lnTo>
              <a:lnTo>
                <a:pt x="4260693" y="851225"/>
              </a:lnTo>
              <a:close/>
            </a:path>
          </a:pathLst>
        </a:custGeom>
        <a:solidFill xmlns:a="http://schemas.openxmlformats.org/drawingml/2006/main">
          <a:srgbClr val="696969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0.25361</cdr:x>
      <cdr:y>0.07434</cdr:y>
    </cdr:from>
    <cdr:to>
      <cdr:x>0.25965</cdr:x>
      <cdr:y>0.08982</cdr:y>
    </cdr:to>
    <cdr:sp macro="" textlink="">
      <cdr:nvSpPr>
        <cdr:cNvPr id="16630" name="NDMPlot_Principal1Dash5185">
          <a:extLst xmlns:a="http://schemas.openxmlformats.org/drawingml/2006/main">
            <a:ext uri="{FF2B5EF4-FFF2-40B4-BE49-F238E27FC236}">
              <a16:creationId xmlns:a16="http://schemas.microsoft.com/office/drawing/2014/main" id="{BDB51D9D-0F86-4766-BEB0-50955656EBAA}"/>
            </a:ext>
          </a:extLst>
        </cdr:cNvPr>
        <cdr:cNvSpPr/>
      </cdr:nvSpPr>
      <cdr:spPr>
        <a:xfrm xmlns:a="http://schemas.openxmlformats.org/drawingml/2006/main">
          <a:off x="2641105" y="509838"/>
          <a:ext cx="62902" cy="106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902" h="106142">
              <a:moveTo>
                <a:pt x="0" y="3436"/>
              </a:moveTo>
              <a:lnTo>
                <a:pt x="56674" y="106141"/>
              </a:lnTo>
              <a:lnTo>
                <a:pt x="62901" y="10270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0.26259</cdr:x>
      <cdr:y>0.09905</cdr:y>
    </cdr:from>
    <cdr:to>
      <cdr:x>0.26908</cdr:x>
      <cdr:y>0.11576</cdr:y>
    </cdr:to>
    <cdr:sp macro="" textlink="">
      <cdr:nvSpPr>
        <cdr:cNvPr id="16631" name="NDMPlot_Principal1Dash6186">
          <a:extLst xmlns:a="http://schemas.openxmlformats.org/drawingml/2006/main">
            <a:ext uri="{FF2B5EF4-FFF2-40B4-BE49-F238E27FC236}">
              <a16:creationId xmlns:a16="http://schemas.microsoft.com/office/drawing/2014/main" id="{DB73F960-8214-4D1A-AE70-14119489983D}"/>
            </a:ext>
          </a:extLst>
        </cdr:cNvPr>
        <cdr:cNvSpPr/>
      </cdr:nvSpPr>
      <cdr:spPr>
        <a:xfrm xmlns:a="http://schemas.openxmlformats.org/drawingml/2006/main">
          <a:off x="2734594" y="679259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0.27202</cdr:x>
      <cdr:y>0.12499</cdr:y>
    </cdr:from>
    <cdr:to>
      <cdr:x>0.27851</cdr:x>
      <cdr:y>0.1417</cdr:y>
    </cdr:to>
    <cdr:sp macro="" textlink="">
      <cdr:nvSpPr>
        <cdr:cNvPr id="16632" name="NDMPlot_Principal1Dash7187">
          <a:extLst xmlns:a="http://schemas.openxmlformats.org/drawingml/2006/main">
            <a:ext uri="{FF2B5EF4-FFF2-40B4-BE49-F238E27FC236}">
              <a16:creationId xmlns:a16="http://schemas.microsoft.com/office/drawing/2014/main" id="{CF467B98-F962-4D27-A0A9-272748A644F6}"/>
            </a:ext>
          </a:extLst>
        </cdr:cNvPr>
        <cdr:cNvSpPr/>
      </cdr:nvSpPr>
      <cdr:spPr>
        <a:xfrm xmlns:a="http://schemas.openxmlformats.org/drawingml/2006/main">
          <a:off x="2832768" y="85717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0.28144</cdr:x>
      <cdr:y>0.15093</cdr:y>
    </cdr:from>
    <cdr:to>
      <cdr:x>0.28793</cdr:x>
      <cdr:y>0.16765</cdr:y>
    </cdr:to>
    <cdr:sp macro="" textlink="">
      <cdr:nvSpPr>
        <cdr:cNvPr id="16633" name="NDMPlot_Principal1Dash8188">
          <a:extLst xmlns:a="http://schemas.openxmlformats.org/drawingml/2006/main">
            <a:ext uri="{FF2B5EF4-FFF2-40B4-BE49-F238E27FC236}">
              <a16:creationId xmlns:a16="http://schemas.microsoft.com/office/drawing/2014/main" id="{DF32651F-E68C-4110-A8EA-E57407B332FD}"/>
            </a:ext>
          </a:extLst>
        </cdr:cNvPr>
        <cdr:cNvSpPr/>
      </cdr:nvSpPr>
      <cdr:spPr>
        <a:xfrm xmlns:a="http://schemas.openxmlformats.org/drawingml/2006/main">
          <a:off x="2930942" y="1035080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0.29087</cdr:x>
      <cdr:y>0.17687</cdr:y>
    </cdr:from>
    <cdr:to>
      <cdr:x>0.29736</cdr:x>
      <cdr:y>0.19359</cdr:y>
    </cdr:to>
    <cdr:sp macro="" textlink="">
      <cdr:nvSpPr>
        <cdr:cNvPr id="16634" name="NDMPlot_Principal1Dash9189">
          <a:extLst xmlns:a="http://schemas.openxmlformats.org/drawingml/2006/main">
            <a:ext uri="{FF2B5EF4-FFF2-40B4-BE49-F238E27FC236}">
              <a16:creationId xmlns:a16="http://schemas.microsoft.com/office/drawing/2014/main" id="{C15013C5-F337-443D-90DE-CB09EB67773C}"/>
            </a:ext>
          </a:extLst>
        </cdr:cNvPr>
        <cdr:cNvSpPr/>
      </cdr:nvSpPr>
      <cdr:spPr>
        <a:xfrm xmlns:a="http://schemas.openxmlformats.org/drawingml/2006/main">
          <a:off x="3029116" y="121299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0.3003</cdr:x>
      <cdr:y>0.20281</cdr:y>
    </cdr:from>
    <cdr:to>
      <cdr:x>0.30679</cdr:x>
      <cdr:y>0.21953</cdr:y>
    </cdr:to>
    <cdr:sp macro="" textlink="">
      <cdr:nvSpPr>
        <cdr:cNvPr id="16635" name="NDMPlot_Principal1Dash10190">
          <a:extLst xmlns:a="http://schemas.openxmlformats.org/drawingml/2006/main">
            <a:ext uri="{FF2B5EF4-FFF2-40B4-BE49-F238E27FC236}">
              <a16:creationId xmlns:a16="http://schemas.microsoft.com/office/drawing/2014/main" id="{E8AD37ED-6AE5-43C8-B3CA-48DA1B83A546}"/>
            </a:ext>
          </a:extLst>
        </cdr:cNvPr>
        <cdr:cNvSpPr/>
      </cdr:nvSpPr>
      <cdr:spPr>
        <a:xfrm xmlns:a="http://schemas.openxmlformats.org/drawingml/2006/main">
          <a:off x="3127290" y="139090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0.30972</cdr:x>
      <cdr:y>0.22876</cdr:y>
    </cdr:from>
    <cdr:to>
      <cdr:x>0.31621</cdr:x>
      <cdr:y>0.24547</cdr:y>
    </cdr:to>
    <cdr:sp macro="" textlink="">
      <cdr:nvSpPr>
        <cdr:cNvPr id="16636" name="NDMPlot_Principal1Dash11191">
          <a:extLst xmlns:a="http://schemas.openxmlformats.org/drawingml/2006/main">
            <a:ext uri="{FF2B5EF4-FFF2-40B4-BE49-F238E27FC236}">
              <a16:creationId xmlns:a16="http://schemas.microsoft.com/office/drawing/2014/main" id="{0EB28CAF-EB6E-41FF-9D7D-C4A6BE09E11B}"/>
            </a:ext>
          </a:extLst>
        </cdr:cNvPr>
        <cdr:cNvSpPr/>
      </cdr:nvSpPr>
      <cdr:spPr>
        <a:xfrm xmlns:a="http://schemas.openxmlformats.org/drawingml/2006/main">
          <a:off x="3225463" y="1568812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0.31915</cdr:x>
      <cdr:y>0.2547</cdr:y>
    </cdr:from>
    <cdr:to>
      <cdr:x>0.32564</cdr:x>
      <cdr:y>0.27141</cdr:y>
    </cdr:to>
    <cdr:sp macro="" textlink="">
      <cdr:nvSpPr>
        <cdr:cNvPr id="16637" name="NDMPlot_Principal1Dash12192">
          <a:extLst xmlns:a="http://schemas.openxmlformats.org/drawingml/2006/main">
            <a:ext uri="{FF2B5EF4-FFF2-40B4-BE49-F238E27FC236}">
              <a16:creationId xmlns:a16="http://schemas.microsoft.com/office/drawing/2014/main" id="{17E5694D-A474-4A11-9E8F-45FD6AB9EA4E}"/>
            </a:ext>
          </a:extLst>
        </cdr:cNvPr>
        <cdr:cNvSpPr/>
      </cdr:nvSpPr>
      <cdr:spPr>
        <a:xfrm xmlns:a="http://schemas.openxmlformats.org/drawingml/2006/main">
          <a:off x="3323637" y="174672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0.32858</cdr:x>
      <cdr:y>0.28064</cdr:y>
    </cdr:from>
    <cdr:to>
      <cdr:x>0.33507</cdr:x>
      <cdr:y>0.29736</cdr:y>
    </cdr:to>
    <cdr:sp macro="" textlink="">
      <cdr:nvSpPr>
        <cdr:cNvPr id="16638" name="NDMPlot_Principal1Dash13193">
          <a:extLst xmlns:a="http://schemas.openxmlformats.org/drawingml/2006/main">
            <a:ext uri="{FF2B5EF4-FFF2-40B4-BE49-F238E27FC236}">
              <a16:creationId xmlns:a16="http://schemas.microsoft.com/office/drawing/2014/main" id="{DF43A10B-AF40-4EC7-BEB2-DB1FC859A81B}"/>
            </a:ext>
          </a:extLst>
        </cdr:cNvPr>
        <cdr:cNvSpPr/>
      </cdr:nvSpPr>
      <cdr:spPr>
        <a:xfrm xmlns:a="http://schemas.openxmlformats.org/drawingml/2006/main">
          <a:off x="3421811" y="192463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0.33801</cdr:x>
      <cdr:y>0.30658</cdr:y>
    </cdr:from>
    <cdr:to>
      <cdr:x>0.3445</cdr:x>
      <cdr:y>0.3233</cdr:y>
    </cdr:to>
    <cdr:sp macro="" textlink="">
      <cdr:nvSpPr>
        <cdr:cNvPr id="16639" name="NDMPlot_Principal1Dash14194">
          <a:extLst xmlns:a="http://schemas.openxmlformats.org/drawingml/2006/main">
            <a:ext uri="{FF2B5EF4-FFF2-40B4-BE49-F238E27FC236}">
              <a16:creationId xmlns:a16="http://schemas.microsoft.com/office/drawing/2014/main" id="{7F371851-9775-4CB4-883C-2A7032A24D27}"/>
            </a:ext>
          </a:extLst>
        </cdr:cNvPr>
        <cdr:cNvSpPr/>
      </cdr:nvSpPr>
      <cdr:spPr>
        <a:xfrm xmlns:a="http://schemas.openxmlformats.org/drawingml/2006/main">
          <a:off x="3519985" y="210254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0.34743</cdr:x>
      <cdr:y>0.33252</cdr:y>
    </cdr:from>
    <cdr:to>
      <cdr:x>0.35392</cdr:x>
      <cdr:y>0.34924</cdr:y>
    </cdr:to>
    <cdr:sp macro="" textlink="">
      <cdr:nvSpPr>
        <cdr:cNvPr id="16640" name="NDMPlot_Principal1Dash15195">
          <a:extLst xmlns:a="http://schemas.openxmlformats.org/drawingml/2006/main">
            <a:ext uri="{FF2B5EF4-FFF2-40B4-BE49-F238E27FC236}">
              <a16:creationId xmlns:a16="http://schemas.microsoft.com/office/drawing/2014/main" id="{189188FC-2227-4310-9F44-116C50EF47C8}"/>
            </a:ext>
          </a:extLst>
        </cdr:cNvPr>
        <cdr:cNvSpPr/>
      </cdr:nvSpPr>
      <cdr:spPr>
        <a:xfrm xmlns:a="http://schemas.openxmlformats.org/drawingml/2006/main">
          <a:off x="3618159" y="2280454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0.35686</cdr:x>
      <cdr:y>0.35847</cdr:y>
    </cdr:from>
    <cdr:to>
      <cdr:x>0.36335</cdr:x>
      <cdr:y>0.37518</cdr:y>
    </cdr:to>
    <cdr:sp macro="" textlink="">
      <cdr:nvSpPr>
        <cdr:cNvPr id="16641" name="NDMPlot_Principal1Dash16196">
          <a:extLst xmlns:a="http://schemas.openxmlformats.org/drawingml/2006/main">
            <a:ext uri="{FF2B5EF4-FFF2-40B4-BE49-F238E27FC236}">
              <a16:creationId xmlns:a16="http://schemas.microsoft.com/office/drawing/2014/main" id="{A31F704B-C454-4AC4-9E00-8259266B3BE1}"/>
            </a:ext>
          </a:extLst>
        </cdr:cNvPr>
        <cdr:cNvSpPr/>
      </cdr:nvSpPr>
      <cdr:spPr>
        <a:xfrm xmlns:a="http://schemas.openxmlformats.org/drawingml/2006/main">
          <a:off x="3716332" y="245836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0.36629</cdr:x>
      <cdr:y>0.38441</cdr:y>
    </cdr:from>
    <cdr:to>
      <cdr:x>0.37278</cdr:x>
      <cdr:y>0.40112</cdr:y>
    </cdr:to>
    <cdr:sp macro="" textlink="">
      <cdr:nvSpPr>
        <cdr:cNvPr id="16642" name="NDMPlot_Principal1Dash17197">
          <a:extLst xmlns:a="http://schemas.openxmlformats.org/drawingml/2006/main">
            <a:ext uri="{FF2B5EF4-FFF2-40B4-BE49-F238E27FC236}">
              <a16:creationId xmlns:a16="http://schemas.microsoft.com/office/drawing/2014/main" id="{2BE74FD2-301E-403E-A0A3-7B06C5FF297A}"/>
            </a:ext>
          </a:extLst>
        </cdr:cNvPr>
        <cdr:cNvSpPr/>
      </cdr:nvSpPr>
      <cdr:spPr>
        <a:xfrm xmlns:a="http://schemas.openxmlformats.org/drawingml/2006/main">
          <a:off x="3814506" y="263627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0.37571</cdr:x>
      <cdr:y>0.41035</cdr:y>
    </cdr:from>
    <cdr:to>
      <cdr:x>0.3822</cdr:x>
      <cdr:y>0.42707</cdr:y>
    </cdr:to>
    <cdr:sp macro="" textlink="">
      <cdr:nvSpPr>
        <cdr:cNvPr id="16643" name="NDMPlot_Principal1Dash18198">
          <a:extLst xmlns:a="http://schemas.openxmlformats.org/drawingml/2006/main">
            <a:ext uri="{FF2B5EF4-FFF2-40B4-BE49-F238E27FC236}">
              <a16:creationId xmlns:a16="http://schemas.microsoft.com/office/drawing/2014/main" id="{33AD97B5-445B-476A-A0E8-AC24AEE9B0E1}"/>
            </a:ext>
          </a:extLst>
        </cdr:cNvPr>
        <cdr:cNvSpPr/>
      </cdr:nvSpPr>
      <cdr:spPr>
        <a:xfrm xmlns:a="http://schemas.openxmlformats.org/drawingml/2006/main">
          <a:off x="3912680" y="281418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0.38514</cdr:x>
      <cdr:y>0.43629</cdr:y>
    </cdr:from>
    <cdr:to>
      <cdr:x>0.39163</cdr:x>
      <cdr:y>0.45301</cdr:y>
    </cdr:to>
    <cdr:sp macro="" textlink="">
      <cdr:nvSpPr>
        <cdr:cNvPr id="16644" name="NDMPlot_Principal1Dash19199">
          <a:extLst xmlns:a="http://schemas.openxmlformats.org/drawingml/2006/main">
            <a:ext uri="{FF2B5EF4-FFF2-40B4-BE49-F238E27FC236}">
              <a16:creationId xmlns:a16="http://schemas.microsoft.com/office/drawing/2014/main" id="{496B0BA5-E434-416A-AA8C-D4AFEBFCEDC7}"/>
            </a:ext>
          </a:extLst>
        </cdr:cNvPr>
        <cdr:cNvSpPr/>
      </cdr:nvSpPr>
      <cdr:spPr>
        <a:xfrm xmlns:a="http://schemas.openxmlformats.org/drawingml/2006/main">
          <a:off x="4010854" y="299209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0.39457</cdr:x>
      <cdr:y>0.46223</cdr:y>
    </cdr:from>
    <cdr:to>
      <cdr:x>0.40106</cdr:x>
      <cdr:y>0.47895</cdr:y>
    </cdr:to>
    <cdr:sp macro="" textlink="">
      <cdr:nvSpPr>
        <cdr:cNvPr id="16645" name="NDMPlot_Principal1Dash20200">
          <a:extLst xmlns:a="http://schemas.openxmlformats.org/drawingml/2006/main">
            <a:ext uri="{FF2B5EF4-FFF2-40B4-BE49-F238E27FC236}">
              <a16:creationId xmlns:a16="http://schemas.microsoft.com/office/drawing/2014/main" id="{9F9B723A-385F-4EBD-8CC1-DE4961FB8261}"/>
            </a:ext>
          </a:extLst>
        </cdr:cNvPr>
        <cdr:cNvSpPr/>
      </cdr:nvSpPr>
      <cdr:spPr>
        <a:xfrm xmlns:a="http://schemas.openxmlformats.org/drawingml/2006/main">
          <a:off x="4109028" y="317000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0.40399</cdr:x>
      <cdr:y>0.48818</cdr:y>
    </cdr:from>
    <cdr:to>
      <cdr:x>0.41048</cdr:x>
      <cdr:y>0.50489</cdr:y>
    </cdr:to>
    <cdr:sp macro="" textlink="">
      <cdr:nvSpPr>
        <cdr:cNvPr id="16646" name="NDMPlot_Principal1Dash21201">
          <a:extLst xmlns:a="http://schemas.openxmlformats.org/drawingml/2006/main">
            <a:ext uri="{FF2B5EF4-FFF2-40B4-BE49-F238E27FC236}">
              <a16:creationId xmlns:a16="http://schemas.microsoft.com/office/drawing/2014/main" id="{21CB207D-C86D-4129-B8D1-97E8B29603D8}"/>
            </a:ext>
          </a:extLst>
        </cdr:cNvPr>
        <cdr:cNvSpPr/>
      </cdr:nvSpPr>
      <cdr:spPr>
        <a:xfrm xmlns:a="http://schemas.openxmlformats.org/drawingml/2006/main">
          <a:off x="4207202" y="3347917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0.41342</cdr:x>
      <cdr:y>0.51412</cdr:y>
    </cdr:from>
    <cdr:to>
      <cdr:x>0.41991</cdr:x>
      <cdr:y>0.53083</cdr:y>
    </cdr:to>
    <cdr:sp macro="" textlink="">
      <cdr:nvSpPr>
        <cdr:cNvPr id="16647" name="NDMPlot_Principal1Dash22202">
          <a:extLst xmlns:a="http://schemas.openxmlformats.org/drawingml/2006/main">
            <a:ext uri="{FF2B5EF4-FFF2-40B4-BE49-F238E27FC236}">
              <a16:creationId xmlns:a16="http://schemas.microsoft.com/office/drawing/2014/main" id="{7A10024F-AA98-4233-A51E-3E40B41DBC99}"/>
            </a:ext>
          </a:extLst>
        </cdr:cNvPr>
        <cdr:cNvSpPr/>
      </cdr:nvSpPr>
      <cdr:spPr>
        <a:xfrm xmlns:a="http://schemas.openxmlformats.org/drawingml/2006/main">
          <a:off x="4305375" y="3525827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0.42285</cdr:x>
      <cdr:y>0.54006</cdr:y>
    </cdr:from>
    <cdr:to>
      <cdr:x>0.42934</cdr:x>
      <cdr:y>0.55678</cdr:y>
    </cdr:to>
    <cdr:sp macro="" textlink="">
      <cdr:nvSpPr>
        <cdr:cNvPr id="16648" name="NDMPlot_Principal1Dash23203">
          <a:extLst xmlns:a="http://schemas.openxmlformats.org/drawingml/2006/main">
            <a:ext uri="{FF2B5EF4-FFF2-40B4-BE49-F238E27FC236}">
              <a16:creationId xmlns:a16="http://schemas.microsoft.com/office/drawing/2014/main" id="{F9E99AB1-9B47-42E7-9A35-5C4C6F617925}"/>
            </a:ext>
          </a:extLst>
        </cdr:cNvPr>
        <cdr:cNvSpPr/>
      </cdr:nvSpPr>
      <cdr:spPr>
        <a:xfrm xmlns:a="http://schemas.openxmlformats.org/drawingml/2006/main">
          <a:off x="4403549" y="3703737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0.43228</cdr:x>
      <cdr:y>0.566</cdr:y>
    </cdr:from>
    <cdr:to>
      <cdr:x>0.43877</cdr:x>
      <cdr:y>0.58272</cdr:y>
    </cdr:to>
    <cdr:sp macro="" textlink="">
      <cdr:nvSpPr>
        <cdr:cNvPr id="16649" name="NDMPlot_Principal1Dash24204">
          <a:extLst xmlns:a="http://schemas.openxmlformats.org/drawingml/2006/main">
            <a:ext uri="{FF2B5EF4-FFF2-40B4-BE49-F238E27FC236}">
              <a16:creationId xmlns:a16="http://schemas.microsoft.com/office/drawing/2014/main" id="{8FD7DFDC-C135-445D-89CF-86CB26DA7C14}"/>
            </a:ext>
          </a:extLst>
        </cdr:cNvPr>
        <cdr:cNvSpPr/>
      </cdr:nvSpPr>
      <cdr:spPr>
        <a:xfrm xmlns:a="http://schemas.openxmlformats.org/drawingml/2006/main">
          <a:off x="4501723" y="3881648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0.4417</cdr:x>
      <cdr:y>0.59194</cdr:y>
    </cdr:from>
    <cdr:to>
      <cdr:x>0.44819</cdr:x>
      <cdr:y>0.60866</cdr:y>
    </cdr:to>
    <cdr:sp macro="" textlink="">
      <cdr:nvSpPr>
        <cdr:cNvPr id="16650" name="NDMPlot_Principal1Dash25205">
          <a:extLst xmlns:a="http://schemas.openxmlformats.org/drawingml/2006/main">
            <a:ext uri="{FF2B5EF4-FFF2-40B4-BE49-F238E27FC236}">
              <a16:creationId xmlns:a16="http://schemas.microsoft.com/office/drawing/2014/main" id="{C860BCA2-DDC9-4B43-9375-AE5127B2A6BA}"/>
            </a:ext>
          </a:extLst>
        </cdr:cNvPr>
        <cdr:cNvSpPr/>
      </cdr:nvSpPr>
      <cdr:spPr>
        <a:xfrm xmlns:a="http://schemas.openxmlformats.org/drawingml/2006/main">
          <a:off x="4599897" y="4059558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0.45113</cdr:x>
      <cdr:y>0.61789</cdr:y>
    </cdr:from>
    <cdr:to>
      <cdr:x>0.45762</cdr:x>
      <cdr:y>0.6346</cdr:y>
    </cdr:to>
    <cdr:sp macro="" textlink="">
      <cdr:nvSpPr>
        <cdr:cNvPr id="16651" name="NDMPlot_Principal1Dash26206">
          <a:extLst xmlns:a="http://schemas.openxmlformats.org/drawingml/2006/main">
            <a:ext uri="{FF2B5EF4-FFF2-40B4-BE49-F238E27FC236}">
              <a16:creationId xmlns:a16="http://schemas.microsoft.com/office/drawing/2014/main" id="{B57AD6FE-1906-4D7E-8251-18CBE526B793}"/>
            </a:ext>
          </a:extLst>
        </cdr:cNvPr>
        <cdr:cNvSpPr/>
      </cdr:nvSpPr>
      <cdr:spPr>
        <a:xfrm xmlns:a="http://schemas.openxmlformats.org/drawingml/2006/main">
          <a:off x="4698071" y="4237469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0.46056</cdr:x>
      <cdr:y>0.64383</cdr:y>
    </cdr:from>
    <cdr:to>
      <cdr:x>0.46705</cdr:x>
      <cdr:y>0.66054</cdr:y>
    </cdr:to>
    <cdr:sp macro="" textlink="">
      <cdr:nvSpPr>
        <cdr:cNvPr id="16652" name="NDMPlot_Principal1Dash27207">
          <a:extLst xmlns:a="http://schemas.openxmlformats.org/drawingml/2006/main">
            <a:ext uri="{FF2B5EF4-FFF2-40B4-BE49-F238E27FC236}">
              <a16:creationId xmlns:a16="http://schemas.microsoft.com/office/drawing/2014/main" id="{270B2410-5D86-4DE2-970E-97AE6FEC56AB}"/>
            </a:ext>
          </a:extLst>
        </cdr:cNvPr>
        <cdr:cNvSpPr/>
      </cdr:nvSpPr>
      <cdr:spPr>
        <a:xfrm xmlns:a="http://schemas.openxmlformats.org/drawingml/2006/main">
          <a:off x="4796244" y="4415379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0.46998</cdr:x>
      <cdr:y>0.66977</cdr:y>
    </cdr:from>
    <cdr:to>
      <cdr:x>0.47647</cdr:x>
      <cdr:y>0.68649</cdr:y>
    </cdr:to>
    <cdr:sp macro="" textlink="">
      <cdr:nvSpPr>
        <cdr:cNvPr id="16653" name="NDMPlot_Principal1Dash28208">
          <a:extLst xmlns:a="http://schemas.openxmlformats.org/drawingml/2006/main">
            <a:ext uri="{FF2B5EF4-FFF2-40B4-BE49-F238E27FC236}">
              <a16:creationId xmlns:a16="http://schemas.microsoft.com/office/drawing/2014/main" id="{AE8FA3DA-C9F4-4177-AEB3-E2557A3F240B}"/>
            </a:ext>
          </a:extLst>
        </cdr:cNvPr>
        <cdr:cNvSpPr/>
      </cdr:nvSpPr>
      <cdr:spPr>
        <a:xfrm xmlns:a="http://schemas.openxmlformats.org/drawingml/2006/main">
          <a:off x="4894418" y="459329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0.47941</cdr:x>
      <cdr:y>0.69571</cdr:y>
    </cdr:from>
    <cdr:to>
      <cdr:x>0.4859</cdr:x>
      <cdr:y>0.71243</cdr:y>
    </cdr:to>
    <cdr:sp macro="" textlink="">
      <cdr:nvSpPr>
        <cdr:cNvPr id="16654" name="NDMPlot_Principal1Dash29209">
          <a:extLst xmlns:a="http://schemas.openxmlformats.org/drawingml/2006/main">
            <a:ext uri="{FF2B5EF4-FFF2-40B4-BE49-F238E27FC236}">
              <a16:creationId xmlns:a16="http://schemas.microsoft.com/office/drawing/2014/main" id="{529AD05A-896C-409F-B7E1-EFDEDBC681AA}"/>
            </a:ext>
          </a:extLst>
        </cdr:cNvPr>
        <cdr:cNvSpPr/>
      </cdr:nvSpPr>
      <cdr:spPr>
        <a:xfrm xmlns:a="http://schemas.openxmlformats.org/drawingml/2006/main">
          <a:off x="4992592" y="477120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0.48884</cdr:x>
      <cdr:y>0.72166</cdr:y>
    </cdr:from>
    <cdr:to>
      <cdr:x>0.49533</cdr:x>
      <cdr:y>0.73837</cdr:y>
    </cdr:to>
    <cdr:sp macro="" textlink="">
      <cdr:nvSpPr>
        <cdr:cNvPr id="16655" name="NDMPlot_Principal1Dash30210">
          <a:extLst xmlns:a="http://schemas.openxmlformats.org/drawingml/2006/main">
            <a:ext uri="{FF2B5EF4-FFF2-40B4-BE49-F238E27FC236}">
              <a16:creationId xmlns:a16="http://schemas.microsoft.com/office/drawing/2014/main" id="{A23820DE-2FB2-4344-BCBF-CA106254DA7D}"/>
            </a:ext>
          </a:extLst>
        </cdr:cNvPr>
        <cdr:cNvSpPr/>
      </cdr:nvSpPr>
      <cdr:spPr>
        <a:xfrm xmlns:a="http://schemas.openxmlformats.org/drawingml/2006/main">
          <a:off x="5090766" y="494911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0.49827</cdr:x>
      <cdr:y>0.7476</cdr:y>
    </cdr:from>
    <cdr:to>
      <cdr:x>0.50476</cdr:x>
      <cdr:y>0.76431</cdr:y>
    </cdr:to>
    <cdr:sp macro="" textlink="">
      <cdr:nvSpPr>
        <cdr:cNvPr id="16656" name="NDMPlot_Principal1Dash31211">
          <a:extLst xmlns:a="http://schemas.openxmlformats.org/drawingml/2006/main">
            <a:ext uri="{FF2B5EF4-FFF2-40B4-BE49-F238E27FC236}">
              <a16:creationId xmlns:a16="http://schemas.microsoft.com/office/drawing/2014/main" id="{A99EB27D-211F-4393-85B6-3E1878BFAAE9}"/>
            </a:ext>
          </a:extLst>
        </cdr:cNvPr>
        <cdr:cNvSpPr/>
      </cdr:nvSpPr>
      <cdr:spPr>
        <a:xfrm xmlns:a="http://schemas.openxmlformats.org/drawingml/2006/main">
          <a:off x="5188940" y="5127022"/>
          <a:ext cx="67586" cy="114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0">
              <a:moveTo>
                <a:pt x="0" y="3435"/>
              </a:moveTo>
              <a:lnTo>
                <a:pt x="61359" y="114629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0.50769</cdr:x>
      <cdr:y>0.77354</cdr:y>
    </cdr:from>
    <cdr:to>
      <cdr:x>0.51418</cdr:x>
      <cdr:y>0.79025</cdr:y>
    </cdr:to>
    <cdr:sp macro="" textlink="">
      <cdr:nvSpPr>
        <cdr:cNvPr id="16657" name="NDMPlot_Principal1Dash32212">
          <a:extLst xmlns:a="http://schemas.openxmlformats.org/drawingml/2006/main">
            <a:ext uri="{FF2B5EF4-FFF2-40B4-BE49-F238E27FC236}">
              <a16:creationId xmlns:a16="http://schemas.microsoft.com/office/drawing/2014/main" id="{38D582B0-5AD2-443C-BEF4-97E8BAD91C41}"/>
            </a:ext>
          </a:extLst>
        </cdr:cNvPr>
        <cdr:cNvSpPr/>
      </cdr:nvSpPr>
      <cdr:spPr>
        <a:xfrm xmlns:a="http://schemas.openxmlformats.org/drawingml/2006/main">
          <a:off x="5287114" y="530493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0.51712</cdr:x>
      <cdr:y>0.79948</cdr:y>
    </cdr:from>
    <cdr:to>
      <cdr:x>0.52361</cdr:x>
      <cdr:y>0.8162</cdr:y>
    </cdr:to>
    <cdr:sp macro="" textlink="">
      <cdr:nvSpPr>
        <cdr:cNvPr id="16658" name="NDMPlot_Principal1Dash33213">
          <a:extLst xmlns:a="http://schemas.openxmlformats.org/drawingml/2006/main">
            <a:ext uri="{FF2B5EF4-FFF2-40B4-BE49-F238E27FC236}">
              <a16:creationId xmlns:a16="http://schemas.microsoft.com/office/drawing/2014/main" id="{63E86FC2-ADB1-470E-A0D6-BF9D553C620C}"/>
            </a:ext>
          </a:extLst>
        </cdr:cNvPr>
        <cdr:cNvSpPr/>
      </cdr:nvSpPr>
      <cdr:spPr>
        <a:xfrm xmlns:a="http://schemas.openxmlformats.org/drawingml/2006/main">
          <a:off x="5385288" y="5482842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6"/>
              </a:moveTo>
              <a:lnTo>
                <a:pt x="61358" y="114631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0.52655</cdr:x>
      <cdr:y>0.82542</cdr:y>
    </cdr:from>
    <cdr:to>
      <cdr:x>0.53304</cdr:x>
      <cdr:y>0.84214</cdr:y>
    </cdr:to>
    <cdr:sp macro="" textlink="">
      <cdr:nvSpPr>
        <cdr:cNvPr id="16659" name="NDMPlot_Principal1Dash34214">
          <a:extLst xmlns:a="http://schemas.openxmlformats.org/drawingml/2006/main">
            <a:ext uri="{FF2B5EF4-FFF2-40B4-BE49-F238E27FC236}">
              <a16:creationId xmlns:a16="http://schemas.microsoft.com/office/drawing/2014/main" id="{4C987D56-CE46-4A8F-8E4B-8A084D6D70F2}"/>
            </a:ext>
          </a:extLst>
        </cdr:cNvPr>
        <cdr:cNvSpPr/>
      </cdr:nvSpPr>
      <cdr:spPr>
        <a:xfrm xmlns:a="http://schemas.openxmlformats.org/drawingml/2006/main">
          <a:off x="5483461" y="5660753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0.53597</cdr:x>
      <cdr:y>0.85137</cdr:y>
    </cdr:from>
    <cdr:to>
      <cdr:x>0.54246</cdr:x>
      <cdr:y>0.86808</cdr:y>
    </cdr:to>
    <cdr:sp macro="" textlink="">
      <cdr:nvSpPr>
        <cdr:cNvPr id="16660" name="NDMPlot_Principal1Dash35215">
          <a:extLst xmlns:a="http://schemas.openxmlformats.org/drawingml/2006/main">
            <a:ext uri="{FF2B5EF4-FFF2-40B4-BE49-F238E27FC236}">
              <a16:creationId xmlns:a16="http://schemas.microsoft.com/office/drawing/2014/main" id="{97240D94-7411-48C9-A617-5F538D433BFC}"/>
            </a:ext>
          </a:extLst>
        </cdr:cNvPr>
        <cdr:cNvSpPr/>
      </cdr:nvSpPr>
      <cdr:spPr>
        <a:xfrm xmlns:a="http://schemas.openxmlformats.org/drawingml/2006/main">
          <a:off x="5581635" y="5838663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6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0.5454</cdr:x>
      <cdr:y>0.87731</cdr:y>
    </cdr:from>
    <cdr:to>
      <cdr:x>0.55189</cdr:x>
      <cdr:y>0.89402</cdr:y>
    </cdr:to>
    <cdr:sp macro="" textlink="">
      <cdr:nvSpPr>
        <cdr:cNvPr id="16661" name="NDMPlot_Principal1Dash36216">
          <a:extLst xmlns:a="http://schemas.openxmlformats.org/drawingml/2006/main">
            <a:ext uri="{FF2B5EF4-FFF2-40B4-BE49-F238E27FC236}">
              <a16:creationId xmlns:a16="http://schemas.microsoft.com/office/drawing/2014/main" id="{4F0DD0C0-ACE3-45DC-AD58-B1A604BA70CF}"/>
            </a:ext>
          </a:extLst>
        </cdr:cNvPr>
        <cdr:cNvSpPr/>
      </cdr:nvSpPr>
      <cdr:spPr>
        <a:xfrm xmlns:a="http://schemas.openxmlformats.org/drawingml/2006/main">
          <a:off x="5679809" y="601657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8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0.55483</cdr:x>
      <cdr:y>0.90325</cdr:y>
    </cdr:from>
    <cdr:to>
      <cdr:x>0.56132</cdr:x>
      <cdr:y>0.91996</cdr:y>
    </cdr:to>
    <cdr:sp macro="" textlink="">
      <cdr:nvSpPr>
        <cdr:cNvPr id="16662" name="NDMPlot_Principal1Dash37217">
          <a:extLst xmlns:a="http://schemas.openxmlformats.org/drawingml/2006/main">
            <a:ext uri="{FF2B5EF4-FFF2-40B4-BE49-F238E27FC236}">
              <a16:creationId xmlns:a16="http://schemas.microsoft.com/office/drawing/2014/main" id="{85DA8012-DA19-4129-B8B1-878C7B90C2B9}"/>
            </a:ext>
          </a:extLst>
        </cdr:cNvPr>
        <cdr:cNvSpPr/>
      </cdr:nvSpPr>
      <cdr:spPr>
        <a:xfrm xmlns:a="http://schemas.openxmlformats.org/drawingml/2006/main">
          <a:off x="5777983" y="6194484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0.56426</cdr:x>
      <cdr:y>0.92919</cdr:y>
    </cdr:from>
    <cdr:to>
      <cdr:x>0.56877</cdr:x>
      <cdr:y>0.94047</cdr:y>
    </cdr:to>
    <cdr:sp macro="" textlink="">
      <cdr:nvSpPr>
        <cdr:cNvPr id="16663" name="NDMPlot_Principal1Dash38218">
          <a:extLst xmlns:a="http://schemas.openxmlformats.org/drawingml/2006/main">
            <a:ext uri="{FF2B5EF4-FFF2-40B4-BE49-F238E27FC236}">
              <a16:creationId xmlns:a16="http://schemas.microsoft.com/office/drawing/2014/main" id="{9441E37F-2297-4967-9C6E-9A15239937FC}"/>
            </a:ext>
          </a:extLst>
        </cdr:cNvPr>
        <cdr:cNvSpPr/>
      </cdr:nvSpPr>
      <cdr:spPr>
        <a:xfrm xmlns:a="http://schemas.openxmlformats.org/drawingml/2006/main">
          <a:off x="5876156" y="6372395"/>
          <a:ext cx="47025" cy="77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25" h="77368">
              <a:moveTo>
                <a:pt x="0" y="3436"/>
              </a:moveTo>
              <a:lnTo>
                <a:pt x="40797" y="77367"/>
              </a:lnTo>
              <a:lnTo>
                <a:pt x="47024" y="73931"/>
              </a:lnTo>
              <a:lnTo>
                <a:pt x="6228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0.06351</cdr:x>
      <cdr:y>0.77791</cdr:y>
    </cdr:from>
    <cdr:to>
      <cdr:x>0.07107</cdr:x>
      <cdr:y>0.78488</cdr:y>
    </cdr:to>
    <cdr:sp macro="" textlink="">
      <cdr:nvSpPr>
        <cdr:cNvPr id="16664" name="NDMPlot_Principal2Dash1219">
          <a:extLst xmlns:a="http://schemas.openxmlformats.org/drawingml/2006/main">
            <a:ext uri="{FF2B5EF4-FFF2-40B4-BE49-F238E27FC236}">
              <a16:creationId xmlns:a16="http://schemas.microsoft.com/office/drawing/2014/main" id="{0CF86489-C734-49DF-B394-5418FF67CC14}"/>
            </a:ext>
          </a:extLst>
        </cdr:cNvPr>
        <cdr:cNvSpPr/>
      </cdr:nvSpPr>
      <cdr:spPr>
        <a:xfrm xmlns:a="http://schemas.openxmlformats.org/drawingml/2006/main">
          <a:off x="661388" y="5334915"/>
          <a:ext cx="78713" cy="47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7">
              <a:moveTo>
                <a:pt x="3436" y="47766"/>
              </a:moveTo>
              <a:lnTo>
                <a:pt x="78712" y="6227"/>
              </a:lnTo>
              <a:lnTo>
                <a:pt x="75276" y="0"/>
              </a:lnTo>
              <a:lnTo>
                <a:pt x="0" y="4153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0.07714</cdr:x>
      <cdr:y>0.7636</cdr:y>
    </cdr:from>
    <cdr:to>
      <cdr:x>0.08815</cdr:x>
      <cdr:y>0.77345</cdr:y>
    </cdr:to>
    <cdr:sp macro="" textlink="">
      <cdr:nvSpPr>
        <cdr:cNvPr id="16665" name="NDMPlot_Principal2Dash2220">
          <a:extLst xmlns:a="http://schemas.openxmlformats.org/drawingml/2006/main">
            <a:ext uri="{FF2B5EF4-FFF2-40B4-BE49-F238E27FC236}">
              <a16:creationId xmlns:a16="http://schemas.microsoft.com/office/drawing/2014/main" id="{96499DED-FF39-46D4-AE1D-F14E07874FBD}"/>
            </a:ext>
          </a:extLst>
        </cdr:cNvPr>
        <cdr:cNvSpPr/>
      </cdr:nvSpPr>
      <cdr:spPr>
        <a:xfrm xmlns:a="http://schemas.openxmlformats.org/drawingml/2006/main">
          <a:off x="803380" y="523674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0.09423</cdr:x>
      <cdr:y>0.74928</cdr:y>
    </cdr:from>
    <cdr:to>
      <cdr:x>0.10524</cdr:x>
      <cdr:y>0.75914</cdr:y>
    </cdr:to>
    <cdr:sp macro="" textlink="">
      <cdr:nvSpPr>
        <cdr:cNvPr id="16666" name="NDMPlot_Principal2Dash3221">
          <a:extLst xmlns:a="http://schemas.openxmlformats.org/drawingml/2006/main">
            <a:ext uri="{FF2B5EF4-FFF2-40B4-BE49-F238E27FC236}">
              <a16:creationId xmlns:a16="http://schemas.microsoft.com/office/drawing/2014/main" id="{37DF7486-D322-40C5-B16F-96D24B96E984}"/>
            </a:ext>
          </a:extLst>
        </cdr:cNvPr>
        <cdr:cNvSpPr/>
      </cdr:nvSpPr>
      <cdr:spPr>
        <a:xfrm xmlns:a="http://schemas.openxmlformats.org/drawingml/2006/main">
          <a:off x="981290" y="5138568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7" y="67585"/>
              </a:moveTo>
              <a:lnTo>
                <a:pt x="114631" y="6226"/>
              </a:lnTo>
              <a:lnTo>
                <a:pt x="111195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0.11131</cdr:x>
      <cdr:y>0.73497</cdr:y>
    </cdr:from>
    <cdr:to>
      <cdr:x>0.12232</cdr:x>
      <cdr:y>0.74482</cdr:y>
    </cdr:to>
    <cdr:sp macro="" textlink="">
      <cdr:nvSpPr>
        <cdr:cNvPr id="16667" name="NDMPlot_Principal2Dash4222">
          <a:extLst xmlns:a="http://schemas.openxmlformats.org/drawingml/2006/main">
            <a:ext uri="{FF2B5EF4-FFF2-40B4-BE49-F238E27FC236}">
              <a16:creationId xmlns:a16="http://schemas.microsoft.com/office/drawing/2014/main" id="{657D1942-1FFD-4849-B563-8EE5BD21FEBF}"/>
            </a:ext>
          </a:extLst>
        </cdr:cNvPr>
        <cdr:cNvSpPr/>
      </cdr:nvSpPr>
      <cdr:spPr>
        <a:xfrm xmlns:a="http://schemas.openxmlformats.org/drawingml/2006/main">
          <a:off x="1159201" y="504039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0.1284</cdr:x>
      <cdr:y>0.72065</cdr:y>
    </cdr:from>
    <cdr:to>
      <cdr:x>0.1394</cdr:x>
      <cdr:y>0.73051</cdr:y>
    </cdr:to>
    <cdr:sp macro="" textlink="">
      <cdr:nvSpPr>
        <cdr:cNvPr id="16668" name="NDMPlot_Principal2Dash5223">
          <a:extLst xmlns:a="http://schemas.openxmlformats.org/drawingml/2006/main">
            <a:ext uri="{FF2B5EF4-FFF2-40B4-BE49-F238E27FC236}">
              <a16:creationId xmlns:a16="http://schemas.microsoft.com/office/drawing/2014/main" id="{BF3A8651-0348-4926-98CB-102C9D07E9C3}"/>
            </a:ext>
          </a:extLst>
        </cdr:cNvPr>
        <cdr:cNvSpPr/>
      </cdr:nvSpPr>
      <cdr:spPr>
        <a:xfrm xmlns:a="http://schemas.openxmlformats.org/drawingml/2006/main">
          <a:off x="1337112" y="494222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0.14548</cdr:x>
      <cdr:y>0.70634</cdr:y>
    </cdr:from>
    <cdr:to>
      <cdr:x>0.15649</cdr:x>
      <cdr:y>0.71619</cdr:y>
    </cdr:to>
    <cdr:sp macro="" textlink="">
      <cdr:nvSpPr>
        <cdr:cNvPr id="16669" name="NDMPlot_Principal2Dash6224">
          <a:extLst xmlns:a="http://schemas.openxmlformats.org/drawingml/2006/main">
            <a:ext uri="{FF2B5EF4-FFF2-40B4-BE49-F238E27FC236}">
              <a16:creationId xmlns:a16="http://schemas.microsoft.com/office/drawing/2014/main" id="{F6E8E16A-2329-49E1-8CD4-0C29503644B3}"/>
            </a:ext>
          </a:extLst>
        </cdr:cNvPr>
        <cdr:cNvSpPr/>
      </cdr:nvSpPr>
      <cdr:spPr>
        <a:xfrm xmlns:a="http://schemas.openxmlformats.org/drawingml/2006/main">
          <a:off x="1515022" y="484404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0.16256</cdr:x>
      <cdr:y>0.69202</cdr:y>
    </cdr:from>
    <cdr:to>
      <cdr:x>0.17357</cdr:x>
      <cdr:y>0.70188</cdr:y>
    </cdr:to>
    <cdr:sp macro="" textlink="">
      <cdr:nvSpPr>
        <cdr:cNvPr id="16670" name="NDMPlot_Principal2Dash7225">
          <a:extLst xmlns:a="http://schemas.openxmlformats.org/drawingml/2006/main">
            <a:ext uri="{FF2B5EF4-FFF2-40B4-BE49-F238E27FC236}">
              <a16:creationId xmlns:a16="http://schemas.microsoft.com/office/drawing/2014/main" id="{93714542-BCCE-4BE3-AD75-BB9E9D65246D}"/>
            </a:ext>
          </a:extLst>
        </cdr:cNvPr>
        <cdr:cNvSpPr/>
      </cdr:nvSpPr>
      <cdr:spPr>
        <a:xfrm xmlns:a="http://schemas.openxmlformats.org/drawingml/2006/main">
          <a:off x="1692933" y="474587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0.17965</cdr:x>
      <cdr:y>0.6777</cdr:y>
    </cdr:from>
    <cdr:to>
      <cdr:x>0.19065</cdr:x>
      <cdr:y>0.68756</cdr:y>
    </cdr:to>
    <cdr:sp macro="" textlink="">
      <cdr:nvSpPr>
        <cdr:cNvPr id="16671" name="NDMPlot_Principal2Dash8226">
          <a:extLst xmlns:a="http://schemas.openxmlformats.org/drawingml/2006/main">
            <a:ext uri="{FF2B5EF4-FFF2-40B4-BE49-F238E27FC236}">
              <a16:creationId xmlns:a16="http://schemas.microsoft.com/office/drawing/2014/main" id="{622F307E-CD45-411A-8C1F-62151B8E7208}"/>
            </a:ext>
          </a:extLst>
        </cdr:cNvPr>
        <cdr:cNvSpPr/>
      </cdr:nvSpPr>
      <cdr:spPr>
        <a:xfrm xmlns:a="http://schemas.openxmlformats.org/drawingml/2006/main">
          <a:off x="1870843" y="464769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8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0.19673</cdr:x>
      <cdr:y>0.66339</cdr:y>
    </cdr:from>
    <cdr:to>
      <cdr:x>0.20774</cdr:x>
      <cdr:y>0.67324</cdr:y>
    </cdr:to>
    <cdr:sp macro="" textlink="">
      <cdr:nvSpPr>
        <cdr:cNvPr id="16672" name="NDMPlot_Principal2Dash9227">
          <a:extLst xmlns:a="http://schemas.openxmlformats.org/drawingml/2006/main">
            <a:ext uri="{FF2B5EF4-FFF2-40B4-BE49-F238E27FC236}">
              <a16:creationId xmlns:a16="http://schemas.microsoft.com/office/drawing/2014/main" id="{48FC61F3-3E9D-44D1-ABB4-990CACB124D5}"/>
            </a:ext>
          </a:extLst>
        </cdr:cNvPr>
        <cdr:cNvSpPr/>
      </cdr:nvSpPr>
      <cdr:spPr>
        <a:xfrm xmlns:a="http://schemas.openxmlformats.org/drawingml/2006/main">
          <a:off x="2048753" y="4549525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6" y="67585"/>
              </a:moveTo>
              <a:lnTo>
                <a:pt x="114631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0.21381</cdr:x>
      <cdr:y>0.64907</cdr:y>
    </cdr:from>
    <cdr:to>
      <cdr:x>0.22482</cdr:x>
      <cdr:y>0.65893</cdr:y>
    </cdr:to>
    <cdr:sp macro="" textlink="">
      <cdr:nvSpPr>
        <cdr:cNvPr id="16673" name="NDMPlot_Principal2Dash10228">
          <a:extLst xmlns:a="http://schemas.openxmlformats.org/drawingml/2006/main">
            <a:ext uri="{FF2B5EF4-FFF2-40B4-BE49-F238E27FC236}">
              <a16:creationId xmlns:a16="http://schemas.microsoft.com/office/drawing/2014/main" id="{7B08C0C1-3816-4812-B8F6-F73DFBF3A779}"/>
            </a:ext>
          </a:extLst>
        </cdr:cNvPr>
        <cdr:cNvSpPr/>
      </cdr:nvSpPr>
      <cdr:spPr>
        <a:xfrm xmlns:a="http://schemas.openxmlformats.org/drawingml/2006/main">
          <a:off x="2226664" y="445135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0.2309</cdr:x>
      <cdr:y>0.63476</cdr:y>
    </cdr:from>
    <cdr:to>
      <cdr:x>0.24191</cdr:x>
      <cdr:y>0.64461</cdr:y>
    </cdr:to>
    <cdr:sp macro="" textlink="">
      <cdr:nvSpPr>
        <cdr:cNvPr id="16674" name="NDMPlot_Principal2Dash11229">
          <a:extLst xmlns:a="http://schemas.openxmlformats.org/drawingml/2006/main">
            <a:ext uri="{FF2B5EF4-FFF2-40B4-BE49-F238E27FC236}">
              <a16:creationId xmlns:a16="http://schemas.microsoft.com/office/drawing/2014/main" id="{BD862CB6-C668-484B-AAC5-7589EAC94D0A}"/>
            </a:ext>
          </a:extLst>
        </cdr:cNvPr>
        <cdr:cNvSpPr/>
      </cdr:nvSpPr>
      <cdr:spPr>
        <a:xfrm xmlns:a="http://schemas.openxmlformats.org/drawingml/2006/main">
          <a:off x="2404574" y="4353177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6" y="67586"/>
              </a:moveTo>
              <a:lnTo>
                <a:pt x="114631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0.24798</cdr:x>
      <cdr:y>0.62044</cdr:y>
    </cdr:from>
    <cdr:to>
      <cdr:x>0.25899</cdr:x>
      <cdr:y>0.6303</cdr:y>
    </cdr:to>
    <cdr:sp macro="" textlink="">
      <cdr:nvSpPr>
        <cdr:cNvPr id="16675" name="NDMPlot_Principal2Dash12230">
          <a:extLst xmlns:a="http://schemas.openxmlformats.org/drawingml/2006/main">
            <a:ext uri="{FF2B5EF4-FFF2-40B4-BE49-F238E27FC236}">
              <a16:creationId xmlns:a16="http://schemas.microsoft.com/office/drawing/2014/main" id="{F475D5EB-0BF2-472F-8A48-10A821D0BDC4}"/>
            </a:ext>
          </a:extLst>
        </cdr:cNvPr>
        <cdr:cNvSpPr/>
      </cdr:nvSpPr>
      <cdr:spPr>
        <a:xfrm xmlns:a="http://schemas.openxmlformats.org/drawingml/2006/main">
          <a:off x="2582485" y="425500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0.26507</cdr:x>
      <cdr:y>0.60613</cdr:y>
    </cdr:from>
    <cdr:to>
      <cdr:x>0.27607</cdr:x>
      <cdr:y>0.61598</cdr:y>
    </cdr:to>
    <cdr:sp macro="" textlink="">
      <cdr:nvSpPr>
        <cdr:cNvPr id="16676" name="NDMPlot_Principal2Dash13231">
          <a:extLst xmlns:a="http://schemas.openxmlformats.org/drawingml/2006/main">
            <a:ext uri="{FF2B5EF4-FFF2-40B4-BE49-F238E27FC236}">
              <a16:creationId xmlns:a16="http://schemas.microsoft.com/office/drawing/2014/main" id="{32EA5182-CC96-462E-84F4-AE54062AA870}"/>
            </a:ext>
          </a:extLst>
        </cdr:cNvPr>
        <cdr:cNvSpPr/>
      </cdr:nvSpPr>
      <cdr:spPr>
        <a:xfrm xmlns:a="http://schemas.openxmlformats.org/drawingml/2006/main">
          <a:off x="2760395" y="415683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0.28215</cdr:x>
      <cdr:y>0.59181</cdr:y>
    </cdr:from>
    <cdr:to>
      <cdr:x>0.29316</cdr:x>
      <cdr:y>0.60167</cdr:y>
    </cdr:to>
    <cdr:sp macro="" textlink="">
      <cdr:nvSpPr>
        <cdr:cNvPr id="16677" name="NDMPlot_Principal2Dash14232">
          <a:extLst xmlns:a="http://schemas.openxmlformats.org/drawingml/2006/main">
            <a:ext uri="{FF2B5EF4-FFF2-40B4-BE49-F238E27FC236}">
              <a16:creationId xmlns:a16="http://schemas.microsoft.com/office/drawing/2014/main" id="{5845E54B-D15A-495F-AD0F-B728F313CD8B}"/>
            </a:ext>
          </a:extLst>
        </cdr:cNvPr>
        <cdr:cNvSpPr/>
      </cdr:nvSpPr>
      <cdr:spPr>
        <a:xfrm xmlns:a="http://schemas.openxmlformats.org/drawingml/2006/main">
          <a:off x="2938306" y="405865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0.29923</cdr:x>
      <cdr:y>0.5775</cdr:y>
    </cdr:from>
    <cdr:to>
      <cdr:x>0.31024</cdr:x>
      <cdr:y>0.58735</cdr:y>
    </cdr:to>
    <cdr:sp macro="" textlink="">
      <cdr:nvSpPr>
        <cdr:cNvPr id="16678" name="NDMPlot_Principal2Dash15233">
          <a:extLst xmlns:a="http://schemas.openxmlformats.org/drawingml/2006/main">
            <a:ext uri="{FF2B5EF4-FFF2-40B4-BE49-F238E27FC236}">
              <a16:creationId xmlns:a16="http://schemas.microsoft.com/office/drawing/2014/main" id="{C46E5A75-FB52-4FE9-904C-9C3A6F3B3659}"/>
            </a:ext>
          </a:extLst>
        </cdr:cNvPr>
        <cdr:cNvSpPr/>
      </cdr:nvSpPr>
      <cdr:spPr>
        <a:xfrm xmlns:a="http://schemas.openxmlformats.org/drawingml/2006/main">
          <a:off x="3116216" y="396048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0.31632</cdr:x>
      <cdr:y>0.56318</cdr:y>
    </cdr:from>
    <cdr:to>
      <cdr:x>0.32732</cdr:x>
      <cdr:y>0.57304</cdr:y>
    </cdr:to>
    <cdr:sp macro="" textlink="">
      <cdr:nvSpPr>
        <cdr:cNvPr id="16679" name="NDMPlot_Principal2Dash16234">
          <a:extLst xmlns:a="http://schemas.openxmlformats.org/drawingml/2006/main">
            <a:ext uri="{FF2B5EF4-FFF2-40B4-BE49-F238E27FC236}">
              <a16:creationId xmlns:a16="http://schemas.microsoft.com/office/drawing/2014/main" id="{8A18A704-794D-4EEB-A935-FEB9568E1162}"/>
            </a:ext>
          </a:extLst>
        </cdr:cNvPr>
        <cdr:cNvSpPr/>
      </cdr:nvSpPr>
      <cdr:spPr>
        <a:xfrm xmlns:a="http://schemas.openxmlformats.org/drawingml/2006/main">
          <a:off x="3294127" y="386230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0.3334</cdr:x>
      <cdr:y>0.54887</cdr:y>
    </cdr:from>
    <cdr:to>
      <cdr:x>0.34441</cdr:x>
      <cdr:y>0.55872</cdr:y>
    </cdr:to>
    <cdr:sp macro="" textlink="">
      <cdr:nvSpPr>
        <cdr:cNvPr id="16680" name="NDMPlot_Principal2Dash17235">
          <a:extLst xmlns:a="http://schemas.openxmlformats.org/drawingml/2006/main">
            <a:ext uri="{FF2B5EF4-FFF2-40B4-BE49-F238E27FC236}">
              <a16:creationId xmlns:a16="http://schemas.microsoft.com/office/drawing/2014/main" id="{66A54F2E-3877-4712-B4AB-D40F29AE45D8}"/>
            </a:ext>
          </a:extLst>
        </cdr:cNvPr>
        <cdr:cNvSpPr/>
      </cdr:nvSpPr>
      <cdr:spPr>
        <a:xfrm xmlns:a="http://schemas.openxmlformats.org/drawingml/2006/main">
          <a:off x="3472037" y="3764134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7" y="67586"/>
              </a:moveTo>
              <a:lnTo>
                <a:pt x="114631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0.35048</cdr:x>
      <cdr:y>0.53455</cdr:y>
    </cdr:from>
    <cdr:to>
      <cdr:x>0.36149</cdr:x>
      <cdr:y>0.54441</cdr:y>
    </cdr:to>
    <cdr:sp macro="" textlink="">
      <cdr:nvSpPr>
        <cdr:cNvPr id="16681" name="NDMPlot_Principal2Dash18236">
          <a:extLst xmlns:a="http://schemas.openxmlformats.org/drawingml/2006/main">
            <a:ext uri="{FF2B5EF4-FFF2-40B4-BE49-F238E27FC236}">
              <a16:creationId xmlns:a16="http://schemas.microsoft.com/office/drawing/2014/main" id="{86F8360E-1411-4FEB-997C-4B1D0152FC6D}"/>
            </a:ext>
          </a:extLst>
        </cdr:cNvPr>
        <cdr:cNvSpPr/>
      </cdr:nvSpPr>
      <cdr:spPr>
        <a:xfrm xmlns:a="http://schemas.openxmlformats.org/drawingml/2006/main">
          <a:off x="3649948" y="366596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0.36757</cdr:x>
      <cdr:y>0.52024</cdr:y>
    </cdr:from>
    <cdr:to>
      <cdr:x>0.37858</cdr:x>
      <cdr:y>0.53009</cdr:y>
    </cdr:to>
    <cdr:sp macro="" textlink="">
      <cdr:nvSpPr>
        <cdr:cNvPr id="16682" name="NDMPlot_Principal2Dash19237">
          <a:extLst xmlns:a="http://schemas.openxmlformats.org/drawingml/2006/main">
            <a:ext uri="{FF2B5EF4-FFF2-40B4-BE49-F238E27FC236}">
              <a16:creationId xmlns:a16="http://schemas.microsoft.com/office/drawing/2014/main" id="{DB28142E-5287-4CC8-ACE0-1ECFF1128805}"/>
            </a:ext>
          </a:extLst>
        </cdr:cNvPr>
        <cdr:cNvSpPr/>
      </cdr:nvSpPr>
      <cdr:spPr>
        <a:xfrm xmlns:a="http://schemas.openxmlformats.org/drawingml/2006/main">
          <a:off x="3827858" y="356778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0.38465</cdr:x>
      <cdr:y>0.50592</cdr:y>
    </cdr:from>
    <cdr:to>
      <cdr:x>0.39566</cdr:x>
      <cdr:y>0.51578</cdr:y>
    </cdr:to>
    <cdr:sp macro="" textlink="">
      <cdr:nvSpPr>
        <cdr:cNvPr id="16683" name="NDMPlot_Principal2Dash20238">
          <a:extLst xmlns:a="http://schemas.openxmlformats.org/drawingml/2006/main">
            <a:ext uri="{FF2B5EF4-FFF2-40B4-BE49-F238E27FC236}">
              <a16:creationId xmlns:a16="http://schemas.microsoft.com/office/drawing/2014/main" id="{AFA11514-A081-4850-8E2A-6D6C4E17E490}"/>
            </a:ext>
          </a:extLst>
        </cdr:cNvPr>
        <cdr:cNvSpPr/>
      </cdr:nvSpPr>
      <cdr:spPr>
        <a:xfrm xmlns:a="http://schemas.openxmlformats.org/drawingml/2006/main">
          <a:off x="4005769" y="3469613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0.40174</cdr:x>
      <cdr:y>0.49161</cdr:y>
    </cdr:from>
    <cdr:to>
      <cdr:x>0.41274</cdr:x>
      <cdr:y>0.50146</cdr:y>
    </cdr:to>
    <cdr:sp macro="" textlink="">
      <cdr:nvSpPr>
        <cdr:cNvPr id="16684" name="NDMPlot_Principal2Dash21239">
          <a:extLst xmlns:a="http://schemas.openxmlformats.org/drawingml/2006/main">
            <a:ext uri="{FF2B5EF4-FFF2-40B4-BE49-F238E27FC236}">
              <a16:creationId xmlns:a16="http://schemas.microsoft.com/office/drawing/2014/main" id="{05FD7C16-FD66-42E7-AA81-3C1339B74BAA}"/>
            </a:ext>
          </a:extLst>
        </cdr:cNvPr>
        <cdr:cNvSpPr/>
      </cdr:nvSpPr>
      <cdr:spPr>
        <a:xfrm xmlns:a="http://schemas.openxmlformats.org/drawingml/2006/main">
          <a:off x="4183679" y="3371439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0.41882</cdr:x>
      <cdr:y>0.47729</cdr:y>
    </cdr:from>
    <cdr:to>
      <cdr:x>0.42983</cdr:x>
      <cdr:y>0.48715</cdr:y>
    </cdr:to>
    <cdr:sp macro="" textlink="">
      <cdr:nvSpPr>
        <cdr:cNvPr id="16685" name="NDMPlot_Principal2Dash22240">
          <a:extLst xmlns:a="http://schemas.openxmlformats.org/drawingml/2006/main">
            <a:ext uri="{FF2B5EF4-FFF2-40B4-BE49-F238E27FC236}">
              <a16:creationId xmlns:a16="http://schemas.microsoft.com/office/drawing/2014/main" id="{A4262E6B-9AC1-4A93-8E5C-A292B24A2431}"/>
            </a:ext>
          </a:extLst>
        </cdr:cNvPr>
        <cdr:cNvSpPr/>
      </cdr:nvSpPr>
      <cdr:spPr>
        <a:xfrm xmlns:a="http://schemas.openxmlformats.org/drawingml/2006/main">
          <a:off x="4361590" y="327326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0.4359</cdr:x>
      <cdr:y>0.46298</cdr:y>
    </cdr:from>
    <cdr:to>
      <cdr:x>0.44691</cdr:x>
      <cdr:y>0.47283</cdr:y>
    </cdr:to>
    <cdr:sp macro="" textlink="">
      <cdr:nvSpPr>
        <cdr:cNvPr id="16686" name="NDMPlot_Principal2Dash23241">
          <a:extLst xmlns:a="http://schemas.openxmlformats.org/drawingml/2006/main">
            <a:ext uri="{FF2B5EF4-FFF2-40B4-BE49-F238E27FC236}">
              <a16:creationId xmlns:a16="http://schemas.microsoft.com/office/drawing/2014/main" id="{BF6F8746-4C1B-4144-924B-9D7CC0A25706}"/>
            </a:ext>
          </a:extLst>
        </cdr:cNvPr>
        <cdr:cNvSpPr/>
      </cdr:nvSpPr>
      <cdr:spPr>
        <a:xfrm xmlns:a="http://schemas.openxmlformats.org/drawingml/2006/main">
          <a:off x="4539500" y="317509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0.45299</cdr:x>
      <cdr:y>0.44866</cdr:y>
    </cdr:from>
    <cdr:to>
      <cdr:x>0.46399</cdr:x>
      <cdr:y>0.45852</cdr:y>
    </cdr:to>
    <cdr:sp macro="" textlink="">
      <cdr:nvSpPr>
        <cdr:cNvPr id="16687" name="NDMPlot_Principal2Dash24242">
          <a:extLst xmlns:a="http://schemas.openxmlformats.org/drawingml/2006/main">
            <a:ext uri="{FF2B5EF4-FFF2-40B4-BE49-F238E27FC236}">
              <a16:creationId xmlns:a16="http://schemas.microsoft.com/office/drawing/2014/main" id="{C089F61B-99F5-4903-9AA9-959DC9A07AB3}"/>
            </a:ext>
          </a:extLst>
        </cdr:cNvPr>
        <cdr:cNvSpPr/>
      </cdr:nvSpPr>
      <cdr:spPr>
        <a:xfrm xmlns:a="http://schemas.openxmlformats.org/drawingml/2006/main">
          <a:off x="4717411" y="3076917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0.47007</cdr:x>
      <cdr:y>0.43435</cdr:y>
    </cdr:from>
    <cdr:to>
      <cdr:x>0.48108</cdr:x>
      <cdr:y>0.4442</cdr:y>
    </cdr:to>
    <cdr:sp macro="" textlink="">
      <cdr:nvSpPr>
        <cdr:cNvPr id="16688" name="NDMPlot_Principal2Dash25243">
          <a:extLst xmlns:a="http://schemas.openxmlformats.org/drawingml/2006/main">
            <a:ext uri="{FF2B5EF4-FFF2-40B4-BE49-F238E27FC236}">
              <a16:creationId xmlns:a16="http://schemas.microsoft.com/office/drawing/2014/main" id="{82BA71DD-D1D6-4220-9741-3F7BC5179ECC}"/>
            </a:ext>
          </a:extLst>
        </cdr:cNvPr>
        <cdr:cNvSpPr/>
      </cdr:nvSpPr>
      <cdr:spPr>
        <a:xfrm xmlns:a="http://schemas.openxmlformats.org/drawingml/2006/main">
          <a:off x="4895321" y="297874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0.48715</cdr:x>
      <cdr:y>0.42003</cdr:y>
    </cdr:from>
    <cdr:to>
      <cdr:x>0.49816</cdr:x>
      <cdr:y>0.42989</cdr:y>
    </cdr:to>
    <cdr:sp macro="" textlink="">
      <cdr:nvSpPr>
        <cdr:cNvPr id="16689" name="NDMPlot_Principal2Dash26244">
          <a:extLst xmlns:a="http://schemas.openxmlformats.org/drawingml/2006/main">
            <a:ext uri="{FF2B5EF4-FFF2-40B4-BE49-F238E27FC236}">
              <a16:creationId xmlns:a16="http://schemas.microsoft.com/office/drawing/2014/main" id="{3C5F8C91-74E8-4924-9733-8B36A419350F}"/>
            </a:ext>
          </a:extLst>
        </cdr:cNvPr>
        <cdr:cNvSpPr/>
      </cdr:nvSpPr>
      <cdr:spPr>
        <a:xfrm xmlns:a="http://schemas.openxmlformats.org/drawingml/2006/main">
          <a:off x="5073232" y="288057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0.50424</cdr:x>
      <cdr:y>0.40572</cdr:y>
    </cdr:from>
    <cdr:to>
      <cdr:x>0.51525</cdr:x>
      <cdr:y>0.41557</cdr:y>
    </cdr:to>
    <cdr:sp macro="" textlink="">
      <cdr:nvSpPr>
        <cdr:cNvPr id="16690" name="NDMPlot_Principal2Dash27245">
          <a:extLst xmlns:a="http://schemas.openxmlformats.org/drawingml/2006/main">
            <a:ext uri="{FF2B5EF4-FFF2-40B4-BE49-F238E27FC236}">
              <a16:creationId xmlns:a16="http://schemas.microsoft.com/office/drawing/2014/main" id="{7A9C7152-EDAA-4D06-84A0-357C9A3ACD05}"/>
            </a:ext>
          </a:extLst>
        </cdr:cNvPr>
        <cdr:cNvSpPr/>
      </cdr:nvSpPr>
      <cdr:spPr>
        <a:xfrm xmlns:a="http://schemas.openxmlformats.org/drawingml/2006/main">
          <a:off x="5251142" y="278239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0.52132</cdr:x>
      <cdr:y>0.3914</cdr:y>
    </cdr:from>
    <cdr:to>
      <cdr:x>0.53233</cdr:x>
      <cdr:y>0.40126</cdr:y>
    </cdr:to>
    <cdr:sp macro="" textlink="">
      <cdr:nvSpPr>
        <cdr:cNvPr id="16691" name="NDMPlot_Principal2Dash28246">
          <a:extLst xmlns:a="http://schemas.openxmlformats.org/drawingml/2006/main">
            <a:ext uri="{FF2B5EF4-FFF2-40B4-BE49-F238E27FC236}">
              <a16:creationId xmlns:a16="http://schemas.microsoft.com/office/drawing/2014/main" id="{8F09F458-6AD2-4AE2-A21F-93D08F144CF1}"/>
            </a:ext>
          </a:extLst>
        </cdr:cNvPr>
        <cdr:cNvSpPr/>
      </cdr:nvSpPr>
      <cdr:spPr>
        <a:xfrm xmlns:a="http://schemas.openxmlformats.org/drawingml/2006/main">
          <a:off x="5429053" y="268422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0.53841</cdr:x>
      <cdr:y>0.37708</cdr:y>
    </cdr:from>
    <cdr:to>
      <cdr:x>0.54941</cdr:x>
      <cdr:y>0.38694</cdr:y>
    </cdr:to>
    <cdr:sp macro="" textlink="">
      <cdr:nvSpPr>
        <cdr:cNvPr id="16692" name="NDMPlot_Principal2Dash29247">
          <a:extLst xmlns:a="http://schemas.openxmlformats.org/drawingml/2006/main">
            <a:ext uri="{FF2B5EF4-FFF2-40B4-BE49-F238E27FC236}">
              <a16:creationId xmlns:a16="http://schemas.microsoft.com/office/drawing/2014/main" id="{5FF6DF1C-475A-4E17-A512-F2F117861D74}"/>
            </a:ext>
          </a:extLst>
        </cdr:cNvPr>
        <cdr:cNvSpPr/>
      </cdr:nvSpPr>
      <cdr:spPr>
        <a:xfrm xmlns:a="http://schemas.openxmlformats.org/drawingml/2006/main">
          <a:off x="5606963" y="258604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0.55549</cdr:x>
      <cdr:y>0.36277</cdr:y>
    </cdr:from>
    <cdr:to>
      <cdr:x>0.5665</cdr:x>
      <cdr:y>0.37262</cdr:y>
    </cdr:to>
    <cdr:sp macro="" textlink="">
      <cdr:nvSpPr>
        <cdr:cNvPr id="16693" name="NDMPlot_Principal2Dash30248">
          <a:extLst xmlns:a="http://schemas.openxmlformats.org/drawingml/2006/main">
            <a:ext uri="{FF2B5EF4-FFF2-40B4-BE49-F238E27FC236}">
              <a16:creationId xmlns:a16="http://schemas.microsoft.com/office/drawing/2014/main" id="{4E122636-B5E3-46A2-BBBA-B6FB75514CC0}"/>
            </a:ext>
          </a:extLst>
        </cdr:cNvPr>
        <cdr:cNvSpPr/>
      </cdr:nvSpPr>
      <cdr:spPr>
        <a:xfrm xmlns:a="http://schemas.openxmlformats.org/drawingml/2006/main">
          <a:off x="5784874" y="2487874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5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0.57257</cdr:x>
      <cdr:y>0.34845</cdr:y>
    </cdr:from>
    <cdr:to>
      <cdr:x>0.58358</cdr:x>
      <cdr:y>0.35831</cdr:y>
    </cdr:to>
    <cdr:sp macro="" textlink="">
      <cdr:nvSpPr>
        <cdr:cNvPr id="16694" name="NDMPlot_Principal2Dash31249">
          <a:extLst xmlns:a="http://schemas.openxmlformats.org/drawingml/2006/main">
            <a:ext uri="{FF2B5EF4-FFF2-40B4-BE49-F238E27FC236}">
              <a16:creationId xmlns:a16="http://schemas.microsoft.com/office/drawing/2014/main" id="{4793E7F0-2BF7-4A2E-B716-6C50BCC7361F}"/>
            </a:ext>
          </a:extLst>
        </cdr:cNvPr>
        <cdr:cNvSpPr/>
      </cdr:nvSpPr>
      <cdr:spPr>
        <a:xfrm xmlns:a="http://schemas.openxmlformats.org/drawingml/2006/main">
          <a:off x="5962784" y="2389701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0.58966</cdr:x>
      <cdr:y>0.33414</cdr:y>
    </cdr:from>
    <cdr:to>
      <cdr:x>0.60067</cdr:x>
      <cdr:y>0.34399</cdr:y>
    </cdr:to>
    <cdr:sp macro="" textlink="">
      <cdr:nvSpPr>
        <cdr:cNvPr id="16695" name="NDMPlot_Principal2Dash32250">
          <a:extLst xmlns:a="http://schemas.openxmlformats.org/drawingml/2006/main">
            <a:ext uri="{FF2B5EF4-FFF2-40B4-BE49-F238E27FC236}">
              <a16:creationId xmlns:a16="http://schemas.microsoft.com/office/drawing/2014/main" id="{09616F77-3B91-45CD-87E8-381930C79B2D}"/>
            </a:ext>
          </a:extLst>
        </cdr:cNvPr>
        <cdr:cNvSpPr/>
      </cdr:nvSpPr>
      <cdr:spPr>
        <a:xfrm xmlns:a="http://schemas.openxmlformats.org/drawingml/2006/main">
          <a:off x="6140695" y="2291527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0.60674</cdr:x>
      <cdr:y>0.31982</cdr:y>
    </cdr:from>
    <cdr:to>
      <cdr:x>0.61775</cdr:x>
      <cdr:y>0.32968</cdr:y>
    </cdr:to>
    <cdr:sp macro="" textlink="">
      <cdr:nvSpPr>
        <cdr:cNvPr id="16696" name="NDMPlot_Principal2Dash33251">
          <a:extLst xmlns:a="http://schemas.openxmlformats.org/drawingml/2006/main">
            <a:ext uri="{FF2B5EF4-FFF2-40B4-BE49-F238E27FC236}">
              <a16:creationId xmlns:a16="http://schemas.microsoft.com/office/drawing/2014/main" id="{ED267016-D3AA-490F-87D2-476EC62AA8CD}"/>
            </a:ext>
          </a:extLst>
        </cdr:cNvPr>
        <cdr:cNvSpPr/>
      </cdr:nvSpPr>
      <cdr:spPr>
        <a:xfrm xmlns:a="http://schemas.openxmlformats.org/drawingml/2006/main">
          <a:off x="6318605" y="219335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0.62383</cdr:x>
      <cdr:y>0.30551</cdr:y>
    </cdr:from>
    <cdr:to>
      <cdr:x>0.63483</cdr:x>
      <cdr:y>0.31536</cdr:y>
    </cdr:to>
    <cdr:sp macro="" textlink="">
      <cdr:nvSpPr>
        <cdr:cNvPr id="16697" name="NDMPlot_Principal2Dash34252">
          <a:extLst xmlns:a="http://schemas.openxmlformats.org/drawingml/2006/main">
            <a:ext uri="{FF2B5EF4-FFF2-40B4-BE49-F238E27FC236}">
              <a16:creationId xmlns:a16="http://schemas.microsoft.com/office/drawing/2014/main" id="{CAB0A905-7BD0-4D0E-BAD1-186C3A8B65E4}"/>
            </a:ext>
          </a:extLst>
        </cdr:cNvPr>
        <cdr:cNvSpPr/>
      </cdr:nvSpPr>
      <cdr:spPr>
        <a:xfrm xmlns:a="http://schemas.openxmlformats.org/drawingml/2006/main">
          <a:off x="6496515" y="2095179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7" y="67586"/>
              </a:moveTo>
              <a:lnTo>
                <a:pt x="114630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0.64091</cdr:x>
      <cdr:y>0.29119</cdr:y>
    </cdr:from>
    <cdr:to>
      <cdr:x>0.65192</cdr:x>
      <cdr:y>0.30105</cdr:y>
    </cdr:to>
    <cdr:sp macro="" textlink="">
      <cdr:nvSpPr>
        <cdr:cNvPr id="16698" name="NDMPlot_Principal2Dash35253">
          <a:extLst xmlns:a="http://schemas.openxmlformats.org/drawingml/2006/main">
            <a:ext uri="{FF2B5EF4-FFF2-40B4-BE49-F238E27FC236}">
              <a16:creationId xmlns:a16="http://schemas.microsoft.com/office/drawing/2014/main" id="{28AB4060-B7E1-4F79-9D67-E16AAFABE3F8}"/>
            </a:ext>
          </a:extLst>
        </cdr:cNvPr>
        <cdr:cNvSpPr/>
      </cdr:nvSpPr>
      <cdr:spPr>
        <a:xfrm xmlns:a="http://schemas.openxmlformats.org/drawingml/2006/main">
          <a:off x="6674426" y="199700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0.65799</cdr:x>
      <cdr:y>0.27688</cdr:y>
    </cdr:from>
    <cdr:to>
      <cdr:x>0.669</cdr:x>
      <cdr:y>0.28673</cdr:y>
    </cdr:to>
    <cdr:sp macro="" textlink="">
      <cdr:nvSpPr>
        <cdr:cNvPr id="16699" name="NDMPlot_Principal2Dash36254">
          <a:extLst xmlns:a="http://schemas.openxmlformats.org/drawingml/2006/main">
            <a:ext uri="{FF2B5EF4-FFF2-40B4-BE49-F238E27FC236}">
              <a16:creationId xmlns:a16="http://schemas.microsoft.com/office/drawing/2014/main" id="{14858BA3-4947-4798-BC5B-8CFEC8398CDE}"/>
            </a:ext>
          </a:extLst>
        </cdr:cNvPr>
        <cdr:cNvSpPr/>
      </cdr:nvSpPr>
      <cdr:spPr>
        <a:xfrm xmlns:a="http://schemas.openxmlformats.org/drawingml/2006/main">
          <a:off x="6852337" y="189883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0.67508</cdr:x>
      <cdr:y>0.26256</cdr:y>
    </cdr:from>
    <cdr:to>
      <cdr:x>0.68608</cdr:x>
      <cdr:y>0.27242</cdr:y>
    </cdr:to>
    <cdr:sp macro="" textlink="">
      <cdr:nvSpPr>
        <cdr:cNvPr id="16700" name="NDMPlot_Principal2Dash37255">
          <a:extLst xmlns:a="http://schemas.openxmlformats.org/drawingml/2006/main">
            <a:ext uri="{FF2B5EF4-FFF2-40B4-BE49-F238E27FC236}">
              <a16:creationId xmlns:a16="http://schemas.microsoft.com/office/drawing/2014/main" id="{F8C80A4A-D8F9-4949-865E-51246014EB71}"/>
            </a:ext>
          </a:extLst>
        </cdr:cNvPr>
        <cdr:cNvSpPr/>
      </cdr:nvSpPr>
      <cdr:spPr>
        <a:xfrm xmlns:a="http://schemas.openxmlformats.org/drawingml/2006/main">
          <a:off x="7030247" y="180065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0.69216</cdr:x>
      <cdr:y>0.24825</cdr:y>
    </cdr:from>
    <cdr:to>
      <cdr:x>0.70317</cdr:x>
      <cdr:y>0.2581</cdr:y>
    </cdr:to>
    <cdr:sp macro="" textlink="">
      <cdr:nvSpPr>
        <cdr:cNvPr id="16701" name="NDMPlot_Principal2Dash38256">
          <a:extLst xmlns:a="http://schemas.openxmlformats.org/drawingml/2006/main">
            <a:ext uri="{FF2B5EF4-FFF2-40B4-BE49-F238E27FC236}">
              <a16:creationId xmlns:a16="http://schemas.microsoft.com/office/drawing/2014/main" id="{2DE77B4F-6114-4499-B878-0B92FEFE61D4}"/>
            </a:ext>
          </a:extLst>
        </cdr:cNvPr>
        <cdr:cNvSpPr/>
      </cdr:nvSpPr>
      <cdr:spPr>
        <a:xfrm xmlns:a="http://schemas.openxmlformats.org/drawingml/2006/main">
          <a:off x="7208158" y="170248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0.70924</cdr:x>
      <cdr:y>0.23393</cdr:y>
    </cdr:from>
    <cdr:to>
      <cdr:x>0.72025</cdr:x>
      <cdr:y>0.24379</cdr:y>
    </cdr:to>
    <cdr:sp macro="" textlink="">
      <cdr:nvSpPr>
        <cdr:cNvPr id="16702" name="NDMPlot_Principal2Dash39257">
          <a:extLst xmlns:a="http://schemas.openxmlformats.org/drawingml/2006/main">
            <a:ext uri="{FF2B5EF4-FFF2-40B4-BE49-F238E27FC236}">
              <a16:creationId xmlns:a16="http://schemas.microsoft.com/office/drawing/2014/main" id="{81C06497-2DCB-4DE1-8C4F-D258A0CDEF44}"/>
            </a:ext>
          </a:extLst>
        </cdr:cNvPr>
        <cdr:cNvSpPr/>
      </cdr:nvSpPr>
      <cdr:spPr>
        <a:xfrm xmlns:a="http://schemas.openxmlformats.org/drawingml/2006/main">
          <a:off x="7386068" y="160431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0.72633</cdr:x>
      <cdr:y>0.21962</cdr:y>
    </cdr:from>
    <cdr:to>
      <cdr:x>0.73734</cdr:x>
      <cdr:y>0.22947</cdr:y>
    </cdr:to>
    <cdr:sp macro="" textlink="">
      <cdr:nvSpPr>
        <cdr:cNvPr id="16703" name="NDMPlot_Principal2Dash40258">
          <a:extLst xmlns:a="http://schemas.openxmlformats.org/drawingml/2006/main">
            <a:ext uri="{FF2B5EF4-FFF2-40B4-BE49-F238E27FC236}">
              <a16:creationId xmlns:a16="http://schemas.microsoft.com/office/drawing/2014/main" id="{19E4FF44-B128-46E5-8DFE-7B53D8A764B3}"/>
            </a:ext>
          </a:extLst>
        </cdr:cNvPr>
        <cdr:cNvSpPr/>
      </cdr:nvSpPr>
      <cdr:spPr>
        <a:xfrm xmlns:a="http://schemas.openxmlformats.org/drawingml/2006/main">
          <a:off x="7563979" y="150613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0.74341</cdr:x>
      <cdr:y>0.20819</cdr:y>
    </cdr:from>
    <cdr:to>
      <cdr:x>0.75097</cdr:x>
      <cdr:y>0.21516</cdr:y>
    </cdr:to>
    <cdr:sp macro="" textlink="">
      <cdr:nvSpPr>
        <cdr:cNvPr id="16704" name="NDMPlot_Principal2Dash41259">
          <a:extLst xmlns:a="http://schemas.openxmlformats.org/drawingml/2006/main">
            <a:ext uri="{FF2B5EF4-FFF2-40B4-BE49-F238E27FC236}">
              <a16:creationId xmlns:a16="http://schemas.microsoft.com/office/drawing/2014/main" id="{BB1F5A98-EB4A-4D08-8012-70C0F4CB30C0}"/>
            </a:ext>
          </a:extLst>
        </cdr:cNvPr>
        <cdr:cNvSpPr/>
      </cdr:nvSpPr>
      <cdr:spPr>
        <a:xfrm xmlns:a="http://schemas.openxmlformats.org/drawingml/2006/main">
          <a:off x="7741889" y="1427783"/>
          <a:ext cx="78713" cy="47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6">
              <a:moveTo>
                <a:pt x="3436" y="47765"/>
              </a:moveTo>
              <a:lnTo>
                <a:pt x="78712" y="6226"/>
              </a:lnTo>
              <a:lnTo>
                <a:pt x="75276" y="0"/>
              </a:lnTo>
              <a:lnTo>
                <a:pt x="0" y="4153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0.40113</cdr:x>
      <cdr:y>0.48727</cdr:y>
    </cdr:from>
    <cdr:to>
      <cdr:x>0.41332</cdr:x>
      <cdr:y>0.50578</cdr:y>
    </cdr:to>
    <cdr:sp macro="" textlink="">
      <cdr:nvSpPr>
        <cdr:cNvPr id="16705" name="NDMPlot_LoadPoint">
          <a:extLst xmlns:a="http://schemas.openxmlformats.org/drawingml/2006/main">
            <a:ext uri="{FF2B5EF4-FFF2-40B4-BE49-F238E27FC236}">
              <a16:creationId xmlns:a16="http://schemas.microsoft.com/office/drawing/2014/main" id="{4B5C6244-1A7C-4DBD-AEA0-056C40A7177A}"/>
            </a:ext>
          </a:extLst>
        </cdr:cNvPr>
        <cdr:cNvSpPr/>
      </cdr:nvSpPr>
      <cdr:spPr>
        <a:xfrm xmlns:a="http://schemas.openxmlformats.org/drawingml/2006/main">
          <a:off x="4177346" y="3341671"/>
          <a:ext cx="127000" cy="127000"/>
        </a:xfrm>
        <a:prstGeom xmlns:a="http://schemas.openxmlformats.org/drawingml/2006/main" prst="diamond">
          <a:avLst/>
        </a:prstGeom>
        <a:solidFill xmlns:a="http://schemas.openxmlformats.org/drawingml/2006/main">
          <a:srgbClr val="FF8000"/>
        </a:solidFill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0.74817</cdr:x>
      <cdr:y>0.9037</cdr:y>
    </cdr:from>
    <cdr:to>
      <cdr:x>0.8122</cdr:x>
      <cdr:y>0.92963</cdr:y>
    </cdr:to>
    <cdr:sp macro="" textlink="">
      <cdr:nvSpPr>
        <cdr:cNvPr id="16706" name="NDMPlot_AxisLabelX">
          <a:extLst xmlns:a="http://schemas.openxmlformats.org/drawingml/2006/main">
            <a:ext uri="{FF2B5EF4-FFF2-40B4-BE49-F238E27FC236}">
              <a16:creationId xmlns:a16="http://schemas.microsoft.com/office/drawing/2014/main" id="{5EDD59C2-71B0-4616-A8B4-FBBD38FA043A}"/>
            </a:ext>
          </a:extLst>
        </cdr:cNvPr>
        <cdr:cNvSpPr txBox="1"/>
      </cdr:nvSpPr>
      <cdr:spPr>
        <a:xfrm xmlns:a="http://schemas.openxmlformats.org/drawingml/2006/main">
          <a:off x="7791450" y="6197600"/>
          <a:ext cx="66675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X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0.04634</cdr:x>
      <cdr:y>0.08519</cdr:y>
    </cdr:from>
    <cdr:to>
      <cdr:x>0.06341</cdr:x>
      <cdr:y>0.18241</cdr:y>
    </cdr:to>
    <cdr:sp macro="" textlink="">
      <cdr:nvSpPr>
        <cdr:cNvPr id="16707" name="NDMPlot_AxisLabelY">
          <a:extLst xmlns:a="http://schemas.openxmlformats.org/drawingml/2006/main">
            <a:ext uri="{FF2B5EF4-FFF2-40B4-BE49-F238E27FC236}">
              <a16:creationId xmlns:a16="http://schemas.microsoft.com/office/drawing/2014/main" id="{1B3932B6-2B33-4C68-A910-B1214D29A04D}"/>
            </a:ext>
          </a:extLst>
        </cdr:cNvPr>
        <cdr:cNvSpPr txBox="1"/>
      </cdr:nvSpPr>
      <cdr:spPr>
        <a:xfrm xmlns:a="http://schemas.openxmlformats.org/drawingml/2006/main">
          <a:off x="482600" y="584200"/>
          <a:ext cx="177800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Y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0.01463</cdr:x>
      <cdr:y>0.01852</cdr:y>
    </cdr:from>
    <cdr:to>
      <cdr:x>0.99512</cdr:x>
      <cdr:y>0.05926</cdr:y>
    </cdr:to>
    <cdr:sp macro="" textlink="">
      <cdr:nvSpPr>
        <cdr:cNvPr id="16708" name="NDMPlot_Title">
          <a:extLst xmlns:a="http://schemas.openxmlformats.org/drawingml/2006/main">
            <a:ext uri="{FF2B5EF4-FFF2-40B4-BE49-F238E27FC236}">
              <a16:creationId xmlns:a16="http://schemas.microsoft.com/office/drawing/2014/main" id="{23348B42-9EEE-402D-90B4-904F4E577414}"/>
            </a:ext>
          </a:extLst>
        </cdr:cNvPr>
        <cdr:cNvSpPr txBox="1"/>
      </cdr:nvSpPr>
      <cdr:spPr>
        <a:xfrm xmlns:a="http://schemas.openxmlformats.org/drawingml/2006/main">
          <a:off x="152400" y="127000"/>
          <a:ext cx="102108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1200" b="1" i="0">
              <a:solidFill>
                <a:srgbClr val="141414"/>
              </a:solidFill>
            </a:rPr>
            <a:t>Схема сечения при загружении 1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53E4-77D2-4074-A830-C3EFBA258F75}">
  <sheetPr codeName="Лист1"/>
  <dimension ref="A1:IO501"/>
  <sheetViews>
    <sheetView workbookViewId="0">
      <selection activeCell="Q5" sqref="Q5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  <col min="200" max="249" width="0" hidden="1" customWidth="1"/>
  </cols>
  <sheetData>
    <row r="1" spans="1:249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05" t="s">
        <v>983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500</v>
      </c>
      <c r="BJ1" s="1"/>
      <c r="BK1" s="1"/>
      <c r="BL1" s="1"/>
      <c r="BM1" s="1"/>
      <c r="BN1" s="1"/>
      <c r="BO1" s="1"/>
      <c r="BP1" s="1"/>
      <c r="BQ1" s="1"/>
      <c r="BR1" s="1" t="s">
        <v>283</v>
      </c>
      <c r="BS1" s="1" t="s">
        <v>286</v>
      </c>
      <c r="BT1" s="1" t="s">
        <v>290</v>
      </c>
      <c r="BU1" s="1" t="s">
        <v>293</v>
      </c>
      <c r="BV1" s="1" t="s">
        <v>302</v>
      </c>
      <c r="BW1" s="1" t="s">
        <v>297</v>
      </c>
      <c r="BX1" s="1" t="s">
        <v>324</v>
      </c>
      <c r="BY1" s="1" t="s">
        <v>326</v>
      </c>
      <c r="BZ1" s="1" t="s">
        <v>328</v>
      </c>
      <c r="CA1" s="1"/>
      <c r="CB1" s="1" t="s">
        <v>22</v>
      </c>
      <c r="CC1" s="1" t="s">
        <v>8</v>
      </c>
      <c r="CD1" s="1" t="s">
        <v>8</v>
      </c>
      <c r="CE1" s="1" t="s">
        <v>616</v>
      </c>
      <c r="CF1" s="1" t="s">
        <v>132</v>
      </c>
      <c r="CG1" s="1" t="s">
        <v>100</v>
      </c>
      <c r="CH1" s="1">
        <v>1</v>
      </c>
      <c r="CI1" s="1">
        <v>1</v>
      </c>
      <c r="CJ1" s="1" t="s">
        <v>620</v>
      </c>
      <c r="CK1" s="1" t="s">
        <v>114</v>
      </c>
      <c r="CL1" s="1" t="s">
        <v>68</v>
      </c>
      <c r="CM1" s="1" t="s">
        <v>624</v>
      </c>
      <c r="CN1" s="1" t="s">
        <v>38</v>
      </c>
      <c r="CO1" s="1" t="s">
        <v>8</v>
      </c>
      <c r="CP1" s="1" t="s">
        <v>68</v>
      </c>
      <c r="CQ1" s="1" t="s">
        <v>79</v>
      </c>
      <c r="CR1" s="1" t="s">
        <v>8</v>
      </c>
      <c r="CS1" s="1" t="s">
        <v>132</v>
      </c>
      <c r="CT1" s="1" t="s">
        <v>166</v>
      </c>
      <c r="CU1" s="1" t="s">
        <v>633</v>
      </c>
      <c r="CV1" s="1" t="s">
        <v>171</v>
      </c>
      <c r="CW1" s="1" t="s">
        <v>68</v>
      </c>
      <c r="CX1" s="1" t="s">
        <v>621</v>
      </c>
      <c r="CY1" s="1" t="s">
        <v>157</v>
      </c>
      <c r="CZ1" s="1" t="s">
        <v>68</v>
      </c>
      <c r="DA1" s="1" t="s">
        <v>140</v>
      </c>
      <c r="DB1" s="1" t="s">
        <v>638</v>
      </c>
      <c r="DC1" s="1" t="s">
        <v>639</v>
      </c>
      <c r="DD1" s="1" t="s">
        <v>8</v>
      </c>
      <c r="DE1" s="1" t="s">
        <v>189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189</v>
      </c>
      <c r="DO1" s="1" t="s">
        <v>8</v>
      </c>
      <c r="DP1" s="1" t="s">
        <v>8</v>
      </c>
      <c r="DQ1" s="1" t="s">
        <v>8</v>
      </c>
      <c r="DR1" s="1" t="s">
        <v>8</v>
      </c>
      <c r="DS1" s="1" t="s">
        <v>253</v>
      </c>
      <c r="DT1" s="1" t="s">
        <v>184</v>
      </c>
      <c r="DU1" s="1" t="s">
        <v>8</v>
      </c>
      <c r="DV1" s="1" t="s">
        <v>401</v>
      </c>
      <c r="DW1" s="1" t="s">
        <v>364</v>
      </c>
      <c r="DX1" s="1" t="s">
        <v>411</v>
      </c>
      <c r="DY1" s="1" t="s">
        <v>364</v>
      </c>
      <c r="DZ1" s="1" t="s">
        <v>437</v>
      </c>
      <c r="EA1" s="1" t="s">
        <v>294</v>
      </c>
      <c r="EB1" s="1" t="s">
        <v>8</v>
      </c>
      <c r="EC1" s="1" t="s">
        <v>457</v>
      </c>
      <c r="ED1" s="1" t="s">
        <v>474</v>
      </c>
      <c r="EE1" s="1" t="s">
        <v>645</v>
      </c>
      <c r="EF1" s="1" t="s">
        <v>283</v>
      </c>
      <c r="EG1" t="s">
        <v>545</v>
      </c>
      <c r="EH1" t="s">
        <v>500</v>
      </c>
      <c r="EI1" t="s">
        <v>545</v>
      </c>
      <c r="EL1" t="str">
        <f>$J$39</f>
        <v>PR1</v>
      </c>
      <c r="EM1" t="s">
        <v>68</v>
      </c>
      <c r="GR1" s="93" t="s">
        <v>283</v>
      </c>
      <c r="GS1" s="93" t="s">
        <v>286</v>
      </c>
      <c r="GT1" s="93" t="s">
        <v>290</v>
      </c>
      <c r="GU1" s="93" t="s">
        <v>293</v>
      </c>
      <c r="GV1" s="93" t="s">
        <v>302</v>
      </c>
      <c r="GW1" s="93" t="s">
        <v>297</v>
      </c>
      <c r="GX1" s="93" t="s">
        <v>68</v>
      </c>
      <c r="GY1" s="93" t="s">
        <v>324</v>
      </c>
      <c r="GZ1" s="93" t="s">
        <v>326</v>
      </c>
      <c r="HA1" s="93" t="s">
        <v>328</v>
      </c>
      <c r="HB1" s="93" t="str">
        <f>$J$39</f>
        <v>PR1</v>
      </c>
      <c r="HC1" s="93" t="s">
        <v>500</v>
      </c>
      <c r="HD1" s="93" t="s">
        <v>545</v>
      </c>
      <c r="HE1" s="93" t="s">
        <v>1368</v>
      </c>
      <c r="HF1" s="93" t="s">
        <v>564</v>
      </c>
      <c r="HG1" s="93" t="s">
        <v>22</v>
      </c>
      <c r="HH1" s="93" t="s">
        <v>8</v>
      </c>
      <c r="HI1" s="93" t="s">
        <v>616</v>
      </c>
      <c r="HJ1" s="93" t="s">
        <v>132</v>
      </c>
      <c r="HK1" s="93" t="s">
        <v>100</v>
      </c>
      <c r="HL1" s="93">
        <v>1</v>
      </c>
      <c r="HM1" s="93" t="s">
        <v>620</v>
      </c>
      <c r="HN1" s="93" t="s">
        <v>114</v>
      </c>
      <c r="HO1" s="93" t="s">
        <v>68</v>
      </c>
      <c r="HP1" s="93" t="s">
        <v>624</v>
      </c>
      <c r="HQ1" s="93" t="s">
        <v>38</v>
      </c>
      <c r="HR1" s="93" t="s">
        <v>68</v>
      </c>
      <c r="HS1" s="93" t="s">
        <v>79</v>
      </c>
      <c r="HT1" s="93" t="s">
        <v>166</v>
      </c>
      <c r="HU1" s="93" t="s">
        <v>1726</v>
      </c>
      <c r="HV1" s="93" t="s">
        <v>171</v>
      </c>
      <c r="HW1" s="93" t="s">
        <v>68</v>
      </c>
      <c r="HX1" s="93" t="s">
        <v>621</v>
      </c>
      <c r="HY1" s="93" t="s">
        <v>157</v>
      </c>
      <c r="HZ1" s="93" t="s">
        <v>140</v>
      </c>
      <c r="IA1" s="93" t="s">
        <v>638</v>
      </c>
      <c r="IB1" s="93" t="s">
        <v>639</v>
      </c>
      <c r="IC1" s="93" t="s">
        <v>189</v>
      </c>
      <c r="ID1" s="93" t="s">
        <v>253</v>
      </c>
      <c r="IE1" s="93" t="s">
        <v>184</v>
      </c>
      <c r="IF1" s="93" t="s">
        <v>401</v>
      </c>
      <c r="IG1" s="93" t="s">
        <v>364</v>
      </c>
      <c r="IH1" s="93" t="s">
        <v>411</v>
      </c>
      <c r="II1" s="93" t="s">
        <v>437</v>
      </c>
      <c r="IJ1" s="93" t="s">
        <v>294</v>
      </c>
      <c r="IK1" s="93" t="s">
        <v>457</v>
      </c>
      <c r="IL1" s="93" t="s">
        <v>283</v>
      </c>
      <c r="IM1" s="93" t="s">
        <v>474</v>
      </c>
      <c r="IN1" s="93" t="s">
        <v>645</v>
      </c>
      <c r="IO1" t="s">
        <v>1814</v>
      </c>
    </row>
    <row r="2" spans="1:249" x14ac:dyDescent="0.25">
      <c r="A2" s="1"/>
      <c r="B2" s="1"/>
      <c r="C2" s="1"/>
      <c r="D2" s="1"/>
      <c r="E2" s="1"/>
      <c r="F2" s="1"/>
      <c r="G2" s="1"/>
      <c r="H2" s="112" t="s">
        <v>990</v>
      </c>
      <c r="I2" s="113"/>
      <c r="J2" s="113"/>
      <c r="K2" s="113"/>
      <c r="L2" s="1"/>
      <c r="M2" s="1"/>
      <c r="N2" s="1"/>
      <c r="O2" s="112" t="s">
        <v>991</v>
      </c>
      <c r="P2" s="113"/>
      <c r="Q2" s="113"/>
      <c r="R2" s="113"/>
      <c r="S2" s="113"/>
      <c r="T2" s="113"/>
      <c r="U2" s="113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358</v>
      </c>
      <c r="AJ2" s="5" t="s">
        <v>359</v>
      </c>
      <c r="AK2" s="5" t="s">
        <v>360</v>
      </c>
      <c r="AL2" s="5" t="s">
        <v>361</v>
      </c>
      <c r="AM2" s="5" t="s">
        <v>362</v>
      </c>
      <c r="AN2" s="5" t="str">
        <f>"σ, "&amp;$I$8</f>
        <v>σ, MPa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504</v>
      </c>
      <c r="BJ2" s="1"/>
      <c r="BK2" s="1"/>
      <c r="BL2" s="1"/>
      <c r="BM2" s="1"/>
      <c r="BN2" s="1"/>
      <c r="BO2" s="1"/>
      <c r="BP2" s="1"/>
      <c r="BQ2" s="1"/>
      <c r="BR2" s="1" t="s">
        <v>298</v>
      </c>
      <c r="BS2" s="1" t="s">
        <v>299</v>
      </c>
      <c r="BT2" s="1" t="s">
        <v>300</v>
      </c>
      <c r="BU2" s="1" t="s">
        <v>301</v>
      </c>
      <c r="BV2" s="1" t="s">
        <v>303</v>
      </c>
      <c r="BW2" s="1" t="s">
        <v>306</v>
      </c>
      <c r="BX2" s="1" t="s">
        <v>323</v>
      </c>
      <c r="BY2" s="1" t="s">
        <v>329</v>
      </c>
      <c r="BZ2" s="1" t="s">
        <v>330</v>
      </c>
      <c r="CA2" s="1"/>
      <c r="CB2" s="1" t="s">
        <v>615</v>
      </c>
      <c r="CC2" s="1" t="s">
        <v>196</v>
      </c>
      <c r="CD2" s="1" t="s">
        <v>196</v>
      </c>
      <c r="CE2" s="1" t="s">
        <v>14</v>
      </c>
      <c r="CF2" s="1" t="s">
        <v>91</v>
      </c>
      <c r="CG2" s="1" t="s">
        <v>619</v>
      </c>
      <c r="CH2" s="1">
        <v>-1</v>
      </c>
      <c r="CI2" s="1">
        <v>-1</v>
      </c>
      <c r="CJ2" s="1" t="s">
        <v>107</v>
      </c>
      <c r="CK2" s="1" t="s">
        <v>622</v>
      </c>
      <c r="CL2" s="1" t="s">
        <v>623</v>
      </c>
      <c r="CM2" s="1" t="s">
        <v>625</v>
      </c>
      <c r="CN2" s="1" t="s">
        <v>627</v>
      </c>
      <c r="CO2" s="1" t="s">
        <v>196</v>
      </c>
      <c r="CP2" s="1" t="s">
        <v>628</v>
      </c>
      <c r="CQ2" s="1" t="s">
        <v>630</v>
      </c>
      <c r="CR2" s="1" t="s">
        <v>196</v>
      </c>
      <c r="CS2" s="1" t="s">
        <v>91</v>
      </c>
      <c r="CT2" s="1" t="s">
        <v>631</v>
      </c>
      <c r="CU2" s="1" t="s">
        <v>634</v>
      </c>
      <c r="CV2" s="1" t="s">
        <v>635</v>
      </c>
      <c r="CW2" s="1" t="s">
        <v>621</v>
      </c>
      <c r="CX2" s="1" t="s">
        <v>68</v>
      </c>
      <c r="CY2" s="1" t="s">
        <v>636</v>
      </c>
      <c r="CZ2" s="1" t="s">
        <v>628</v>
      </c>
      <c r="DA2" s="1" t="s">
        <v>637</v>
      </c>
      <c r="DB2" s="1" t="s">
        <v>143</v>
      </c>
      <c r="DC2" s="1" t="s">
        <v>199</v>
      </c>
      <c r="DD2" s="1" t="s">
        <v>196</v>
      </c>
      <c r="DE2" s="1" t="s">
        <v>179</v>
      </c>
      <c r="DF2" s="1" t="s">
        <v>196</v>
      </c>
      <c r="DG2" s="1" t="s">
        <v>196</v>
      </c>
      <c r="DH2" s="1" t="s">
        <v>196</v>
      </c>
      <c r="DI2" s="1" t="s">
        <v>196</v>
      </c>
      <c r="DJ2" s="1" t="s">
        <v>196</v>
      </c>
      <c r="DK2" s="1" t="s">
        <v>196</v>
      </c>
      <c r="DL2" s="1" t="s">
        <v>196</v>
      </c>
      <c r="DM2" s="1" t="s">
        <v>196</v>
      </c>
      <c r="DN2" s="1" t="s">
        <v>179</v>
      </c>
      <c r="DO2" s="1" t="s">
        <v>196</v>
      </c>
      <c r="DP2" s="1" t="s">
        <v>196</v>
      </c>
      <c r="DQ2" s="1" t="s">
        <v>196</v>
      </c>
      <c r="DR2" s="1" t="s">
        <v>196</v>
      </c>
      <c r="DS2" s="1" t="s">
        <v>641</v>
      </c>
      <c r="DT2" s="1">
        <f t="shared" ref="DT2:DT65" si="0">IF(ROW(A1)&gt;ROWS(rngLoadCombinations)-1,"",INDEX(rngLoadCombinations,ROW(A1)+1,1))</f>
        <v>1</v>
      </c>
      <c r="DU2" s="1" t="s">
        <v>196</v>
      </c>
      <c r="DV2" s="1" t="s">
        <v>418</v>
      </c>
      <c r="DW2" s="1" t="s">
        <v>366</v>
      </c>
      <c r="DX2" s="1" t="s">
        <v>423</v>
      </c>
      <c r="DY2" s="1" t="s">
        <v>366</v>
      </c>
      <c r="DZ2" s="1" t="s">
        <v>642</v>
      </c>
      <c r="EA2" s="1" t="s">
        <v>442</v>
      </c>
      <c r="EB2" s="1" t="s">
        <v>196</v>
      </c>
      <c r="EC2" s="1" t="s">
        <v>647</v>
      </c>
      <c r="ED2" s="1" t="s">
        <v>648</v>
      </c>
      <c r="EE2" s="1" t="s">
        <v>477</v>
      </c>
      <c r="EF2" s="1" t="s">
        <v>246</v>
      </c>
      <c r="EG2" t="s">
        <v>554</v>
      </c>
      <c r="EH2" t="s">
        <v>504</v>
      </c>
      <c r="EI2" t="s">
        <v>554</v>
      </c>
      <c r="EL2" t="str">
        <f>$K$39</f>
        <v>PR2</v>
      </c>
      <c r="EM2" t="s">
        <v>313</v>
      </c>
      <c r="GR2" s="93" t="s">
        <v>298</v>
      </c>
      <c r="GS2" s="93" t="s">
        <v>299</v>
      </c>
      <c r="GT2" s="93" t="s">
        <v>300</v>
      </c>
      <c r="GU2" s="93" t="s">
        <v>301</v>
      </c>
      <c r="GV2" s="93" t="s">
        <v>303</v>
      </c>
      <c r="GW2" s="93" t="s">
        <v>306</v>
      </c>
      <c r="GX2" s="93" t="s">
        <v>313</v>
      </c>
      <c r="GY2" s="93" t="s">
        <v>323</v>
      </c>
      <c r="GZ2" s="93" t="s">
        <v>329</v>
      </c>
      <c r="HA2" s="93" t="s">
        <v>330</v>
      </c>
      <c r="HB2" s="93" t="str">
        <f>$K$39</f>
        <v>PR2</v>
      </c>
      <c r="HC2" s="93" t="s">
        <v>504</v>
      </c>
      <c r="HD2" s="93" t="s">
        <v>554</v>
      </c>
      <c r="HE2" s="93" t="s">
        <v>508</v>
      </c>
      <c r="HF2" s="93" t="s">
        <v>565</v>
      </c>
      <c r="HG2" s="93" t="s">
        <v>615</v>
      </c>
      <c r="HH2" s="93" t="s">
        <v>196</v>
      </c>
      <c r="HI2" s="93" t="s">
        <v>14</v>
      </c>
      <c r="HJ2" s="93" t="s">
        <v>91</v>
      </c>
      <c r="HK2" s="93" t="s">
        <v>619</v>
      </c>
      <c r="HL2" s="93">
        <v>-1</v>
      </c>
      <c r="HM2" s="93" t="s">
        <v>107</v>
      </c>
      <c r="HN2" s="93" t="s">
        <v>622</v>
      </c>
      <c r="HO2" s="93" t="s">
        <v>623</v>
      </c>
      <c r="HP2" s="93" t="s">
        <v>625</v>
      </c>
      <c r="HQ2" s="93" t="s">
        <v>627</v>
      </c>
      <c r="HR2" s="93" t="s">
        <v>628</v>
      </c>
      <c r="HS2" s="93" t="s">
        <v>630</v>
      </c>
      <c r="HT2" s="93" t="s">
        <v>631</v>
      </c>
      <c r="HU2" s="93" t="s">
        <v>1727</v>
      </c>
      <c r="HV2" s="93" t="s">
        <v>635</v>
      </c>
      <c r="HW2" s="93" t="s">
        <v>621</v>
      </c>
      <c r="HX2" s="93" t="s">
        <v>68</v>
      </c>
      <c r="HY2" s="93" t="s">
        <v>636</v>
      </c>
      <c r="HZ2" s="93" t="s">
        <v>637</v>
      </c>
      <c r="IA2" s="93" t="s">
        <v>143</v>
      </c>
      <c r="IB2" s="93" t="s">
        <v>199</v>
      </c>
      <c r="IC2" s="93" t="s">
        <v>179</v>
      </c>
      <c r="ID2" s="93" t="s">
        <v>641</v>
      </c>
      <c r="IE2" s="93">
        <f t="shared" ref="IE2:IE65" si="1">IF(ROW(A1)&gt;ROWS(rngLoadCombinations)-1,"",INDEX(rngLoadCombinations,ROW(A1)+1,1))</f>
        <v>1</v>
      </c>
      <c r="IF2" s="93" t="s">
        <v>418</v>
      </c>
      <c r="IG2" s="93" t="s">
        <v>366</v>
      </c>
      <c r="IH2" s="93" t="s">
        <v>423</v>
      </c>
      <c r="II2" s="93" t="s">
        <v>642</v>
      </c>
      <c r="IJ2" s="93" t="s">
        <v>442</v>
      </c>
      <c r="IK2" s="93" t="s">
        <v>647</v>
      </c>
      <c r="IL2" s="93" t="s">
        <v>246</v>
      </c>
      <c r="IM2" s="93" t="s">
        <v>648</v>
      </c>
      <c r="IN2" s="93" t="s">
        <v>477</v>
      </c>
      <c r="IO2" t="s">
        <v>1816</v>
      </c>
    </row>
    <row r="3" spans="1:249" x14ac:dyDescent="0.25">
      <c r="A3" s="7" t="s">
        <v>1</v>
      </c>
      <c r="B3" s="8" t="s">
        <v>2</v>
      </c>
      <c r="C3" s="8" t="s">
        <v>3</v>
      </c>
      <c r="D3" s="81" t="s">
        <v>4</v>
      </c>
      <c r="E3" s="8" t="s">
        <v>5</v>
      </c>
      <c r="F3" s="1"/>
      <c r="G3" s="1"/>
      <c r="H3" s="7" t="s">
        <v>278</v>
      </c>
      <c r="I3" s="7" t="s">
        <v>279</v>
      </c>
      <c r="J3" s="84" t="s">
        <v>280</v>
      </c>
      <c r="K3" s="7" t="s">
        <v>281</v>
      </c>
      <c r="L3" s="1"/>
      <c r="M3" s="1"/>
      <c r="N3" s="1"/>
      <c r="O3" s="7" t="s">
        <v>308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309</v>
      </c>
      <c r="T3" s="86" t="s">
        <v>310</v>
      </c>
      <c r="U3" s="9" t="s">
        <v>311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179</v>
      </c>
      <c r="AJ3" s="6" t="s">
        <v>363</v>
      </c>
      <c r="AK3" s="6" t="s">
        <v>364</v>
      </c>
      <c r="AL3" s="6" t="s">
        <v>323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284</v>
      </c>
      <c r="BS3" s="1" t="s">
        <v>287</v>
      </c>
      <c r="BT3" s="1" t="s">
        <v>289</v>
      </c>
      <c r="BU3" s="1" t="s">
        <v>292</v>
      </c>
      <c r="BV3" s="1" t="s">
        <v>295</v>
      </c>
      <c r="BW3" s="1"/>
      <c r="BX3" s="1"/>
      <c r="BY3" s="1"/>
      <c r="BZ3" s="1"/>
      <c r="CA3" s="1"/>
      <c r="CB3" s="1"/>
      <c r="CC3" s="1"/>
      <c r="CD3" s="1"/>
      <c r="CE3" s="1" t="s">
        <v>617</v>
      </c>
      <c r="CF3" s="1"/>
      <c r="CG3" s="1"/>
      <c r="CH3" s="1"/>
      <c r="CI3" s="1"/>
      <c r="CJ3" s="1" t="s">
        <v>621</v>
      </c>
      <c r="CK3" s="1"/>
      <c r="CL3" s="1"/>
      <c r="CM3" s="1" t="s">
        <v>626</v>
      </c>
      <c r="CN3" s="1"/>
      <c r="CO3" s="1"/>
      <c r="CP3" s="1" t="s">
        <v>629</v>
      </c>
      <c r="CQ3" s="1" t="s">
        <v>627</v>
      </c>
      <c r="CR3" s="1"/>
      <c r="CS3" s="1"/>
      <c r="CT3" s="1" t="s">
        <v>632</v>
      </c>
      <c r="CU3" s="1" t="s">
        <v>169</v>
      </c>
      <c r="CV3" s="1"/>
      <c r="CW3" s="1"/>
      <c r="CX3" s="1" t="s">
        <v>154</v>
      </c>
      <c r="CY3" s="1"/>
      <c r="CZ3" s="1" t="s">
        <v>629</v>
      </c>
      <c r="DA3" s="1"/>
      <c r="DB3" s="1"/>
      <c r="DC3" s="1"/>
      <c r="DD3" s="1"/>
      <c r="DE3" s="1" t="s">
        <v>640</v>
      </c>
      <c r="DF3" s="1"/>
      <c r="DG3" s="1"/>
      <c r="DH3" s="1"/>
      <c r="DI3" s="1"/>
      <c r="DJ3" s="1"/>
      <c r="DK3" s="1"/>
      <c r="DL3" s="1"/>
      <c r="DM3" s="1"/>
      <c r="DN3" s="1" t="s">
        <v>640</v>
      </c>
      <c r="DO3" s="1"/>
      <c r="DP3" s="1"/>
      <c r="DQ3" s="1"/>
      <c r="DR3" s="1"/>
      <c r="DS3" s="1"/>
      <c r="DT3" s="1">
        <f t="shared" si="0"/>
        <v>0</v>
      </c>
      <c r="DU3" s="1"/>
      <c r="DV3" s="1"/>
      <c r="DW3" s="1"/>
      <c r="DX3" s="1"/>
      <c r="DY3" s="1"/>
      <c r="DZ3" s="1" t="s">
        <v>643</v>
      </c>
      <c r="EA3" s="1"/>
      <c r="EB3" s="1"/>
      <c r="EC3" s="1"/>
      <c r="ED3" s="1" t="s">
        <v>649</v>
      </c>
      <c r="EE3" s="1" t="s">
        <v>646</v>
      </c>
      <c r="EF3" s="1"/>
      <c r="EL3" t="str">
        <f>$L$39</f>
        <v>PR3</v>
      </c>
      <c r="EM3" t="s">
        <v>314</v>
      </c>
      <c r="GR3" s="93" t="s">
        <v>284</v>
      </c>
      <c r="GS3" s="93" t="s">
        <v>287</v>
      </c>
      <c r="GT3" s="93" t="s">
        <v>289</v>
      </c>
      <c r="GU3" s="93" t="s">
        <v>292</v>
      </c>
      <c r="GV3" s="93" t="s">
        <v>295</v>
      </c>
      <c r="GX3" s="93" t="s">
        <v>314</v>
      </c>
      <c r="HB3" s="93" t="str">
        <f>$L$39</f>
        <v>PR3</v>
      </c>
      <c r="HE3" s="93" t="s">
        <v>1680</v>
      </c>
      <c r="HI3" s="93" t="s">
        <v>617</v>
      </c>
      <c r="HM3" s="93" t="s">
        <v>621</v>
      </c>
      <c r="HP3" s="93" t="s">
        <v>626</v>
      </c>
      <c r="HR3" s="93" t="s">
        <v>629</v>
      </c>
      <c r="HS3" s="93" t="s">
        <v>627</v>
      </c>
      <c r="HT3" s="93" t="s">
        <v>632</v>
      </c>
      <c r="HU3" s="93" t="s">
        <v>1716</v>
      </c>
      <c r="HX3" s="93" t="s">
        <v>154</v>
      </c>
      <c r="IC3" s="93" t="s">
        <v>640</v>
      </c>
      <c r="IE3" s="93">
        <f t="shared" si="1"/>
        <v>0</v>
      </c>
      <c r="II3" s="93" t="s">
        <v>643</v>
      </c>
      <c r="IM3" s="93" t="s">
        <v>649</v>
      </c>
      <c r="IN3" s="93" t="s">
        <v>646</v>
      </c>
    </row>
    <row r="4" spans="1:249" x14ac:dyDescent="0.25">
      <c r="A4" s="7" t="s">
        <v>6</v>
      </c>
      <c r="B4" s="8"/>
      <c r="C4" s="8"/>
      <c r="D4" s="81"/>
      <c r="E4" s="8"/>
      <c r="F4" s="1"/>
      <c r="G4" s="1"/>
      <c r="H4" s="10" t="s">
        <v>282</v>
      </c>
      <c r="I4" s="11" t="s">
        <v>283</v>
      </c>
      <c r="J4" s="85" t="s">
        <v>283</v>
      </c>
      <c r="K4" s="11" t="s">
        <v>284</v>
      </c>
      <c r="L4" s="1"/>
      <c r="M4" s="1"/>
      <c r="N4" s="1"/>
      <c r="O4" s="11">
        <v>1</v>
      </c>
      <c r="P4" s="11">
        <v>100</v>
      </c>
      <c r="Q4" s="11">
        <v>100</v>
      </c>
      <c r="R4" s="11">
        <v>20</v>
      </c>
      <c r="S4" s="11" t="s">
        <v>371</v>
      </c>
      <c r="T4" s="87"/>
      <c r="U4" s="15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179</v>
      </c>
      <c r="AJ4" s="6" t="s">
        <v>363</v>
      </c>
      <c r="AK4" s="6" t="s">
        <v>364</v>
      </c>
      <c r="AL4" s="6" t="s">
        <v>323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304</v>
      </c>
      <c r="BW4" s="1"/>
      <c r="BX4" s="1"/>
      <c r="BY4" s="1"/>
      <c r="BZ4" s="1"/>
      <c r="CA4" s="1"/>
      <c r="CB4" s="1"/>
      <c r="CC4" s="1"/>
      <c r="CD4" s="1"/>
      <c r="CE4" s="1" t="s">
        <v>618</v>
      </c>
      <c r="CF4" s="1"/>
      <c r="CG4" s="1"/>
      <c r="CH4" s="1"/>
      <c r="CI4" s="1"/>
      <c r="CJ4" s="1"/>
      <c r="CK4" s="1"/>
      <c r="CL4" s="1"/>
      <c r="CM4" s="1" t="s">
        <v>24</v>
      </c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>
        <f t="shared" si="0"/>
        <v>0</v>
      </c>
      <c r="DU4" s="1"/>
      <c r="DV4" s="1"/>
      <c r="DW4" s="1"/>
      <c r="DX4" s="1"/>
      <c r="DY4" s="1"/>
      <c r="DZ4" s="1" t="s">
        <v>644</v>
      </c>
      <c r="EA4" s="1"/>
      <c r="EB4" s="1"/>
      <c r="EC4" s="1"/>
      <c r="ED4" s="1" t="s">
        <v>650</v>
      </c>
      <c r="EE4" s="1"/>
      <c r="EF4" s="1"/>
      <c r="EL4" t="str">
        <f>$M$39</f>
        <v>PR4</v>
      </c>
      <c r="EM4" t="s">
        <v>315</v>
      </c>
      <c r="GV4" s="93" t="s">
        <v>304</v>
      </c>
      <c r="GX4" s="93" t="s">
        <v>315</v>
      </c>
      <c r="HB4" s="93" t="str">
        <f>$M$39</f>
        <v>PR4</v>
      </c>
      <c r="HI4" s="93" t="s">
        <v>618</v>
      </c>
      <c r="HP4" s="93" t="s">
        <v>24</v>
      </c>
      <c r="IE4" s="93">
        <f t="shared" si="1"/>
        <v>0</v>
      </c>
      <c r="II4" s="93" t="s">
        <v>644</v>
      </c>
      <c r="IM4" s="93" t="s">
        <v>650</v>
      </c>
    </row>
    <row r="5" spans="1:249" x14ac:dyDescent="0.25">
      <c r="A5" s="10" t="s">
        <v>7</v>
      </c>
      <c r="B5" s="11" t="s">
        <v>8</v>
      </c>
      <c r="C5" s="11" t="s">
        <v>9</v>
      </c>
      <c r="D5" s="82" t="s">
        <v>10</v>
      </c>
      <c r="E5" s="80" t="s">
        <v>982</v>
      </c>
      <c r="F5" s="1"/>
      <c r="G5" s="1"/>
      <c r="H5" s="10" t="s">
        <v>285</v>
      </c>
      <c r="I5" s="11" t="s">
        <v>286</v>
      </c>
      <c r="J5" s="85" t="s">
        <v>286</v>
      </c>
      <c r="K5" s="11" t="s">
        <v>287</v>
      </c>
      <c r="L5" s="1"/>
      <c r="M5" s="1"/>
      <c r="N5" s="1"/>
      <c r="O5" s="11"/>
      <c r="P5" s="11"/>
      <c r="Q5" s="11"/>
      <c r="R5" s="11"/>
      <c r="S5" s="11"/>
      <c r="T5" s="87"/>
      <c r="U5" s="1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179</v>
      </c>
      <c r="AJ5" s="6" t="s">
        <v>363</v>
      </c>
      <c r="AK5" s="6" t="s">
        <v>364</v>
      </c>
      <c r="AL5" s="6" t="s">
        <v>365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305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>
        <f t="shared" si="0"/>
        <v>0</v>
      </c>
      <c r="DU5" s="1"/>
      <c r="DV5" s="1"/>
      <c r="DW5" s="1"/>
      <c r="DX5" s="1"/>
      <c r="DY5" s="1"/>
      <c r="DZ5" s="1" t="s">
        <v>438</v>
      </c>
      <c r="EA5" s="1"/>
      <c r="EB5" s="1"/>
      <c r="EC5" s="1"/>
      <c r="ED5" s="1" t="s">
        <v>651</v>
      </c>
      <c r="EE5" s="1"/>
      <c r="EF5" s="1"/>
      <c r="EM5" t="s">
        <v>316</v>
      </c>
      <c r="GV5" s="93" t="s">
        <v>305</v>
      </c>
      <c r="GX5" s="93" t="s">
        <v>316</v>
      </c>
      <c r="IE5" s="93">
        <f t="shared" si="1"/>
        <v>0</v>
      </c>
      <c r="II5" s="93" t="s">
        <v>438</v>
      </c>
      <c r="IM5" s="93" t="s">
        <v>651</v>
      </c>
    </row>
    <row r="6" spans="1:249" x14ac:dyDescent="0.25">
      <c r="A6" s="10" t="s">
        <v>11</v>
      </c>
      <c r="B6" s="11" t="s">
        <v>8</v>
      </c>
      <c r="C6" s="11" t="s">
        <v>9</v>
      </c>
      <c r="D6" s="82" t="s">
        <v>12</v>
      </c>
      <c r="E6" s="80" t="s">
        <v>982</v>
      </c>
      <c r="F6" s="1"/>
      <c r="G6" s="1"/>
      <c r="H6" s="10" t="s">
        <v>288</v>
      </c>
      <c r="I6" s="11" t="s">
        <v>289</v>
      </c>
      <c r="J6" s="85" t="s">
        <v>290</v>
      </c>
      <c r="K6" s="11" t="s">
        <v>289</v>
      </c>
      <c r="L6" s="1"/>
      <c r="M6" s="1"/>
      <c r="N6" s="1"/>
      <c r="O6" s="11"/>
      <c r="P6" s="11"/>
      <c r="Q6" s="11"/>
      <c r="R6" s="11"/>
      <c r="S6" s="11"/>
      <c r="T6" s="87"/>
      <c r="U6" s="15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179</v>
      </c>
      <c r="AJ6" s="6" t="s">
        <v>363</v>
      </c>
      <c r="AK6" s="6" t="s">
        <v>364</v>
      </c>
      <c r="AL6" s="6" t="s">
        <v>324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>
        <f t="shared" si="0"/>
        <v>0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317</v>
      </c>
      <c r="GX6" s="93" t="s">
        <v>317</v>
      </c>
      <c r="IE6" s="93">
        <f t="shared" si="1"/>
        <v>0</v>
      </c>
    </row>
    <row r="7" spans="1:249" x14ac:dyDescent="0.25">
      <c r="A7" s="10" t="s">
        <v>13</v>
      </c>
      <c r="B7" s="11" t="s">
        <v>14</v>
      </c>
      <c r="C7" s="11" t="s">
        <v>9</v>
      </c>
      <c r="D7" s="82" t="s">
        <v>15</v>
      </c>
      <c r="E7" s="80" t="s">
        <v>982</v>
      </c>
      <c r="F7" s="1"/>
      <c r="G7" s="1"/>
      <c r="H7" s="10" t="s">
        <v>291</v>
      </c>
      <c r="I7" s="11" t="s">
        <v>292</v>
      </c>
      <c r="J7" s="85" t="s">
        <v>293</v>
      </c>
      <c r="K7" s="11" t="s">
        <v>292</v>
      </c>
      <c r="L7" s="1"/>
      <c r="M7" s="1"/>
      <c r="N7" s="1"/>
      <c r="O7" s="11"/>
      <c r="P7" s="11"/>
      <c r="Q7" s="11"/>
      <c r="R7" s="11"/>
      <c r="S7" s="11"/>
      <c r="T7" s="87"/>
      <c r="U7" s="15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179</v>
      </c>
      <c r="AJ7" s="6" t="s">
        <v>363</v>
      </c>
      <c r="AK7" s="6" t="s">
        <v>364</v>
      </c>
      <c r="AL7" s="6" t="s">
        <v>324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>
        <f t="shared" si="0"/>
        <v>0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IE7" s="93">
        <f t="shared" si="1"/>
        <v>0</v>
      </c>
    </row>
    <row r="8" spans="1:249" x14ac:dyDescent="0.25">
      <c r="A8" s="10" t="s">
        <v>16</v>
      </c>
      <c r="B8" s="11" t="s">
        <v>8</v>
      </c>
      <c r="C8" s="11" t="s">
        <v>9</v>
      </c>
      <c r="D8" s="82" t="s">
        <v>17</v>
      </c>
      <c r="E8" s="80" t="s">
        <v>982</v>
      </c>
      <c r="F8" s="1"/>
      <c r="G8" s="1"/>
      <c r="H8" s="10" t="s">
        <v>294</v>
      </c>
      <c r="I8" s="11" t="s">
        <v>295</v>
      </c>
      <c r="J8" s="85" t="s">
        <v>295</v>
      </c>
      <c r="K8" s="11" t="s">
        <v>295</v>
      </c>
      <c r="L8" s="1"/>
      <c r="M8" s="1"/>
      <c r="N8" s="1"/>
      <c r="O8" s="11"/>
      <c r="P8" s="11"/>
      <c r="Q8" s="11"/>
      <c r="R8" s="11"/>
      <c r="S8" s="11"/>
      <c r="T8" s="87"/>
      <c r="U8" s="15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179</v>
      </c>
      <c r="AJ8" s="6" t="s">
        <v>363</v>
      </c>
      <c r="AK8" s="6" t="s">
        <v>366</v>
      </c>
      <c r="AL8" s="6" t="s">
        <v>323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>
        <f t="shared" si="0"/>
        <v>0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IE8" s="93">
        <f t="shared" si="1"/>
        <v>0</v>
      </c>
    </row>
    <row r="9" spans="1:249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82" t="s">
        <v>19</v>
      </c>
      <c r="E9" s="80" t="s">
        <v>982</v>
      </c>
      <c r="F9" s="1"/>
      <c r="G9" s="1"/>
      <c r="H9" s="10" t="s">
        <v>296</v>
      </c>
      <c r="I9" s="11" t="s">
        <v>297</v>
      </c>
      <c r="J9" s="85" t="s">
        <v>297</v>
      </c>
      <c r="K9" s="11" t="s">
        <v>297</v>
      </c>
      <c r="L9" s="1"/>
      <c r="M9" s="1"/>
      <c r="N9" s="1"/>
      <c r="O9" s="11"/>
      <c r="P9" s="11"/>
      <c r="Q9" s="11"/>
      <c r="R9" s="11"/>
      <c r="S9" s="11"/>
      <c r="T9" s="87"/>
      <c r="U9" s="15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179</v>
      </c>
      <c r="AJ9" s="6" t="s">
        <v>363</v>
      </c>
      <c r="AK9" s="6" t="s">
        <v>366</v>
      </c>
      <c r="AL9" s="6" t="s">
        <v>323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>
        <f t="shared" si="0"/>
        <v>0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IE9" s="93">
        <f t="shared" si="1"/>
        <v>0</v>
      </c>
    </row>
    <row r="10" spans="1:249" x14ac:dyDescent="0.25">
      <c r="A10" s="10"/>
      <c r="B10" s="11"/>
      <c r="C10" s="11"/>
      <c r="D10" s="8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87"/>
      <c r="U10" s="15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179</v>
      </c>
      <c r="AJ10" s="6" t="s">
        <v>363</v>
      </c>
      <c r="AK10" s="6" t="s">
        <v>366</v>
      </c>
      <c r="AL10" s="6" t="s">
        <v>323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>
        <f t="shared" si="0"/>
        <v>0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IE10" s="93">
        <f t="shared" si="1"/>
        <v>0</v>
      </c>
    </row>
    <row r="11" spans="1:249" x14ac:dyDescent="0.25">
      <c r="A11" s="7" t="s">
        <v>20</v>
      </c>
      <c r="B11" s="8"/>
      <c r="C11" s="8"/>
      <c r="D11" s="81"/>
      <c r="E11" s="8"/>
      <c r="F11" s="1"/>
      <c r="G11" s="1"/>
      <c r="H11" s="112" t="s">
        <v>992</v>
      </c>
      <c r="I11" s="113"/>
      <c r="J11" s="113"/>
      <c r="K11" s="1"/>
      <c r="L11" s="1"/>
      <c r="M11" s="1"/>
      <c r="N11" s="1"/>
      <c r="O11" s="11"/>
      <c r="P11" s="11"/>
      <c r="Q11" s="11"/>
      <c r="R11" s="11"/>
      <c r="S11" s="11"/>
      <c r="T11" s="87"/>
      <c r="U11" s="15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179</v>
      </c>
      <c r="AJ11" s="6" t="s">
        <v>363</v>
      </c>
      <c r="AK11" s="6" t="s">
        <v>366</v>
      </c>
      <c r="AL11" s="6" t="s">
        <v>365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>
        <f t="shared" si="0"/>
        <v>0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IE11" s="93">
        <f t="shared" si="1"/>
        <v>0</v>
      </c>
    </row>
    <row r="12" spans="1:249" x14ac:dyDescent="0.25">
      <c r="A12" s="10" t="s">
        <v>21</v>
      </c>
      <c r="B12" s="11" t="s">
        <v>615</v>
      </c>
      <c r="C12" s="11" t="s">
        <v>9</v>
      </c>
      <c r="D12" s="82" t="s">
        <v>2577</v>
      </c>
      <c r="E12" s="80" t="s">
        <v>982</v>
      </c>
      <c r="F12" s="1"/>
      <c r="G12" s="1"/>
      <c r="H12" s="7" t="s">
        <v>278</v>
      </c>
      <c r="I12" s="86" t="s">
        <v>321</v>
      </c>
      <c r="J12" s="8" t="s">
        <v>280</v>
      </c>
      <c r="K12" s="1"/>
      <c r="L12" s="1"/>
      <c r="M12" s="1"/>
      <c r="N12" s="1"/>
      <c r="O12" s="11"/>
      <c r="P12" s="11"/>
      <c r="Q12" s="11"/>
      <c r="R12" s="11"/>
      <c r="S12" s="11"/>
      <c r="T12" s="87"/>
      <c r="U12" s="15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179</v>
      </c>
      <c r="AJ12" s="6" t="s">
        <v>363</v>
      </c>
      <c r="AK12" s="6" t="s">
        <v>366</v>
      </c>
      <c r="AL12" s="6" t="s">
        <v>324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>
        <f t="shared" si="0"/>
        <v>0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IE12" s="93">
        <f t="shared" si="1"/>
        <v>0</v>
      </c>
    </row>
    <row r="13" spans="1:249" x14ac:dyDescent="0.25">
      <c r="A13" s="10" t="s">
        <v>23</v>
      </c>
      <c r="B13" s="11" t="s">
        <v>625</v>
      </c>
      <c r="C13" s="11" t="s">
        <v>9</v>
      </c>
      <c r="D13" s="82" t="s">
        <v>25</v>
      </c>
      <c r="E13" s="80" t="s">
        <v>982</v>
      </c>
      <c r="F13" s="1"/>
      <c r="G13" s="1"/>
      <c r="H13" s="10" t="s">
        <v>322</v>
      </c>
      <c r="I13" s="87" t="s">
        <v>323</v>
      </c>
      <c r="J13" s="14" t="s">
        <v>324</v>
      </c>
      <c r="K13" s="1"/>
      <c r="L13" s="1"/>
      <c r="M13" s="1"/>
      <c r="N13" s="1"/>
      <c r="O13" s="11"/>
      <c r="P13" s="11"/>
      <c r="Q13" s="11"/>
      <c r="R13" s="11"/>
      <c r="S13" s="11"/>
      <c r="T13" s="87"/>
      <c r="U13" s="15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179</v>
      </c>
      <c r="AJ13" s="6" t="s">
        <v>363</v>
      </c>
      <c r="AK13" s="6" t="s">
        <v>366</v>
      </c>
      <c r="AL13" s="6" t="s">
        <v>324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>
        <f t="shared" si="0"/>
        <v>0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IE13" s="93">
        <f t="shared" si="1"/>
        <v>0</v>
      </c>
    </row>
    <row r="14" spans="1:249" x14ac:dyDescent="0.25">
      <c r="A14" s="10" t="s">
        <v>26</v>
      </c>
      <c r="B14" s="11">
        <v>50</v>
      </c>
      <c r="C14" s="11" t="str">
        <f>INDEX(rngUnitSettings,MATCH("Length",INDEX(rngUnitSettings,,1),0),2)</f>
        <v>mm</v>
      </c>
      <c r="D14" s="82" t="s">
        <v>2578</v>
      </c>
      <c r="E14" s="80" t="s">
        <v>982</v>
      </c>
      <c r="F14" s="1"/>
      <c r="G14" s="1"/>
      <c r="H14" s="10" t="s">
        <v>325</v>
      </c>
      <c r="I14" s="87" t="s">
        <v>326</v>
      </c>
      <c r="J14" s="14" t="s">
        <v>326</v>
      </c>
      <c r="K14" s="1"/>
      <c r="L14" s="1"/>
      <c r="M14" s="1"/>
      <c r="N14" s="1"/>
      <c r="O14" s="11"/>
      <c r="P14" s="11"/>
      <c r="Q14" s="11"/>
      <c r="R14" s="11"/>
      <c r="S14" s="11"/>
      <c r="T14" s="87"/>
      <c r="U14" s="15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179</v>
      </c>
      <c r="AJ14" s="6" t="s">
        <v>363</v>
      </c>
      <c r="AK14" s="6" t="s">
        <v>366</v>
      </c>
      <c r="AL14" s="6" t="s">
        <v>324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>
        <f t="shared" si="0"/>
        <v>0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IE14" s="93">
        <f t="shared" si="1"/>
        <v>0</v>
      </c>
    </row>
    <row r="15" spans="1:249" x14ac:dyDescent="0.25">
      <c r="A15" s="10" t="s">
        <v>28</v>
      </c>
      <c r="B15" s="11">
        <v>50</v>
      </c>
      <c r="C15" s="11" t="str">
        <f>INDEX(rngUnitSettings,MATCH("Length",INDEX(rngUnitSettings,,1),0),2)</f>
        <v>mm</v>
      </c>
      <c r="D15" s="82" t="s">
        <v>2579</v>
      </c>
      <c r="E15" s="80" t="s">
        <v>982</v>
      </c>
      <c r="F15" s="1"/>
      <c r="G15" s="1"/>
      <c r="H15" s="10" t="s">
        <v>327</v>
      </c>
      <c r="I15" s="87" t="s">
        <v>328</v>
      </c>
      <c r="J15" s="14" t="s">
        <v>328</v>
      </c>
      <c r="K15" s="1"/>
      <c r="L15" s="1"/>
      <c r="M15" s="1"/>
      <c r="N15" s="1"/>
      <c r="O15" s="11"/>
      <c r="P15" s="11"/>
      <c r="Q15" s="11"/>
      <c r="R15" s="11"/>
      <c r="S15" s="11"/>
      <c r="T15" s="87"/>
      <c r="U15" s="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179</v>
      </c>
      <c r="AJ15" s="6" t="s">
        <v>367</v>
      </c>
      <c r="AK15" s="6" t="s">
        <v>364</v>
      </c>
      <c r="AL15" s="6" t="s">
        <v>323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>
        <f t="shared" si="0"/>
        <v>0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IE15" s="93">
        <f t="shared" si="1"/>
        <v>0</v>
      </c>
    </row>
    <row r="16" spans="1:249" x14ac:dyDescent="0.25">
      <c r="A16" s="10" t="s">
        <v>29</v>
      </c>
      <c r="B16" s="11">
        <v>1</v>
      </c>
      <c r="C16" s="11" t="s">
        <v>30</v>
      </c>
      <c r="D16" s="82" t="s">
        <v>2580</v>
      </c>
      <c r="E16" s="80" t="s">
        <v>982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87"/>
      <c r="U16" s="15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179</v>
      </c>
      <c r="AJ16" s="6" t="s">
        <v>367</v>
      </c>
      <c r="AK16" s="6" t="s">
        <v>364</v>
      </c>
      <c r="AL16" s="6" t="s">
        <v>323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>
        <f t="shared" si="0"/>
        <v>0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IE16" s="93">
        <f t="shared" si="1"/>
        <v>0</v>
      </c>
    </row>
    <row r="17" spans="1:239" x14ac:dyDescent="0.25">
      <c r="A17" s="10" t="s">
        <v>31</v>
      </c>
      <c r="B17" s="11">
        <v>0</v>
      </c>
      <c r="C17" s="11" t="str">
        <f>INDEX(rngUnitSettings,MATCH("Length",INDEX(rngUnitSettings,,1),0),2)</f>
        <v>mm</v>
      </c>
      <c r="D17" s="82" t="s">
        <v>32</v>
      </c>
      <c r="E17" s="80" t="s">
        <v>982</v>
      </c>
      <c r="F17" s="1"/>
      <c r="G17" s="1"/>
      <c r="H17" s="112" t="s">
        <v>993</v>
      </c>
      <c r="I17" s="113"/>
      <c r="J17" s="113"/>
      <c r="K17" s="113"/>
      <c r="L17" s="113"/>
      <c r="M17" s="113"/>
      <c r="N17" s="1"/>
      <c r="O17" s="11"/>
      <c r="P17" s="11"/>
      <c r="Q17" s="11"/>
      <c r="R17" s="11"/>
      <c r="S17" s="11"/>
      <c r="T17" s="87"/>
      <c r="U17" s="15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179</v>
      </c>
      <c r="AJ17" s="6" t="s">
        <v>367</v>
      </c>
      <c r="AK17" s="6" t="s">
        <v>364</v>
      </c>
      <c r="AL17" s="6" t="s">
        <v>365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>
        <f t="shared" si="0"/>
        <v>0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IE17" s="93">
        <f t="shared" si="1"/>
        <v>0</v>
      </c>
    </row>
    <row r="18" spans="1:239" x14ac:dyDescent="0.25">
      <c r="A18" s="10" t="s">
        <v>33</v>
      </c>
      <c r="B18" s="11">
        <v>0</v>
      </c>
      <c r="C18" s="11" t="str">
        <f>INDEX(rngUnitSettings,MATCH("Length",INDEX(rngUnitSettings,,1),0),2)</f>
        <v>mm</v>
      </c>
      <c r="D18" s="82" t="s">
        <v>34</v>
      </c>
      <c r="E18" s="80" t="s">
        <v>982</v>
      </c>
      <c r="F18" s="1"/>
      <c r="G18" s="1"/>
      <c r="H18" s="7" t="s">
        <v>1</v>
      </c>
      <c r="I18" s="7" t="s">
        <v>331</v>
      </c>
      <c r="J18" s="7" t="s">
        <v>332</v>
      </c>
      <c r="K18" s="8" t="s">
        <v>3</v>
      </c>
      <c r="L18" s="81" t="s">
        <v>4</v>
      </c>
      <c r="M18" s="8" t="s">
        <v>5</v>
      </c>
      <c r="N18" s="1"/>
      <c r="O18" s="11"/>
      <c r="P18" s="11"/>
      <c r="Q18" s="11"/>
      <c r="R18" s="11"/>
      <c r="S18" s="11"/>
      <c r="T18" s="87"/>
      <c r="U18" s="15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179</v>
      </c>
      <c r="AJ18" s="6" t="s">
        <v>367</v>
      </c>
      <c r="AK18" s="6" t="s">
        <v>364</v>
      </c>
      <c r="AL18" s="6" t="s">
        <v>324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>
        <f t="shared" si="0"/>
        <v>0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IE18" s="93">
        <f t="shared" si="1"/>
        <v>0</v>
      </c>
    </row>
    <row r="19" spans="1:239" x14ac:dyDescent="0.25">
      <c r="A19" s="10"/>
      <c r="B19" s="11"/>
      <c r="C19" s="11"/>
      <c r="D19" s="82"/>
      <c r="E19" s="11"/>
      <c r="F19" s="1"/>
      <c r="G19" s="1"/>
      <c r="H19" s="10" t="s">
        <v>333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82" t="s">
        <v>334</v>
      </c>
      <c r="M19" s="80" t="s">
        <v>982</v>
      </c>
      <c r="N19" s="1"/>
      <c r="O19" s="11"/>
      <c r="P19" s="11"/>
      <c r="Q19" s="11"/>
      <c r="R19" s="11"/>
      <c r="S19" s="11"/>
      <c r="T19" s="87"/>
      <c r="U19" s="15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179</v>
      </c>
      <c r="AJ19" s="6" t="s">
        <v>367</v>
      </c>
      <c r="AK19" s="6" t="s">
        <v>364</v>
      </c>
      <c r="AL19" s="6" t="s">
        <v>324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>
        <f t="shared" si="0"/>
        <v>0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IE19" s="93">
        <f t="shared" si="1"/>
        <v>0</v>
      </c>
    </row>
    <row r="20" spans="1:239" x14ac:dyDescent="0.25">
      <c r="A20" s="7" t="s">
        <v>35</v>
      </c>
      <c r="B20" s="8"/>
      <c r="C20" s="8"/>
      <c r="D20" s="81"/>
      <c r="E20" s="8"/>
      <c r="F20" s="1"/>
      <c r="G20" s="1"/>
      <c r="H20" s="10" t="s">
        <v>335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82" t="s">
        <v>336</v>
      </c>
      <c r="M20" s="80" t="s">
        <v>982</v>
      </c>
      <c r="N20" s="1"/>
      <c r="O20" s="11"/>
      <c r="P20" s="11"/>
      <c r="Q20" s="11"/>
      <c r="R20" s="11"/>
      <c r="S20" s="11"/>
      <c r="T20" s="87"/>
      <c r="U20" s="15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179</v>
      </c>
      <c r="AJ20" s="6" t="s">
        <v>367</v>
      </c>
      <c r="AK20" s="6" t="s">
        <v>366</v>
      </c>
      <c r="AL20" s="6" t="s">
        <v>323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>
        <f t="shared" si="0"/>
        <v>0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IE20" s="93">
        <f t="shared" si="1"/>
        <v>0</v>
      </c>
    </row>
    <row r="21" spans="1:239" x14ac:dyDescent="0.25">
      <c r="A21" s="12" t="s">
        <v>36</v>
      </c>
      <c r="B21" s="13"/>
      <c r="C21" s="13" t="s">
        <v>9</v>
      </c>
      <c r="D21" s="83"/>
      <c r="E21" s="13"/>
      <c r="F21" s="1"/>
      <c r="G21" s="1"/>
      <c r="H21" s="10" t="s">
        <v>337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82" t="s">
        <v>338</v>
      </c>
      <c r="M21" s="80" t="s">
        <v>982</v>
      </c>
      <c r="N21" s="1"/>
      <c r="O21" s="11"/>
      <c r="P21" s="11"/>
      <c r="Q21" s="11"/>
      <c r="R21" s="11"/>
      <c r="S21" s="11"/>
      <c r="T21" s="87"/>
      <c r="U21" s="15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179</v>
      </c>
      <c r="AJ21" s="6" t="s">
        <v>367</v>
      </c>
      <c r="AK21" s="6" t="s">
        <v>366</v>
      </c>
      <c r="AL21" s="6" t="s">
        <v>323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>
        <f t="shared" si="0"/>
        <v>0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IE21" s="93">
        <f t="shared" si="1"/>
        <v>0</v>
      </c>
    </row>
    <row r="22" spans="1:239" x14ac:dyDescent="0.25">
      <c r="A22" s="10" t="s">
        <v>37</v>
      </c>
      <c r="B22" s="11" t="s">
        <v>38</v>
      </c>
      <c r="C22" s="11" t="s">
        <v>9</v>
      </c>
      <c r="D22" s="82" t="s">
        <v>39</v>
      </c>
      <c r="E22" s="80" t="s">
        <v>982</v>
      </c>
      <c r="F22" s="1"/>
      <c r="G22" s="1"/>
      <c r="H22" s="10" t="s">
        <v>339</v>
      </c>
      <c r="I22" s="11">
        <v>2.5000000000000001E-2</v>
      </c>
      <c r="J22" s="11">
        <v>2.5000000000000001E-2</v>
      </c>
      <c r="K22" s="11" t="s">
        <v>9</v>
      </c>
      <c r="L22" s="82" t="s">
        <v>340</v>
      </c>
      <c r="M22" s="80" t="s">
        <v>982</v>
      </c>
      <c r="N22" s="1"/>
      <c r="O22" s="11"/>
      <c r="P22" s="11"/>
      <c r="Q22" s="11"/>
      <c r="R22" s="11"/>
      <c r="S22" s="11"/>
      <c r="T22" s="87"/>
      <c r="U22" s="15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179</v>
      </c>
      <c r="AJ22" s="6" t="s">
        <v>367</v>
      </c>
      <c r="AK22" s="6" t="s">
        <v>366</v>
      </c>
      <c r="AL22" s="6" t="s">
        <v>323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>
        <f t="shared" si="0"/>
        <v>0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IE22" s="93">
        <f t="shared" si="1"/>
        <v>0</v>
      </c>
    </row>
    <row r="23" spans="1:239" x14ac:dyDescent="0.25">
      <c r="A23" s="10" t="s">
        <v>40</v>
      </c>
      <c r="B23" s="11">
        <v>80</v>
      </c>
      <c r="C23" s="11" t="s">
        <v>30</v>
      </c>
      <c r="D23" s="82" t="s">
        <v>41</v>
      </c>
      <c r="E23" s="80" t="s">
        <v>982</v>
      </c>
      <c r="F23" s="1"/>
      <c r="G23" s="1"/>
      <c r="H23" s="10" t="s">
        <v>341</v>
      </c>
      <c r="I23" s="11">
        <v>1.4999999999999999E-2</v>
      </c>
      <c r="J23" s="11">
        <v>1.4999999999999999E-2</v>
      </c>
      <c r="K23" s="11" t="s">
        <v>9</v>
      </c>
      <c r="L23" s="82" t="s">
        <v>342</v>
      </c>
      <c r="M23" s="80" t="s">
        <v>982</v>
      </c>
      <c r="N23" s="1"/>
      <c r="O23" s="11"/>
      <c r="P23" s="11"/>
      <c r="Q23" s="11"/>
      <c r="R23" s="11"/>
      <c r="S23" s="11"/>
      <c r="T23" s="87"/>
      <c r="U23" s="15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179</v>
      </c>
      <c r="AJ23" s="6" t="s">
        <v>367</v>
      </c>
      <c r="AK23" s="6" t="s">
        <v>366</v>
      </c>
      <c r="AL23" s="6" t="s">
        <v>365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>
        <f t="shared" si="0"/>
        <v>0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IE23" s="93">
        <f t="shared" si="1"/>
        <v>0</v>
      </c>
    </row>
    <row r="24" spans="1:239" x14ac:dyDescent="0.25">
      <c r="A24" s="10" t="s">
        <v>42</v>
      </c>
      <c r="B24" s="11">
        <v>1</v>
      </c>
      <c r="C24" s="11" t="s">
        <v>30</v>
      </c>
      <c r="D24" s="82" t="s">
        <v>43</v>
      </c>
      <c r="E24" s="80" t="s">
        <v>982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87"/>
      <c r="U24" s="15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179</v>
      </c>
      <c r="AJ24" s="6" t="s">
        <v>367</v>
      </c>
      <c r="AK24" s="6" t="s">
        <v>366</v>
      </c>
      <c r="AL24" s="6" t="s">
        <v>324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>
        <f t="shared" si="0"/>
        <v>0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IE24" s="93">
        <f t="shared" si="1"/>
        <v>0</v>
      </c>
    </row>
    <row r="25" spans="1:239" x14ac:dyDescent="0.25">
      <c r="A25" s="10" t="s">
        <v>44</v>
      </c>
      <c r="B25" s="11">
        <v>1E-4</v>
      </c>
      <c r="C25" s="11" t="str">
        <f>INDEX(rngUnitSettings,MATCH("Force",INDEX(rngUnitSettings,,1),0),2)</f>
        <v>tf</v>
      </c>
      <c r="D25" s="82" t="s">
        <v>45</v>
      </c>
      <c r="E25" s="80" t="s">
        <v>982</v>
      </c>
      <c r="F25" s="1"/>
      <c r="G25" s="1"/>
      <c r="H25" s="112" t="s">
        <v>994</v>
      </c>
      <c r="I25" s="113"/>
      <c r="J25" s="113"/>
      <c r="K25" s="113"/>
      <c r="L25" s="113"/>
      <c r="M25" s="113"/>
      <c r="N25" s="1"/>
      <c r="O25" s="11"/>
      <c r="P25" s="11"/>
      <c r="Q25" s="11"/>
      <c r="R25" s="11"/>
      <c r="S25" s="11"/>
      <c r="T25" s="87"/>
      <c r="U25" s="1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179</v>
      </c>
      <c r="AJ25" s="6" t="s">
        <v>367</v>
      </c>
      <c r="AK25" s="6" t="s">
        <v>366</v>
      </c>
      <c r="AL25" s="6" t="s">
        <v>324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>
        <f t="shared" si="0"/>
        <v>0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IE25" s="93">
        <f t="shared" si="1"/>
        <v>0</v>
      </c>
    </row>
    <row r="26" spans="1:239" x14ac:dyDescent="0.25">
      <c r="A26" s="10" t="s">
        <v>46</v>
      </c>
      <c r="B26" s="11">
        <v>1E-4</v>
      </c>
      <c r="C26" s="11" t="str">
        <f>INDEX(rngUnitSettings,MATCH("Moment",INDEX(rngUnitSettings,,1),0),2)</f>
        <v>tf*m</v>
      </c>
      <c r="D26" s="82" t="s">
        <v>47</v>
      </c>
      <c r="E26" s="80" t="s">
        <v>982</v>
      </c>
      <c r="F26" s="1"/>
      <c r="G26" s="1"/>
      <c r="H26" s="7" t="s">
        <v>1</v>
      </c>
      <c r="I26" s="7" t="s">
        <v>331</v>
      </c>
      <c r="J26" s="7" t="s">
        <v>332</v>
      </c>
      <c r="K26" s="8" t="s">
        <v>3</v>
      </c>
      <c r="L26" s="81" t="s">
        <v>4</v>
      </c>
      <c r="M26" s="8" t="s">
        <v>5</v>
      </c>
      <c r="N26" s="1"/>
      <c r="O26" s="11"/>
      <c r="P26" s="11"/>
      <c r="Q26" s="11"/>
      <c r="R26" s="11"/>
      <c r="S26" s="11"/>
      <c r="T26" s="87"/>
      <c r="U26" s="15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179</v>
      </c>
      <c r="AJ26" s="6" t="s">
        <v>367</v>
      </c>
      <c r="AK26" s="6" t="s">
        <v>366</v>
      </c>
      <c r="AL26" s="6" t="s">
        <v>324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>
        <f t="shared" si="0"/>
        <v>0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IE26" s="93">
        <f t="shared" si="1"/>
        <v>0</v>
      </c>
    </row>
    <row r="27" spans="1:239" x14ac:dyDescent="0.25">
      <c r="A27" s="10" t="s">
        <v>48</v>
      </c>
      <c r="B27" s="11">
        <v>1E-4</v>
      </c>
      <c r="C27" s="11" t="str">
        <f>INDEX(rngUnitSettings,MATCH("Moment",INDEX(rngUnitSettings,,1),0),2)</f>
        <v>tf*m</v>
      </c>
      <c r="D27" s="82" t="s">
        <v>49</v>
      </c>
      <c r="E27" s="80" t="s">
        <v>982</v>
      </c>
      <c r="F27" s="1"/>
      <c r="G27" s="1"/>
      <c r="H27" s="10" t="s">
        <v>343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82" t="s">
        <v>344</v>
      </c>
      <c r="M27" s="80" t="s">
        <v>982</v>
      </c>
      <c r="N27" s="1"/>
      <c r="O27" s="11"/>
      <c r="P27" s="11"/>
      <c r="Q27" s="11"/>
      <c r="R27" s="11"/>
      <c r="S27" s="11"/>
      <c r="T27" s="87"/>
      <c r="U27" s="15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368</v>
      </c>
      <c r="AJ27" s="6" t="s">
        <v>363</v>
      </c>
      <c r="AK27" s="6" t="s">
        <v>364</v>
      </c>
      <c r="AL27" s="6" t="s">
        <v>323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>
        <f t="shared" si="0"/>
        <v>0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IE27" s="93">
        <f t="shared" si="1"/>
        <v>0</v>
      </c>
    </row>
    <row r="28" spans="1:239" x14ac:dyDescent="0.25">
      <c r="A28" s="12" t="s">
        <v>50</v>
      </c>
      <c r="B28" s="13"/>
      <c r="C28" s="13" t="s">
        <v>9</v>
      </c>
      <c r="D28" s="83"/>
      <c r="E28" s="13"/>
      <c r="F28" s="1"/>
      <c r="G28" s="1"/>
      <c r="H28" s="10" t="s">
        <v>345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82" t="s">
        <v>346</v>
      </c>
      <c r="M28" s="80" t="s">
        <v>982</v>
      </c>
      <c r="N28" s="1"/>
      <c r="O28" s="11"/>
      <c r="P28" s="11"/>
      <c r="Q28" s="11"/>
      <c r="R28" s="11"/>
      <c r="S28" s="11"/>
      <c r="T28" s="87"/>
      <c r="U28" s="15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368</v>
      </c>
      <c r="AJ28" s="6" t="s">
        <v>363</v>
      </c>
      <c r="AK28" s="6" t="s">
        <v>364</v>
      </c>
      <c r="AL28" s="6" t="s">
        <v>323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>
        <f t="shared" si="0"/>
        <v>0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IE28" s="93">
        <f t="shared" si="1"/>
        <v>0</v>
      </c>
    </row>
    <row r="29" spans="1:239" x14ac:dyDescent="0.25">
      <c r="A29" s="10" t="s">
        <v>51</v>
      </c>
      <c r="B29" s="11" t="s">
        <v>8</v>
      </c>
      <c r="C29" s="11" t="s">
        <v>9</v>
      </c>
      <c r="D29" s="82" t="s">
        <v>52</v>
      </c>
      <c r="E29" s="80" t="s">
        <v>982</v>
      </c>
      <c r="F29" s="1"/>
      <c r="G29" s="1"/>
      <c r="H29" s="10" t="s">
        <v>347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82" t="s">
        <v>348</v>
      </c>
      <c r="M29" s="80" t="s">
        <v>982</v>
      </c>
      <c r="N29" s="1"/>
      <c r="O29" s="11"/>
      <c r="P29" s="11"/>
      <c r="Q29" s="11"/>
      <c r="R29" s="11"/>
      <c r="S29" s="11"/>
      <c r="T29" s="87"/>
      <c r="U29" s="15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368</v>
      </c>
      <c r="AJ29" s="6" t="s">
        <v>363</v>
      </c>
      <c r="AK29" s="6" t="s">
        <v>364</v>
      </c>
      <c r="AL29" s="6" t="s">
        <v>365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>
        <f t="shared" si="0"/>
        <v>0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IE29" s="93">
        <f t="shared" si="1"/>
        <v>0</v>
      </c>
    </row>
    <row r="30" spans="1:239" x14ac:dyDescent="0.25">
      <c r="A30" s="10" t="s">
        <v>53</v>
      </c>
      <c r="B30" s="11">
        <v>1</v>
      </c>
      <c r="C30" s="11" t="s">
        <v>9</v>
      </c>
      <c r="D30" s="82" t="s">
        <v>54</v>
      </c>
      <c r="E30" s="80" t="s">
        <v>982</v>
      </c>
      <c r="F30" s="1"/>
      <c r="G30" s="1"/>
      <c r="H30" s="10" t="s">
        <v>349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82" t="s">
        <v>350</v>
      </c>
      <c r="M30" s="80" t="s">
        <v>982</v>
      </c>
      <c r="N30" s="1"/>
      <c r="O30" s="11"/>
      <c r="P30" s="11"/>
      <c r="Q30" s="11"/>
      <c r="R30" s="11"/>
      <c r="S30" s="11"/>
      <c r="T30" s="87"/>
      <c r="U30" s="15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368</v>
      </c>
      <c r="AJ30" s="6" t="s">
        <v>363</v>
      </c>
      <c r="AK30" s="6" t="s">
        <v>364</v>
      </c>
      <c r="AL30" s="6" t="s">
        <v>324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>
        <f t="shared" si="0"/>
        <v>0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IE30" s="93">
        <f t="shared" si="1"/>
        <v>0</v>
      </c>
    </row>
    <row r="31" spans="1:239" x14ac:dyDescent="0.25">
      <c r="A31" s="10" t="s">
        <v>55</v>
      </c>
      <c r="B31" s="11">
        <v>3.125E-2</v>
      </c>
      <c r="C31" s="11" t="s">
        <v>9</v>
      </c>
      <c r="D31" s="82" t="s">
        <v>56</v>
      </c>
      <c r="E31" s="80" t="s">
        <v>982</v>
      </c>
      <c r="F31" s="1"/>
      <c r="G31" s="1"/>
      <c r="H31" s="10" t="s">
        <v>351</v>
      </c>
      <c r="I31" s="11">
        <v>1.5E-3</v>
      </c>
      <c r="J31" s="11">
        <v>8.0000000000000007E-5</v>
      </c>
      <c r="K31" s="11" t="s">
        <v>9</v>
      </c>
      <c r="L31" s="82" t="s">
        <v>352</v>
      </c>
      <c r="M31" s="80" t="s">
        <v>982</v>
      </c>
      <c r="N31" s="1"/>
      <c r="O31" s="11"/>
      <c r="P31" s="11"/>
      <c r="Q31" s="11"/>
      <c r="R31" s="11"/>
      <c r="S31" s="11"/>
      <c r="T31" s="87"/>
      <c r="U31" s="15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368</v>
      </c>
      <c r="AJ31" s="6" t="s">
        <v>363</v>
      </c>
      <c r="AK31" s="6" t="s">
        <v>364</v>
      </c>
      <c r="AL31" s="6" t="s">
        <v>324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>
        <f t="shared" si="0"/>
        <v>0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IE31" s="93">
        <f t="shared" si="1"/>
        <v>0</v>
      </c>
    </row>
    <row r="32" spans="1:239" x14ac:dyDescent="0.25">
      <c r="A32" s="10" t="s">
        <v>57</v>
      </c>
      <c r="B32" s="11">
        <v>5.0000000000000001E-4</v>
      </c>
      <c r="C32" s="11" t="s">
        <v>9</v>
      </c>
      <c r="D32" s="82" t="s">
        <v>58</v>
      </c>
      <c r="E32" s="80" t="s">
        <v>982</v>
      </c>
      <c r="F32" s="1"/>
      <c r="G32" s="1"/>
      <c r="H32" s="10" t="s">
        <v>353</v>
      </c>
      <c r="I32" s="11">
        <v>2E-3</v>
      </c>
      <c r="J32" s="11">
        <v>1E-4</v>
      </c>
      <c r="K32" s="11" t="s">
        <v>9</v>
      </c>
      <c r="L32" s="82" t="s">
        <v>354</v>
      </c>
      <c r="M32" s="80" t="s">
        <v>982</v>
      </c>
      <c r="N32" s="1"/>
      <c r="O32" s="11"/>
      <c r="P32" s="11"/>
      <c r="Q32" s="11"/>
      <c r="R32" s="11"/>
      <c r="S32" s="11"/>
      <c r="T32" s="87"/>
      <c r="U32" s="15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368</v>
      </c>
      <c r="AJ32" s="6" t="s">
        <v>363</v>
      </c>
      <c r="AK32" s="6" t="s">
        <v>366</v>
      </c>
      <c r="AL32" s="6" t="s">
        <v>323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 t="str">
        <f t="shared" si="0"/>
        <v/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IE32" s="93" t="str">
        <f t="shared" si="1"/>
        <v/>
      </c>
    </row>
    <row r="33" spans="1:239" x14ac:dyDescent="0.25">
      <c r="A33" s="10" t="s">
        <v>59</v>
      </c>
      <c r="B33" s="11">
        <v>1.0000000000000001E-5</v>
      </c>
      <c r="C33" s="11" t="str">
        <f>INDEX(rngUnitSettings,MATCH("Curvature",INDEX(rngUnitSettings,,1),0),2)</f>
        <v>1/mm</v>
      </c>
      <c r="D33" s="82" t="s">
        <v>60</v>
      </c>
      <c r="E33" s="80" t="s">
        <v>982</v>
      </c>
      <c r="F33" s="1"/>
      <c r="G33" s="1"/>
      <c r="H33" s="10" t="s">
        <v>355</v>
      </c>
      <c r="I33" s="11">
        <v>3.5000000000000001E-3</v>
      </c>
      <c r="J33" s="11">
        <v>1.4999999999999999E-4</v>
      </c>
      <c r="K33" s="11" t="s">
        <v>9</v>
      </c>
      <c r="L33" s="82" t="s">
        <v>356</v>
      </c>
      <c r="M33" s="80" t="s">
        <v>982</v>
      </c>
      <c r="N33" s="1"/>
      <c r="O33" s="11"/>
      <c r="P33" s="11"/>
      <c r="Q33" s="11"/>
      <c r="R33" s="11"/>
      <c r="S33" s="11"/>
      <c r="T33" s="87"/>
      <c r="U33" s="15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368</v>
      </c>
      <c r="AJ33" s="6" t="s">
        <v>363</v>
      </c>
      <c r="AK33" s="6" t="s">
        <v>366</v>
      </c>
      <c r="AL33" s="6" t="s">
        <v>323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 t="str">
        <f t="shared" si="0"/>
        <v/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IE33" s="93" t="str">
        <f t="shared" si="1"/>
        <v/>
      </c>
    </row>
    <row r="34" spans="1:239" x14ac:dyDescent="0.25">
      <c r="A34" s="12" t="s">
        <v>61</v>
      </c>
      <c r="B34" s="13"/>
      <c r="C34" s="13" t="s">
        <v>9</v>
      </c>
      <c r="D34" s="83"/>
      <c r="E34" s="13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368</v>
      </c>
      <c r="AJ34" s="6" t="s">
        <v>363</v>
      </c>
      <c r="AK34" s="6" t="s">
        <v>366</v>
      </c>
      <c r="AL34" s="6" t="s">
        <v>323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 t="str">
        <f t="shared" si="0"/>
        <v/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IE34" s="93" t="str">
        <f t="shared" si="1"/>
        <v/>
      </c>
    </row>
    <row r="35" spans="1:239" x14ac:dyDescent="0.25">
      <c r="A35" s="10" t="s">
        <v>62</v>
      </c>
      <c r="B35" s="11">
        <v>2</v>
      </c>
      <c r="C35" s="11" t="s">
        <v>30</v>
      </c>
      <c r="D35" s="82" t="s">
        <v>63</v>
      </c>
      <c r="E35" s="80" t="s">
        <v>982</v>
      </c>
      <c r="F35" s="1"/>
      <c r="G35" s="1"/>
      <c r="H35" s="112" t="s">
        <v>995</v>
      </c>
      <c r="I35" s="113"/>
      <c r="J35" s="113"/>
      <c r="K35" s="113"/>
      <c r="L35" s="113"/>
      <c r="M35" s="113"/>
      <c r="N35" s="113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368</v>
      </c>
      <c r="AJ35" s="6" t="s">
        <v>363</v>
      </c>
      <c r="AK35" s="6" t="s">
        <v>366</v>
      </c>
      <c r="AL35" s="6" t="s">
        <v>323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 t="str">
        <f t="shared" si="0"/>
        <v/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IE35" s="93" t="str">
        <f t="shared" si="1"/>
        <v/>
      </c>
    </row>
    <row r="36" spans="1:239" x14ac:dyDescent="0.25">
      <c r="A36" s="10" t="s">
        <v>64</v>
      </c>
      <c r="B36" s="11">
        <v>9.9999999999999998E-13</v>
      </c>
      <c r="C36" s="11" t="s">
        <v>9</v>
      </c>
      <c r="D36" s="82" t="s">
        <v>65</v>
      </c>
      <c r="E36" s="80" t="s">
        <v>982</v>
      </c>
      <c r="F36" s="1"/>
      <c r="G36" s="1"/>
      <c r="H36" s="106"/>
      <c r="I36" s="106"/>
      <c r="J36" s="116" t="s">
        <v>309</v>
      </c>
      <c r="K36" s="116"/>
      <c r="L36" s="116"/>
      <c r="M36" s="117"/>
      <c r="N36" s="106"/>
      <c r="O36" s="1"/>
      <c r="P36" s="112" t="s">
        <v>996</v>
      </c>
      <c r="Q36" s="113"/>
      <c r="R36" s="113"/>
      <c r="S36" s="113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368</v>
      </c>
      <c r="AJ36" s="6" t="s">
        <v>363</v>
      </c>
      <c r="AK36" s="6" t="s">
        <v>366</v>
      </c>
      <c r="AL36" s="6" t="s">
        <v>365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 t="str">
        <f t="shared" si="0"/>
        <v/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IE36" s="93" t="str">
        <f t="shared" si="1"/>
        <v/>
      </c>
    </row>
    <row r="37" spans="1:239" x14ac:dyDescent="0.25">
      <c r="A37" s="10"/>
      <c r="B37" s="11"/>
      <c r="C37" s="11"/>
      <c r="D37" s="82"/>
      <c r="E37" s="11"/>
      <c r="F37" s="1"/>
      <c r="G37" s="1"/>
      <c r="H37" s="106" t="s">
        <v>1</v>
      </c>
      <c r="I37" s="106" t="s">
        <v>370</v>
      </c>
      <c r="J37" s="8" t="s">
        <v>312</v>
      </c>
      <c r="K37" s="8" t="s">
        <v>371</v>
      </c>
      <c r="L37" s="8" t="s">
        <v>372</v>
      </c>
      <c r="M37" s="84" t="s">
        <v>373</v>
      </c>
      <c r="N37" s="9" t="s">
        <v>4</v>
      </c>
      <c r="O37" s="1"/>
      <c r="P37" s="7" t="s">
        <v>319</v>
      </c>
      <c r="Q37" s="7" t="str">
        <f>"N, "&amp;INDEX(rngUnitSettings,MATCH("Force",INDEX(rngUnitSettings,,1),0),2)</f>
        <v>N, tf</v>
      </c>
      <c r="R37" s="86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368</v>
      </c>
      <c r="AJ37" s="6" t="s">
        <v>363</v>
      </c>
      <c r="AK37" s="6" t="s">
        <v>366</v>
      </c>
      <c r="AL37" s="6" t="s">
        <v>324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 t="str">
        <f t="shared" si="0"/>
        <v/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IE37" s="93" t="str">
        <f t="shared" si="1"/>
        <v/>
      </c>
    </row>
    <row r="38" spans="1:239" x14ac:dyDescent="0.25">
      <c r="A38" s="7" t="s">
        <v>66</v>
      </c>
      <c r="B38" s="8"/>
      <c r="C38" s="8"/>
      <c r="D38" s="81"/>
      <c r="E38" s="8"/>
      <c r="F38" s="1"/>
      <c r="G38" s="1"/>
      <c r="H38" s="12" t="s">
        <v>374</v>
      </c>
      <c r="I38" s="12"/>
      <c r="J38" s="13"/>
      <c r="K38" s="13"/>
      <c r="L38" s="13"/>
      <c r="M38" s="92"/>
      <c r="N38" s="23"/>
      <c r="O38" s="1"/>
      <c r="P38" s="11">
        <f>IF(INDEX(rngLoadCombinations,2,1)="","",INDEX(rngLoadCombinations,2,1))</f>
        <v>1</v>
      </c>
      <c r="Q38" s="11">
        <v>0</v>
      </c>
      <c r="R38" s="87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368</v>
      </c>
      <c r="AJ38" s="6" t="s">
        <v>363</v>
      </c>
      <c r="AK38" s="6" t="s">
        <v>366</v>
      </c>
      <c r="AL38" s="6" t="s">
        <v>324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 t="str">
        <f t="shared" si="0"/>
        <v/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IE38" s="93" t="str">
        <f t="shared" si="1"/>
        <v/>
      </c>
    </row>
    <row r="39" spans="1:239" x14ac:dyDescent="0.25">
      <c r="A39" s="12" t="s">
        <v>36</v>
      </c>
      <c r="B39" s="13"/>
      <c r="C39" s="13" t="s">
        <v>9</v>
      </c>
      <c r="D39" s="83"/>
      <c r="E39" s="13"/>
      <c r="F39" s="1"/>
      <c r="G39" s="1"/>
      <c r="H39" s="10" t="s">
        <v>375</v>
      </c>
      <c r="I39" s="10" t="s">
        <v>376</v>
      </c>
      <c r="J39" s="11" t="s">
        <v>312</v>
      </c>
      <c r="K39" s="11" t="s">
        <v>371</v>
      </c>
      <c r="L39" s="11" t="s">
        <v>372</v>
      </c>
      <c r="M39" s="87" t="s">
        <v>373</v>
      </c>
      <c r="N39" s="15" t="s">
        <v>377</v>
      </c>
      <c r="O39" s="1"/>
      <c r="P39" s="11" t="str">
        <f>IF(INDEX(rngLoadCombinations,3,1)="","",INDEX(rngLoadCombinations,3,1))</f>
        <v/>
      </c>
      <c r="Q39" s="11">
        <v>0</v>
      </c>
      <c r="R39" s="87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368</v>
      </c>
      <c r="AJ39" s="6" t="s">
        <v>363</v>
      </c>
      <c r="AK39" s="6" t="s">
        <v>366</v>
      </c>
      <c r="AL39" s="6" t="s">
        <v>324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 t="str">
        <f t="shared" si="0"/>
        <v/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IE39" s="93" t="str">
        <f t="shared" si="1"/>
        <v/>
      </c>
    </row>
    <row r="40" spans="1:239" x14ac:dyDescent="0.25">
      <c r="A40" s="10" t="s">
        <v>67</v>
      </c>
      <c r="B40" s="11" t="s">
        <v>68</v>
      </c>
      <c r="C40" s="11" t="s">
        <v>9</v>
      </c>
      <c r="D40" s="82" t="s">
        <v>69</v>
      </c>
      <c r="E40" s="80" t="s">
        <v>982</v>
      </c>
      <c r="F40" s="1"/>
      <c r="G40" s="1"/>
      <c r="H40" s="10" t="s">
        <v>378</v>
      </c>
      <c r="I40" s="10" t="s">
        <v>379</v>
      </c>
      <c r="J40" s="11" t="s">
        <v>380</v>
      </c>
      <c r="K40" s="11" t="s">
        <v>381</v>
      </c>
      <c r="L40" s="11" t="s">
        <v>382</v>
      </c>
      <c r="M40" s="87" t="s">
        <v>383</v>
      </c>
      <c r="N40" s="15" t="s">
        <v>384</v>
      </c>
      <c r="O40" s="1"/>
      <c r="P40" s="11" t="str">
        <f>IF(INDEX(rngLoadCombinations,4,1)="","",INDEX(rngLoadCombinations,4,1))</f>
        <v/>
      </c>
      <c r="Q40" s="11">
        <v>0</v>
      </c>
      <c r="R40" s="87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368</v>
      </c>
      <c r="AJ40" s="6" t="s">
        <v>363</v>
      </c>
      <c r="AK40" s="6" t="s">
        <v>366</v>
      </c>
      <c r="AL40" s="6" t="s">
        <v>324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 t="str">
        <f t="shared" si="0"/>
        <v/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IE40" s="93" t="str">
        <f t="shared" si="1"/>
        <v/>
      </c>
    </row>
    <row r="41" spans="1:239" x14ac:dyDescent="0.25">
      <c r="A41" s="10" t="s">
        <v>70</v>
      </c>
      <c r="B41" s="11">
        <v>60</v>
      </c>
      <c r="C41" s="11" t="s">
        <v>30</v>
      </c>
      <c r="D41" s="82" t="s">
        <v>71</v>
      </c>
      <c r="E41" s="80" t="s">
        <v>982</v>
      </c>
      <c r="F41" s="1"/>
      <c r="G41" s="1"/>
      <c r="H41" s="12" t="s">
        <v>385</v>
      </c>
      <c r="I41" s="12"/>
      <c r="J41" s="13"/>
      <c r="K41" s="13"/>
      <c r="L41" s="13"/>
      <c r="M41" s="92"/>
      <c r="N41" s="23"/>
      <c r="O41" s="1"/>
      <c r="P41" s="11" t="str">
        <f>IF(INDEX(rngLoadCombinations,5,1)="","",INDEX(rngLoadCombinations,5,1))</f>
        <v/>
      </c>
      <c r="Q41" s="11">
        <v>0</v>
      </c>
      <c r="R41" s="87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368</v>
      </c>
      <c r="AJ41" s="6" t="s">
        <v>367</v>
      </c>
      <c r="AK41" s="6" t="s">
        <v>364</v>
      </c>
      <c r="AL41" s="6" t="s">
        <v>323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 t="str">
        <f t="shared" si="0"/>
        <v/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IE41" s="93" t="str">
        <f t="shared" si="1"/>
        <v/>
      </c>
    </row>
    <row r="42" spans="1:239" x14ac:dyDescent="0.25">
      <c r="A42" s="12" t="s">
        <v>72</v>
      </c>
      <c r="B42" s="13"/>
      <c r="C42" s="13" t="s">
        <v>9</v>
      </c>
      <c r="D42" s="83"/>
      <c r="E42" s="13"/>
      <c r="F42" s="1"/>
      <c r="G42" s="1"/>
      <c r="H42" s="10" t="s">
        <v>386</v>
      </c>
      <c r="I42" s="10" t="s">
        <v>387</v>
      </c>
      <c r="J42" s="11" t="s">
        <v>8</v>
      </c>
      <c r="K42" s="11" t="s">
        <v>196</v>
      </c>
      <c r="L42" s="11" t="s">
        <v>8</v>
      </c>
      <c r="M42" s="87" t="s">
        <v>8</v>
      </c>
      <c r="N42" s="15" t="s">
        <v>388</v>
      </c>
      <c r="O42" s="1"/>
      <c r="P42" s="11" t="str">
        <f>IF(INDEX(rngLoadCombinations,6,1)="","",INDEX(rngLoadCombinations,6,1))</f>
        <v/>
      </c>
      <c r="Q42" s="11">
        <v>0</v>
      </c>
      <c r="R42" s="87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368</v>
      </c>
      <c r="AJ42" s="6" t="s">
        <v>367</v>
      </c>
      <c r="AK42" s="6" t="s">
        <v>364</v>
      </c>
      <c r="AL42" s="6" t="s">
        <v>323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 t="str">
        <f t="shared" si="0"/>
        <v/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IE42" s="93" t="str">
        <f t="shared" si="1"/>
        <v/>
      </c>
    </row>
    <row r="43" spans="1:239" x14ac:dyDescent="0.25">
      <c r="A43" s="10" t="s">
        <v>73</v>
      </c>
      <c r="B43" s="11">
        <v>1.0000000000000001E-5</v>
      </c>
      <c r="C43" s="11" t="s">
        <v>9</v>
      </c>
      <c r="D43" s="82" t="s">
        <v>74</v>
      </c>
      <c r="E43" s="80" t="s">
        <v>982</v>
      </c>
      <c r="F43" s="1"/>
      <c r="G43" s="1"/>
      <c r="H43" s="10" t="s">
        <v>389</v>
      </c>
      <c r="I43" s="10" t="s">
        <v>390</v>
      </c>
      <c r="J43" s="11" t="s">
        <v>8</v>
      </c>
      <c r="K43" s="11" t="s">
        <v>196</v>
      </c>
      <c r="L43" s="11" t="s">
        <v>8</v>
      </c>
      <c r="M43" s="87" t="s">
        <v>196</v>
      </c>
      <c r="N43" s="15" t="s">
        <v>391</v>
      </c>
      <c r="O43" s="1"/>
      <c r="P43" s="11" t="str">
        <f>IF(INDEX(rngLoadCombinations,7,1)="","",INDEX(rngLoadCombinations,7,1))</f>
        <v/>
      </c>
      <c r="Q43" s="11">
        <v>0</v>
      </c>
      <c r="R43" s="87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368</v>
      </c>
      <c r="AJ43" s="6" t="s">
        <v>367</v>
      </c>
      <c r="AK43" s="6" t="s">
        <v>364</v>
      </c>
      <c r="AL43" s="6" t="s">
        <v>365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 t="str">
        <f t="shared" si="0"/>
        <v/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IE43" s="93" t="str">
        <f t="shared" si="1"/>
        <v/>
      </c>
    </row>
    <row r="44" spans="1:239" x14ac:dyDescent="0.25">
      <c r="A44" s="12" t="s">
        <v>75</v>
      </c>
      <c r="B44" s="13"/>
      <c r="C44" s="13" t="s">
        <v>9</v>
      </c>
      <c r="D44" s="83"/>
      <c r="E44" s="13"/>
      <c r="F44" s="1"/>
      <c r="G44" s="1"/>
      <c r="H44" s="10" t="s">
        <v>392</v>
      </c>
      <c r="I44" s="10" t="s">
        <v>393</v>
      </c>
      <c r="J44" s="11" t="s">
        <v>196</v>
      </c>
      <c r="K44" s="11" t="s">
        <v>8</v>
      </c>
      <c r="L44" s="11" t="s">
        <v>8</v>
      </c>
      <c r="M44" s="87" t="s">
        <v>196</v>
      </c>
      <c r="N44" s="15" t="s">
        <v>394</v>
      </c>
      <c r="O44" s="1"/>
      <c r="P44" s="11" t="str">
        <f>IF(INDEX(rngLoadCombinations,8,1)="","",INDEX(rngLoadCombinations,8,1))</f>
        <v/>
      </c>
      <c r="Q44" s="11">
        <v>0</v>
      </c>
      <c r="R44" s="87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368</v>
      </c>
      <c r="AJ44" s="6" t="s">
        <v>367</v>
      </c>
      <c r="AK44" s="6" t="s">
        <v>364</v>
      </c>
      <c r="AL44" s="6" t="s">
        <v>324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 t="str">
        <f t="shared" si="0"/>
        <v/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IE44" s="93" t="str">
        <f t="shared" si="1"/>
        <v/>
      </c>
    </row>
    <row r="45" spans="1:239" x14ac:dyDescent="0.25">
      <c r="A45" s="10" t="s">
        <v>76</v>
      </c>
      <c r="B45" s="11">
        <v>1024</v>
      </c>
      <c r="C45" s="11" t="s">
        <v>9</v>
      </c>
      <c r="D45" s="82" t="s">
        <v>77</v>
      </c>
      <c r="E45" s="80" t="s">
        <v>982</v>
      </c>
      <c r="F45" s="1"/>
      <c r="G45" s="1"/>
      <c r="H45" s="10" t="s">
        <v>395</v>
      </c>
      <c r="I45" s="10" t="s">
        <v>396</v>
      </c>
      <c r="J45" s="11" t="s">
        <v>8</v>
      </c>
      <c r="K45" s="11" t="s">
        <v>196</v>
      </c>
      <c r="L45" s="11" t="s">
        <v>196</v>
      </c>
      <c r="M45" s="87" t="s">
        <v>196</v>
      </c>
      <c r="N45" s="15" t="s">
        <v>397</v>
      </c>
      <c r="O45" s="1"/>
      <c r="P45" s="11" t="str">
        <f>IF(INDEX(rngLoadCombinations,9,1)="","",INDEX(rngLoadCombinations,9,1))</f>
        <v/>
      </c>
      <c r="Q45" s="11">
        <v>0</v>
      </c>
      <c r="R45" s="87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368</v>
      </c>
      <c r="AJ45" s="6" t="s">
        <v>367</v>
      </c>
      <c r="AK45" s="6" t="s">
        <v>364</v>
      </c>
      <c r="AL45" s="6" t="s">
        <v>324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 t="str">
        <f t="shared" si="0"/>
        <v/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IE45" s="93" t="str">
        <f t="shared" si="1"/>
        <v/>
      </c>
    </row>
    <row r="46" spans="1:239" x14ac:dyDescent="0.25">
      <c r="A46" s="10" t="s">
        <v>78</v>
      </c>
      <c r="B46" s="11" t="s">
        <v>79</v>
      </c>
      <c r="C46" s="11" t="s">
        <v>9</v>
      </c>
      <c r="D46" s="82" t="s">
        <v>80</v>
      </c>
      <c r="E46" s="80" t="s">
        <v>982</v>
      </c>
      <c r="F46" s="1"/>
      <c r="G46" s="1"/>
      <c r="H46" s="12" t="s">
        <v>398</v>
      </c>
      <c r="I46" s="12"/>
      <c r="J46" s="13"/>
      <c r="K46" s="13"/>
      <c r="L46" s="13"/>
      <c r="M46" s="92"/>
      <c r="N46" s="23"/>
      <c r="O46" s="1"/>
      <c r="P46" s="11" t="str">
        <f>IF(INDEX(rngLoadCombinations,10,1)="","",INDEX(rngLoadCombinations,10,1))</f>
        <v/>
      </c>
      <c r="Q46" s="11">
        <v>0</v>
      </c>
      <c r="R46" s="87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368</v>
      </c>
      <c r="AJ46" s="6" t="s">
        <v>367</v>
      </c>
      <c r="AK46" s="6" t="s">
        <v>366</v>
      </c>
      <c r="AL46" s="6" t="s">
        <v>323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 t="str">
        <f t="shared" si="0"/>
        <v/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IE46" s="93" t="str">
        <f t="shared" si="1"/>
        <v/>
      </c>
    </row>
    <row r="47" spans="1:239" x14ac:dyDescent="0.25">
      <c r="A47" s="10" t="s">
        <v>81</v>
      </c>
      <c r="B47" s="11">
        <v>1</v>
      </c>
      <c r="C47" s="11" t="s">
        <v>9</v>
      </c>
      <c r="D47" s="82" t="s">
        <v>82</v>
      </c>
      <c r="E47" s="80" t="s">
        <v>982</v>
      </c>
      <c r="F47" s="1"/>
      <c r="G47" s="1"/>
      <c r="H47" s="10" t="s">
        <v>399</v>
      </c>
      <c r="I47" s="10" t="s">
        <v>400</v>
      </c>
      <c r="J47" s="11" t="s">
        <v>401</v>
      </c>
      <c r="K47" s="11" t="s">
        <v>401</v>
      </c>
      <c r="L47" s="11" t="s">
        <v>401</v>
      </c>
      <c r="M47" s="87" t="s">
        <v>401</v>
      </c>
      <c r="N47" s="15" t="s">
        <v>402</v>
      </c>
      <c r="O47" s="1"/>
      <c r="P47" s="11" t="str">
        <f>IF(INDEX(rngLoadCombinations,11,1)="","",INDEX(rngLoadCombinations,11,1))</f>
        <v/>
      </c>
      <c r="Q47" s="11">
        <v>0</v>
      </c>
      <c r="R47" s="87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368</v>
      </c>
      <c r="AJ47" s="6" t="s">
        <v>367</v>
      </c>
      <c r="AK47" s="6" t="s">
        <v>366</v>
      </c>
      <c r="AL47" s="6" t="s">
        <v>323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 t="str">
        <f t="shared" si="0"/>
        <v/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IE47" s="93" t="str">
        <f t="shared" si="1"/>
        <v/>
      </c>
    </row>
    <row r="48" spans="1:239" x14ac:dyDescent="0.25">
      <c r="A48" s="10" t="s">
        <v>83</v>
      </c>
      <c r="B48" s="11">
        <v>0.01</v>
      </c>
      <c r="C48" s="11" t="s">
        <v>9</v>
      </c>
      <c r="D48" s="82" t="s">
        <v>84</v>
      </c>
      <c r="E48" s="80" t="s">
        <v>982</v>
      </c>
      <c r="F48" s="1"/>
      <c r="G48" s="1"/>
      <c r="H48" s="12" t="s">
        <v>403</v>
      </c>
      <c r="I48" s="12"/>
      <c r="J48" s="13"/>
      <c r="K48" s="13"/>
      <c r="L48" s="13"/>
      <c r="M48" s="92"/>
      <c r="N48" s="23"/>
      <c r="O48" s="1"/>
      <c r="P48" s="11" t="str">
        <f>IF(INDEX(rngLoadCombinations,12,1)="","",INDEX(rngLoadCombinations,12,1))</f>
        <v/>
      </c>
      <c r="Q48" s="11">
        <v>0</v>
      </c>
      <c r="R48" s="87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368</v>
      </c>
      <c r="AJ48" s="6" t="s">
        <v>367</v>
      </c>
      <c r="AK48" s="6" t="s">
        <v>366</v>
      </c>
      <c r="AL48" s="6" t="s">
        <v>323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 t="str">
        <f t="shared" si="0"/>
        <v/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IE48" s="93" t="str">
        <f t="shared" si="1"/>
        <v/>
      </c>
    </row>
    <row r="49" spans="1:239" x14ac:dyDescent="0.25">
      <c r="A49" s="10" t="s">
        <v>85</v>
      </c>
      <c r="B49" s="11">
        <v>0</v>
      </c>
      <c r="C49" s="11" t="s">
        <v>30</v>
      </c>
      <c r="D49" s="82" t="s">
        <v>86</v>
      </c>
      <c r="E49" s="80" t="s">
        <v>982</v>
      </c>
      <c r="F49" s="1"/>
      <c r="G49" s="1"/>
      <c r="H49" s="10" t="s">
        <v>399</v>
      </c>
      <c r="I49" s="10" t="s">
        <v>404</v>
      </c>
      <c r="J49" s="11" t="s">
        <v>401</v>
      </c>
      <c r="K49" s="11" t="s">
        <v>401</v>
      </c>
      <c r="L49" s="11" t="s">
        <v>401</v>
      </c>
      <c r="M49" s="87" t="s">
        <v>401</v>
      </c>
      <c r="N49" s="15" t="s">
        <v>405</v>
      </c>
      <c r="O49" s="1"/>
      <c r="P49" s="11" t="str">
        <f>IF(INDEX(rngLoadCombinations,13,1)="","",INDEX(rngLoadCombinations,13,1))</f>
        <v/>
      </c>
      <c r="Q49" s="11">
        <v>0</v>
      </c>
      <c r="R49" s="87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368</v>
      </c>
      <c r="AJ49" s="6" t="s">
        <v>367</v>
      </c>
      <c r="AK49" s="6" t="s">
        <v>366</v>
      </c>
      <c r="AL49" s="6" t="s">
        <v>323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 t="str">
        <f t="shared" si="0"/>
        <v/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IE49" s="93" t="str">
        <f t="shared" si="1"/>
        <v/>
      </c>
    </row>
    <row r="50" spans="1:239" x14ac:dyDescent="0.25">
      <c r="A50" s="10" t="s">
        <v>87</v>
      </c>
      <c r="B50" s="11">
        <v>1</v>
      </c>
      <c r="C50" s="11" t="s">
        <v>30</v>
      </c>
      <c r="D50" s="82" t="s">
        <v>88</v>
      </c>
      <c r="E50" s="80" t="s">
        <v>982</v>
      </c>
      <c r="F50" s="1"/>
      <c r="G50" s="1"/>
      <c r="H50" s="10" t="s">
        <v>406</v>
      </c>
      <c r="I50" s="10" t="s">
        <v>407</v>
      </c>
      <c r="J50" s="11" t="s">
        <v>366</v>
      </c>
      <c r="K50" s="11" t="s">
        <v>366</v>
      </c>
      <c r="L50" s="11" t="s">
        <v>366</v>
      </c>
      <c r="M50" s="87" t="s">
        <v>366</v>
      </c>
      <c r="N50" s="15" t="s">
        <v>408</v>
      </c>
      <c r="O50" s="1"/>
      <c r="P50" s="11" t="str">
        <f>IF(INDEX(rngLoadCombinations,14,1)="","",INDEX(rngLoadCombinations,14,1))</f>
        <v/>
      </c>
      <c r="Q50" s="11">
        <v>0</v>
      </c>
      <c r="R50" s="87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368</v>
      </c>
      <c r="AJ50" s="6" t="s">
        <v>367</v>
      </c>
      <c r="AK50" s="6" t="s">
        <v>366</v>
      </c>
      <c r="AL50" s="6" t="s">
        <v>365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 t="str">
        <f t="shared" si="0"/>
        <v/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IE50" s="93" t="str">
        <f t="shared" si="1"/>
        <v/>
      </c>
    </row>
    <row r="51" spans="1:239" x14ac:dyDescent="0.25">
      <c r="A51" s="10"/>
      <c r="B51" s="11"/>
      <c r="C51" s="11"/>
      <c r="D51" s="82"/>
      <c r="E51" s="11"/>
      <c r="F51" s="1"/>
      <c r="G51" s="1"/>
      <c r="H51" s="10" t="s">
        <v>409</v>
      </c>
      <c r="I51" s="10" t="s">
        <v>410</v>
      </c>
      <c r="J51" s="11" t="s">
        <v>411</v>
      </c>
      <c r="K51" s="11" t="s">
        <v>411</v>
      </c>
      <c r="L51" s="11" t="s">
        <v>411</v>
      </c>
      <c r="M51" s="87" t="s">
        <v>411</v>
      </c>
      <c r="N51" s="15" t="s">
        <v>412</v>
      </c>
      <c r="O51" s="1"/>
      <c r="P51" s="11" t="str">
        <f>IF(INDEX(rngLoadCombinations,15,1)="","",INDEX(rngLoadCombinations,15,1))</f>
        <v/>
      </c>
      <c r="Q51" s="11">
        <v>0</v>
      </c>
      <c r="R51" s="87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368</v>
      </c>
      <c r="AJ51" s="6" t="s">
        <v>367</v>
      </c>
      <c r="AK51" s="6" t="s">
        <v>366</v>
      </c>
      <c r="AL51" s="6" t="s">
        <v>324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 t="str">
        <f t="shared" si="0"/>
        <v/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IE51" s="93" t="str">
        <f t="shared" si="1"/>
        <v/>
      </c>
    </row>
    <row r="52" spans="1:239" x14ac:dyDescent="0.25">
      <c r="A52" s="7" t="s">
        <v>89</v>
      </c>
      <c r="B52" s="8"/>
      <c r="C52" s="8"/>
      <c r="D52" s="81"/>
      <c r="E52" s="8"/>
      <c r="F52" s="1"/>
      <c r="G52" s="1"/>
      <c r="H52" s="10" t="s">
        <v>413</v>
      </c>
      <c r="I52" s="10" t="s">
        <v>414</v>
      </c>
      <c r="J52" s="11" t="s">
        <v>364</v>
      </c>
      <c r="K52" s="11" t="s">
        <v>364</v>
      </c>
      <c r="L52" s="11" t="s">
        <v>364</v>
      </c>
      <c r="M52" s="87" t="s">
        <v>364</v>
      </c>
      <c r="N52" s="15" t="s">
        <v>415</v>
      </c>
      <c r="O52" s="1"/>
      <c r="P52" s="11" t="str">
        <f>IF(INDEX(rngLoadCombinations,16,1)="","",INDEX(rngLoadCombinations,16,1))</f>
        <v/>
      </c>
      <c r="Q52" s="11">
        <v>0</v>
      </c>
      <c r="R52" s="87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368</v>
      </c>
      <c r="AJ52" s="6" t="s">
        <v>367</v>
      </c>
      <c r="AK52" s="6" t="s">
        <v>366</v>
      </c>
      <c r="AL52" s="6" t="s">
        <v>324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 t="str">
        <f t="shared" si="0"/>
        <v/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IE52" s="93" t="str">
        <f t="shared" si="1"/>
        <v/>
      </c>
    </row>
    <row r="53" spans="1:239" x14ac:dyDescent="0.25">
      <c r="A53" s="12" t="s">
        <v>36</v>
      </c>
      <c r="B53" s="13"/>
      <c r="C53" s="13" t="s">
        <v>9</v>
      </c>
      <c r="D53" s="83"/>
      <c r="E53" s="13"/>
      <c r="F53" s="1"/>
      <c r="G53" s="1"/>
      <c r="H53" s="12" t="s">
        <v>416</v>
      </c>
      <c r="I53" s="12"/>
      <c r="J53" s="13"/>
      <c r="K53" s="13"/>
      <c r="L53" s="13"/>
      <c r="M53" s="92"/>
      <c r="N53" s="23"/>
      <c r="O53" s="1"/>
      <c r="P53" s="11" t="str">
        <f>IF(INDEX(rngLoadCombinations,17,1)="","",INDEX(rngLoadCombinations,17,1))</f>
        <v/>
      </c>
      <c r="Q53" s="11">
        <v>0</v>
      </c>
      <c r="R53" s="87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368</v>
      </c>
      <c r="AJ53" s="6" t="s">
        <v>367</v>
      </c>
      <c r="AK53" s="6" t="s">
        <v>366</v>
      </c>
      <c r="AL53" s="6" t="s">
        <v>324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 t="str">
        <f t="shared" si="0"/>
        <v/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IE53" s="93" t="str">
        <f t="shared" si="1"/>
        <v/>
      </c>
    </row>
    <row r="54" spans="1:239" x14ac:dyDescent="0.25">
      <c r="A54" s="10" t="s">
        <v>90</v>
      </c>
      <c r="B54" s="11" t="s">
        <v>132</v>
      </c>
      <c r="C54" s="11" t="s">
        <v>9</v>
      </c>
      <c r="D54" s="82" t="s">
        <v>92</v>
      </c>
      <c r="E54" s="80" t="s">
        <v>982</v>
      </c>
      <c r="F54" s="1"/>
      <c r="G54" s="1"/>
      <c r="H54" s="10" t="s">
        <v>399</v>
      </c>
      <c r="I54" s="10" t="s">
        <v>417</v>
      </c>
      <c r="J54" s="11" t="s">
        <v>418</v>
      </c>
      <c r="K54" s="11" t="s">
        <v>418</v>
      </c>
      <c r="L54" s="11" t="s">
        <v>418</v>
      </c>
      <c r="M54" s="87" t="s">
        <v>418</v>
      </c>
      <c r="N54" s="15" t="s">
        <v>419</v>
      </c>
      <c r="O54" s="1"/>
      <c r="P54" s="11" t="str">
        <f>IF(INDEX(rngLoadCombinations,18,1)="","",INDEX(rngLoadCombinations,18,1))</f>
        <v/>
      </c>
      <c r="Q54" s="11">
        <v>0</v>
      </c>
      <c r="R54" s="87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368</v>
      </c>
      <c r="AJ54" s="6" t="s">
        <v>367</v>
      </c>
      <c r="AK54" s="6" t="s">
        <v>366</v>
      </c>
      <c r="AL54" s="6" t="s">
        <v>324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 t="str">
        <f t="shared" si="0"/>
        <v/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IE54" s="93" t="str">
        <f t="shared" si="1"/>
        <v/>
      </c>
    </row>
    <row r="55" spans="1:239" x14ac:dyDescent="0.25">
      <c r="A55" s="10" t="s">
        <v>93</v>
      </c>
      <c r="B55" s="11">
        <v>8000</v>
      </c>
      <c r="C55" s="11" t="str">
        <f>INDEX(rngUnitSettings,MATCH("Length",INDEX(rngUnitSettings,,1),0),2)</f>
        <v>mm</v>
      </c>
      <c r="D55" s="82" t="s">
        <v>94</v>
      </c>
      <c r="E55" s="80" t="s">
        <v>982</v>
      </c>
      <c r="F55" s="1"/>
      <c r="G55" s="1"/>
      <c r="H55" s="10" t="s">
        <v>406</v>
      </c>
      <c r="I55" s="10" t="s">
        <v>420</v>
      </c>
      <c r="J55" s="11" t="s">
        <v>366</v>
      </c>
      <c r="K55" s="11" t="s">
        <v>366</v>
      </c>
      <c r="L55" s="11" t="s">
        <v>366</v>
      </c>
      <c r="M55" s="87" t="s">
        <v>366</v>
      </c>
      <c r="N55" s="15" t="s">
        <v>421</v>
      </c>
      <c r="O55" s="1"/>
      <c r="P55" s="11" t="str">
        <f>IF(INDEX(rngLoadCombinations,19,1)="","",INDEX(rngLoadCombinations,19,1))</f>
        <v/>
      </c>
      <c r="Q55" s="11">
        <v>0</v>
      </c>
      <c r="R55" s="87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 t="str">
        <f t="shared" si="0"/>
        <v/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IE55" s="93" t="str">
        <f t="shared" si="1"/>
        <v/>
      </c>
    </row>
    <row r="56" spans="1:239" x14ac:dyDescent="0.25">
      <c r="A56" s="10" t="s">
        <v>95</v>
      </c>
      <c r="B56" s="11">
        <v>2</v>
      </c>
      <c r="C56" s="11" t="s">
        <v>9</v>
      </c>
      <c r="D56" s="82" t="s">
        <v>96</v>
      </c>
      <c r="E56" s="80" t="s">
        <v>982</v>
      </c>
      <c r="F56" s="1"/>
      <c r="G56" s="1"/>
      <c r="H56" s="10" t="s">
        <v>409</v>
      </c>
      <c r="I56" s="10" t="s">
        <v>422</v>
      </c>
      <c r="J56" s="11" t="s">
        <v>423</v>
      </c>
      <c r="K56" s="11" t="s">
        <v>423</v>
      </c>
      <c r="L56" s="11" t="s">
        <v>423</v>
      </c>
      <c r="M56" s="87" t="s">
        <v>423</v>
      </c>
      <c r="N56" s="15" t="s">
        <v>424</v>
      </c>
      <c r="O56" s="1"/>
      <c r="P56" s="11" t="str">
        <f>IF(INDEX(rngLoadCombinations,20,1)="","",INDEX(rngLoadCombinations,20,1))</f>
        <v/>
      </c>
      <c r="Q56" s="11">
        <v>0</v>
      </c>
      <c r="R56" s="87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 t="str">
        <f t="shared" si="0"/>
        <v/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IE56" s="93" t="str">
        <f t="shared" si="1"/>
        <v/>
      </c>
    </row>
    <row r="57" spans="1:239" x14ac:dyDescent="0.25">
      <c r="A57" s="10" t="s">
        <v>97</v>
      </c>
      <c r="B57" s="11">
        <v>2</v>
      </c>
      <c r="C57" s="11" t="s">
        <v>9</v>
      </c>
      <c r="D57" s="82" t="s">
        <v>98</v>
      </c>
      <c r="E57" s="80" t="s">
        <v>982</v>
      </c>
      <c r="F57" s="1"/>
      <c r="G57" s="1"/>
      <c r="H57" s="10" t="s">
        <v>413</v>
      </c>
      <c r="I57" s="10" t="s">
        <v>425</v>
      </c>
      <c r="J57" s="11" t="s">
        <v>364</v>
      </c>
      <c r="K57" s="11" t="s">
        <v>364</v>
      </c>
      <c r="L57" s="11" t="s">
        <v>364</v>
      </c>
      <c r="M57" s="87" t="s">
        <v>364</v>
      </c>
      <c r="N57" s="15" t="s">
        <v>415</v>
      </c>
      <c r="O57" s="1"/>
      <c r="P57" s="11" t="str">
        <f>IF(INDEX(rngLoadCombinations,21,1)="","",INDEX(rngLoadCombinations,21,1))</f>
        <v/>
      </c>
      <c r="Q57" s="11">
        <v>0</v>
      </c>
      <c r="R57" s="87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 t="str">
        <f t="shared" si="0"/>
        <v/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IE57" s="93" t="str">
        <f t="shared" si="1"/>
        <v/>
      </c>
    </row>
    <row r="58" spans="1:239" x14ac:dyDescent="0.25">
      <c r="A58" s="10" t="s">
        <v>99</v>
      </c>
      <c r="B58" s="11" t="s">
        <v>100</v>
      </c>
      <c r="C58" s="11" t="s">
        <v>9</v>
      </c>
      <c r="D58" s="82" t="s">
        <v>101</v>
      </c>
      <c r="E58" s="80" t="s">
        <v>982</v>
      </c>
      <c r="F58" s="1"/>
      <c r="G58" s="1"/>
      <c r="H58" s="12" t="s">
        <v>426</v>
      </c>
      <c r="I58" s="12"/>
      <c r="J58" s="13"/>
      <c r="K58" s="13"/>
      <c r="L58" s="13"/>
      <c r="M58" s="92"/>
      <c r="N58" s="23"/>
      <c r="O58" s="1"/>
      <c r="P58" s="11" t="str">
        <f>IF(INDEX(rngLoadCombinations,22,1)="","",INDEX(rngLoadCombinations,22,1))</f>
        <v/>
      </c>
      <c r="Q58" s="11">
        <v>0</v>
      </c>
      <c r="R58" s="87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12" t="s">
        <v>984</v>
      </c>
      <c r="AJ58" s="113"/>
      <c r="AK58" s="113"/>
      <c r="AL58" s="113"/>
      <c r="AM58" s="113"/>
      <c r="AN58" s="113"/>
      <c r="AO58" s="113"/>
      <c r="AP58" s="113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 t="str">
        <f t="shared" si="0"/>
        <v/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IE58" s="93" t="str">
        <f t="shared" si="1"/>
        <v/>
      </c>
    </row>
    <row r="59" spans="1:239" x14ac:dyDescent="0.25">
      <c r="A59" s="10" t="s">
        <v>102</v>
      </c>
      <c r="B59" s="11">
        <v>1</v>
      </c>
      <c r="C59" s="11" t="s">
        <v>9</v>
      </c>
      <c r="D59" s="82" t="s">
        <v>103</v>
      </c>
      <c r="E59" s="80" t="s">
        <v>982</v>
      </c>
      <c r="F59" s="1"/>
      <c r="G59" s="1"/>
      <c r="H59" s="10" t="s">
        <v>399</v>
      </c>
      <c r="I59" s="10" t="s">
        <v>427</v>
      </c>
      <c r="J59" s="11" t="s">
        <v>418</v>
      </c>
      <c r="K59" s="11" t="s">
        <v>418</v>
      </c>
      <c r="L59" s="11" t="s">
        <v>418</v>
      </c>
      <c r="M59" s="87" t="s">
        <v>418</v>
      </c>
      <c r="N59" s="15" t="s">
        <v>428</v>
      </c>
      <c r="O59" s="1"/>
      <c r="P59" s="11" t="str">
        <f>IF(INDEX(rngLoadCombinations,23,1)="","",INDEX(rngLoadCombinations,23,1))</f>
        <v/>
      </c>
      <c r="Q59" s="11">
        <v>0</v>
      </c>
      <c r="R59" s="87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15" t="s">
        <v>268</v>
      </c>
      <c r="AJ59" s="115"/>
      <c r="AK59" s="115"/>
      <c r="AL59" s="115"/>
      <c r="AM59" s="115"/>
      <c r="AN59" s="115"/>
      <c r="AO59" s="115"/>
      <c r="AP59" s="11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 t="str">
        <f t="shared" si="0"/>
        <v/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IE59" s="93" t="str">
        <f t="shared" si="1"/>
        <v/>
      </c>
    </row>
    <row r="60" spans="1:239" x14ac:dyDescent="0.25">
      <c r="A60" s="10" t="s">
        <v>104</v>
      </c>
      <c r="B60" s="11">
        <v>1</v>
      </c>
      <c r="C60" s="11" t="s">
        <v>9</v>
      </c>
      <c r="D60" s="82" t="s">
        <v>105</v>
      </c>
      <c r="E60" s="80" t="s">
        <v>982</v>
      </c>
      <c r="F60" s="1"/>
      <c r="G60" s="1"/>
      <c r="H60" s="10" t="s">
        <v>406</v>
      </c>
      <c r="I60" s="10" t="s">
        <v>429</v>
      </c>
      <c r="J60" s="11" t="s">
        <v>364</v>
      </c>
      <c r="K60" s="11" t="s">
        <v>364</v>
      </c>
      <c r="L60" s="11" t="s">
        <v>364</v>
      </c>
      <c r="M60" s="87" t="s">
        <v>364</v>
      </c>
      <c r="N60" s="15" t="s">
        <v>430</v>
      </c>
      <c r="O60" s="1"/>
      <c r="P60" s="11" t="str">
        <f>IF(INDEX(rngLoadCombinations,24,1)="","",INDEX(rngLoadCombinations,24,1))</f>
        <v/>
      </c>
      <c r="Q60" s="11">
        <v>0</v>
      </c>
      <c r="R60" s="87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269</v>
      </c>
      <c r="AJ60" s="7" t="s">
        <v>270</v>
      </c>
      <c r="AK60" s="7" t="s">
        <v>271</v>
      </c>
      <c r="AL60" s="7" t="s">
        <v>272</v>
      </c>
      <c r="AM60" s="7" t="s">
        <v>273</v>
      </c>
      <c r="AN60" s="7" t="s">
        <v>274</v>
      </c>
      <c r="AO60" s="86" t="s">
        <v>275</v>
      </c>
      <c r="AP60" s="7" t="s">
        <v>276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 t="str">
        <f t="shared" si="0"/>
        <v/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IE60" s="93" t="str">
        <f t="shared" si="1"/>
        <v/>
      </c>
    </row>
    <row r="61" spans="1:239" x14ac:dyDescent="0.25">
      <c r="A61" s="10" t="s">
        <v>106</v>
      </c>
      <c r="B61" s="11" t="s">
        <v>107</v>
      </c>
      <c r="C61" s="11" t="s">
        <v>9</v>
      </c>
      <c r="D61" s="82" t="s">
        <v>108</v>
      </c>
      <c r="E61" s="80" t="s">
        <v>982</v>
      </c>
      <c r="F61" s="1"/>
      <c r="G61" s="1"/>
      <c r="H61" s="10" t="s">
        <v>409</v>
      </c>
      <c r="I61" s="10" t="s">
        <v>431</v>
      </c>
      <c r="J61" s="11" t="s">
        <v>411</v>
      </c>
      <c r="K61" s="11" t="s">
        <v>411</v>
      </c>
      <c r="L61" s="11" t="s">
        <v>411</v>
      </c>
      <c r="M61" s="87" t="s">
        <v>411</v>
      </c>
      <c r="N61" s="15" t="s">
        <v>432</v>
      </c>
      <c r="O61" s="1"/>
      <c r="P61" s="11" t="str">
        <f>IF(INDEX(rngLoadCombinations,25,1)="","",INDEX(rngLoadCombinations,25,1))</f>
        <v/>
      </c>
      <c r="Q61" s="11">
        <v>0</v>
      </c>
      <c r="R61" s="87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87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 t="str">
        <f t="shared" si="0"/>
        <v/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IE61" s="93" t="str">
        <f t="shared" si="1"/>
        <v/>
      </c>
    </row>
    <row r="62" spans="1:239" x14ac:dyDescent="0.25">
      <c r="A62" s="10" t="s">
        <v>109</v>
      </c>
      <c r="B62" s="11">
        <v>10</v>
      </c>
      <c r="C62" s="11" t="str">
        <f>INDEX(rngUnitSettings,MATCH("Length",INDEX(rngUnitSettings,,1),0),2)</f>
        <v>mm</v>
      </c>
      <c r="D62" s="82" t="s">
        <v>110</v>
      </c>
      <c r="E62" s="80" t="s">
        <v>982</v>
      </c>
      <c r="F62" s="1"/>
      <c r="G62" s="1"/>
      <c r="H62" s="10" t="s">
        <v>413</v>
      </c>
      <c r="I62" s="10" t="s">
        <v>433</v>
      </c>
      <c r="J62" s="11" t="s">
        <v>364</v>
      </c>
      <c r="K62" s="11" t="s">
        <v>364</v>
      </c>
      <c r="L62" s="11" t="s">
        <v>364</v>
      </c>
      <c r="M62" s="87" t="s">
        <v>364</v>
      </c>
      <c r="N62" s="15" t="s">
        <v>415</v>
      </c>
      <c r="O62" s="1"/>
      <c r="P62" s="11" t="str">
        <f>IF(INDEX(rngLoadCombinations,26,1)="","",INDEX(rngLoadCombinations,26,1))</f>
        <v/>
      </c>
      <c r="Q62" s="11">
        <v>0</v>
      </c>
      <c r="R62" s="87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87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 t="str">
        <f t="shared" si="0"/>
        <v/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IE62" s="93" t="str">
        <f t="shared" si="1"/>
        <v/>
      </c>
    </row>
    <row r="63" spans="1:239" x14ac:dyDescent="0.25">
      <c r="A63" s="10" t="s">
        <v>111</v>
      </c>
      <c r="B63" s="11">
        <v>10</v>
      </c>
      <c r="C63" s="11" t="str">
        <f>INDEX(rngUnitSettings,MATCH("Length",INDEX(rngUnitSettings,,1),0),2)</f>
        <v>mm</v>
      </c>
      <c r="D63" s="82" t="s">
        <v>112</v>
      </c>
      <c r="E63" s="80" t="s">
        <v>982</v>
      </c>
      <c r="F63" s="1"/>
      <c r="G63" s="1"/>
      <c r="H63" s="12" t="s">
        <v>434</v>
      </c>
      <c r="I63" s="12"/>
      <c r="J63" s="13"/>
      <c r="K63" s="13"/>
      <c r="L63" s="13"/>
      <c r="M63" s="92"/>
      <c r="N63" s="23"/>
      <c r="O63" s="1"/>
      <c r="P63" s="11" t="str">
        <f>IF(INDEX(rngLoadCombinations,27,1)="","",INDEX(rngLoadCombinations,27,1))</f>
        <v/>
      </c>
      <c r="Q63" s="11">
        <v>0</v>
      </c>
      <c r="R63" s="87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87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 t="str">
        <f t="shared" si="0"/>
        <v/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IE63" s="93" t="str">
        <f t="shared" si="1"/>
        <v/>
      </c>
    </row>
    <row r="64" spans="1:239" x14ac:dyDescent="0.25">
      <c r="A64" s="10" t="s">
        <v>113</v>
      </c>
      <c r="B64" s="11" t="s">
        <v>114</v>
      </c>
      <c r="C64" s="11" t="s">
        <v>9</v>
      </c>
      <c r="D64" s="82" t="s">
        <v>115</v>
      </c>
      <c r="E64" s="80" t="s">
        <v>982</v>
      </c>
      <c r="F64" s="1"/>
      <c r="G64" s="1"/>
      <c r="H64" s="10" t="s">
        <v>435</v>
      </c>
      <c r="I64" s="10" t="s">
        <v>436</v>
      </c>
      <c r="J64" s="11" t="s">
        <v>437</v>
      </c>
      <c r="K64" s="11" t="s">
        <v>438</v>
      </c>
      <c r="L64" s="11" t="s">
        <v>437</v>
      </c>
      <c r="M64" s="87" t="s">
        <v>437</v>
      </c>
      <c r="N64" s="15" t="s">
        <v>439</v>
      </c>
      <c r="O64" s="1"/>
      <c r="P64" s="11" t="str">
        <f>IF(INDEX(rngLoadCombinations,28,1)="","",INDEX(rngLoadCombinations,28,1))</f>
        <v/>
      </c>
      <c r="Q64" s="11">
        <v>0</v>
      </c>
      <c r="R64" s="87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87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 t="str">
        <f t="shared" si="0"/>
        <v/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IE64" s="93" t="str">
        <f t="shared" si="1"/>
        <v/>
      </c>
    </row>
    <row r="65" spans="1:239" x14ac:dyDescent="0.25">
      <c r="A65" s="10" t="s">
        <v>116</v>
      </c>
      <c r="B65" s="11" t="s">
        <v>68</v>
      </c>
      <c r="C65" s="11" t="s">
        <v>9</v>
      </c>
      <c r="D65" s="82" t="s">
        <v>117</v>
      </c>
      <c r="E65" s="80" t="s">
        <v>982</v>
      </c>
      <c r="F65" s="1"/>
      <c r="G65" s="1"/>
      <c r="H65" s="10" t="s">
        <v>440</v>
      </c>
      <c r="I65" s="10" t="s">
        <v>441</v>
      </c>
      <c r="J65" s="11" t="s">
        <v>294</v>
      </c>
      <c r="K65" s="11" t="s">
        <v>294</v>
      </c>
      <c r="L65" s="11" t="s">
        <v>294</v>
      </c>
      <c r="M65" s="87" t="s">
        <v>442</v>
      </c>
      <c r="N65" s="15" t="s">
        <v>443</v>
      </c>
      <c r="O65" s="1"/>
      <c r="P65" s="11" t="str">
        <f>IF(INDEX(rngLoadCombinations,29,1)="","",INDEX(rngLoadCombinations,29,1))</f>
        <v/>
      </c>
      <c r="Q65" s="11">
        <v>0</v>
      </c>
      <c r="R65" s="87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87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 t="str">
        <f t="shared" si="0"/>
        <v/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IE65" s="93" t="str">
        <f t="shared" si="1"/>
        <v/>
      </c>
    </row>
    <row r="66" spans="1:239" x14ac:dyDescent="0.25">
      <c r="A66" s="12" t="s">
        <v>118</v>
      </c>
      <c r="B66" s="13"/>
      <c r="C66" s="13" t="s">
        <v>9</v>
      </c>
      <c r="D66" s="83"/>
      <c r="E66" s="13"/>
      <c r="F66" s="1"/>
      <c r="G66" s="1"/>
      <c r="H66" s="10" t="s">
        <v>444</v>
      </c>
      <c r="I66" s="10" t="s">
        <v>445</v>
      </c>
      <c r="J66" s="11">
        <v>1</v>
      </c>
      <c r="K66" s="11">
        <v>1</v>
      </c>
      <c r="L66" s="11">
        <v>1</v>
      </c>
      <c r="M66" s="87">
        <v>1</v>
      </c>
      <c r="N66" s="15" t="s">
        <v>446</v>
      </c>
      <c r="O66" s="1"/>
      <c r="P66" s="11" t="str">
        <f>IF(INDEX(rngLoadCombinations,30,1)="","",INDEX(rngLoadCombinations,30,1))</f>
        <v/>
      </c>
      <c r="Q66" s="11">
        <v>0</v>
      </c>
      <c r="R66" s="87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87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 t="str">
        <f t="shared" ref="DT66:DT92" si="2">IF(ROW(A65)&gt;ROWS(rngLoadCombinations)-1,"",INDEX(rngLoadCombinations,ROW(A65)+1,1))</f>
        <v/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IE66" s="93" t="str">
        <f t="shared" ref="IE66:IE92" si="3">IF(ROW(A65)&gt;ROWS(rngLoadCombinations)-1,"",INDEX(rngLoadCombinations,ROW(A65)+1,1))</f>
        <v/>
      </c>
    </row>
    <row r="67" spans="1:239" x14ac:dyDescent="0.25">
      <c r="A67" s="10" t="s">
        <v>119</v>
      </c>
      <c r="B67" s="11">
        <v>0.7</v>
      </c>
      <c r="C67" s="11" t="s">
        <v>9</v>
      </c>
      <c r="D67" s="82" t="s">
        <v>120</v>
      </c>
      <c r="E67" s="80" t="s">
        <v>982</v>
      </c>
      <c r="F67" s="1"/>
      <c r="G67" s="1"/>
      <c r="H67" s="10" t="s">
        <v>447</v>
      </c>
      <c r="I67" s="10" t="s">
        <v>448</v>
      </c>
      <c r="J67" s="11">
        <v>6</v>
      </c>
      <c r="K67" s="11">
        <v>6</v>
      </c>
      <c r="L67" s="11">
        <v>6</v>
      </c>
      <c r="M67" s="87">
        <v>6</v>
      </c>
      <c r="N67" s="15" t="s">
        <v>449</v>
      </c>
      <c r="O67" s="1"/>
      <c r="P67" s="11" t="str">
        <f>IF(INDEX(rngLoadCombinations,31,1)="","",INDEX(rngLoadCombinations,31,1))</f>
        <v/>
      </c>
      <c r="Q67" s="11">
        <v>0</v>
      </c>
      <c r="R67" s="87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87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 t="str">
        <f t="shared" si="2"/>
        <v/>
      </c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IE67" s="93" t="str">
        <f t="shared" si="3"/>
        <v/>
      </c>
    </row>
    <row r="68" spans="1:239" x14ac:dyDescent="0.25">
      <c r="A68" s="10" t="s">
        <v>121</v>
      </c>
      <c r="B68" s="11">
        <v>0.15</v>
      </c>
      <c r="C68" s="11" t="s">
        <v>9</v>
      </c>
      <c r="D68" s="82" t="s">
        <v>122</v>
      </c>
      <c r="E68" s="80" t="s">
        <v>982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87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 t="str">
        <f t="shared" si="2"/>
        <v/>
      </c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IE68" s="93" t="str">
        <f t="shared" si="3"/>
        <v/>
      </c>
    </row>
    <row r="69" spans="1:239" x14ac:dyDescent="0.25">
      <c r="A69" s="10" t="s">
        <v>123</v>
      </c>
      <c r="B69" s="11">
        <v>1.5</v>
      </c>
      <c r="C69" s="11" t="s">
        <v>9</v>
      </c>
      <c r="D69" s="82" t="s">
        <v>124</v>
      </c>
      <c r="E69" s="80" t="s">
        <v>982</v>
      </c>
      <c r="F69" s="1"/>
      <c r="G69" s="1"/>
      <c r="H69" s="112" t="s">
        <v>997</v>
      </c>
      <c r="I69" s="113"/>
      <c r="J69" s="113"/>
      <c r="K69" s="113"/>
      <c r="L69" s="113"/>
      <c r="M69" s="11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87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 t="str">
        <f t="shared" si="2"/>
        <v/>
      </c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IE69" s="93" t="str">
        <f t="shared" si="3"/>
        <v/>
      </c>
    </row>
    <row r="70" spans="1:239" x14ac:dyDescent="0.25">
      <c r="A70" s="12" t="s">
        <v>125</v>
      </c>
      <c r="B70" s="13"/>
      <c r="C70" s="13" t="s">
        <v>9</v>
      </c>
      <c r="D70" s="83"/>
      <c r="E70" s="13"/>
      <c r="F70" s="1"/>
      <c r="G70" s="1"/>
      <c r="H70" s="7" t="s">
        <v>1</v>
      </c>
      <c r="I70" s="7" t="s">
        <v>451</v>
      </c>
      <c r="J70" s="7" t="s">
        <v>452</v>
      </c>
      <c r="K70" s="8" t="s">
        <v>3</v>
      </c>
      <c r="L70" s="81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87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 t="str">
        <f t="shared" si="2"/>
        <v/>
      </c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IE70" s="93" t="str">
        <f t="shared" si="3"/>
        <v/>
      </c>
    </row>
    <row r="71" spans="1:239" x14ac:dyDescent="0.25">
      <c r="A71" s="10" t="s">
        <v>126</v>
      </c>
      <c r="B71" s="11">
        <v>1</v>
      </c>
      <c r="C71" s="11" t="s">
        <v>9</v>
      </c>
      <c r="D71" s="82" t="s">
        <v>127</v>
      </c>
      <c r="E71" s="80" t="s">
        <v>982</v>
      </c>
      <c r="F71" s="1"/>
      <c r="G71" s="1"/>
      <c r="H71" s="10" t="s">
        <v>453</v>
      </c>
      <c r="I71" s="11" t="s">
        <v>8</v>
      </c>
      <c r="J71" s="11" t="s">
        <v>8</v>
      </c>
      <c r="K71" s="11" t="s">
        <v>454</v>
      </c>
      <c r="L71" s="82" t="s">
        <v>455</v>
      </c>
      <c r="M71" s="80" t="s">
        <v>982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87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 t="str">
        <f t="shared" si="2"/>
        <v/>
      </c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IE71" s="93" t="str">
        <f t="shared" si="3"/>
        <v/>
      </c>
    </row>
    <row r="72" spans="1:239" x14ac:dyDescent="0.25">
      <c r="A72" s="10" t="s">
        <v>128</v>
      </c>
      <c r="B72" s="11">
        <v>0.7</v>
      </c>
      <c r="C72" s="11" t="s">
        <v>9</v>
      </c>
      <c r="D72" s="82" t="s">
        <v>129</v>
      </c>
      <c r="E72" s="80" t="s">
        <v>982</v>
      </c>
      <c r="F72" s="1"/>
      <c r="G72" s="1"/>
      <c r="H72" s="10" t="s">
        <v>456</v>
      </c>
      <c r="I72" s="11" t="s">
        <v>457</v>
      </c>
      <c r="J72" s="11" t="s">
        <v>457</v>
      </c>
      <c r="K72" s="11" t="s">
        <v>9</v>
      </c>
      <c r="L72" s="82" t="s">
        <v>458</v>
      </c>
      <c r="M72" s="80" t="s">
        <v>982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87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 t="str">
        <f t="shared" si="2"/>
        <v/>
      </c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IE72" s="93" t="str">
        <f t="shared" si="3"/>
        <v/>
      </c>
    </row>
    <row r="73" spans="1:239" x14ac:dyDescent="0.25">
      <c r="A73" s="10"/>
      <c r="B73" s="11"/>
      <c r="C73" s="11"/>
      <c r="D73" s="82"/>
      <c r="E73" s="11"/>
      <c r="F73" s="1"/>
      <c r="G73" s="1"/>
      <c r="H73" s="10" t="s">
        <v>459</v>
      </c>
      <c r="I73" s="11">
        <v>60</v>
      </c>
      <c r="J73" s="11">
        <v>100</v>
      </c>
      <c r="K73" s="11" t="s">
        <v>27</v>
      </c>
      <c r="L73" s="82" t="s">
        <v>460</v>
      </c>
      <c r="M73" s="80" t="s">
        <v>982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87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 t="str">
        <f t="shared" si="2"/>
        <v/>
      </c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IE73" s="93" t="str">
        <f t="shared" si="3"/>
        <v/>
      </c>
    </row>
    <row r="74" spans="1:239" x14ac:dyDescent="0.25">
      <c r="A74" s="7" t="s">
        <v>130</v>
      </c>
      <c r="B74" s="8"/>
      <c r="C74" s="8"/>
      <c r="D74" s="81"/>
      <c r="E74" s="8"/>
      <c r="F74" s="1"/>
      <c r="G74" s="1"/>
      <c r="H74" s="10" t="s">
        <v>461</v>
      </c>
      <c r="I74" s="11" t="s">
        <v>8</v>
      </c>
      <c r="J74" s="11" t="s">
        <v>9</v>
      </c>
      <c r="K74" s="11" t="s">
        <v>454</v>
      </c>
      <c r="L74" s="82" t="s">
        <v>462</v>
      </c>
      <c r="M74" s="80" t="s">
        <v>982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87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 t="str">
        <f t="shared" si="2"/>
        <v/>
      </c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IE74" s="93" t="str">
        <f t="shared" si="3"/>
        <v/>
      </c>
    </row>
    <row r="75" spans="1:239" x14ac:dyDescent="0.25">
      <c r="A75" s="12" t="s">
        <v>36</v>
      </c>
      <c r="B75" s="13"/>
      <c r="C75" s="13" t="s">
        <v>9</v>
      </c>
      <c r="D75" s="83"/>
      <c r="E75" s="13"/>
      <c r="F75" s="1"/>
      <c r="G75" s="1"/>
      <c r="H75" s="10" t="s">
        <v>463</v>
      </c>
      <c r="I75" s="11">
        <v>1.35</v>
      </c>
      <c r="J75" s="11">
        <v>1.75</v>
      </c>
      <c r="K75" s="11" t="s">
        <v>246</v>
      </c>
      <c r="L75" s="82" t="s">
        <v>464</v>
      </c>
      <c r="M75" s="80" t="s">
        <v>982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87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 t="str">
        <f t="shared" si="2"/>
        <v/>
      </c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IE75" s="93" t="str">
        <f t="shared" si="3"/>
        <v/>
      </c>
    </row>
    <row r="76" spans="1:239" x14ac:dyDescent="0.25">
      <c r="A76" s="10" t="s">
        <v>131</v>
      </c>
      <c r="B76" s="11" t="s">
        <v>91</v>
      </c>
      <c r="C76" s="11" t="s">
        <v>9</v>
      </c>
      <c r="D76" s="82" t="s">
        <v>133</v>
      </c>
      <c r="E76" s="80" t="s">
        <v>982</v>
      </c>
      <c r="F76" s="1"/>
      <c r="G76" s="1"/>
      <c r="H76" s="10" t="s">
        <v>465</v>
      </c>
      <c r="I76" s="11" t="s">
        <v>9</v>
      </c>
      <c r="J76" s="11">
        <v>0.85</v>
      </c>
      <c r="K76" s="11" t="s">
        <v>246</v>
      </c>
      <c r="L76" s="82" t="s">
        <v>466</v>
      </c>
      <c r="M76" s="80" t="s">
        <v>982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87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 t="str">
        <f t="shared" si="2"/>
        <v/>
      </c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IE76" s="93" t="str">
        <f t="shared" si="3"/>
        <v/>
      </c>
    </row>
    <row r="77" spans="1:239" x14ac:dyDescent="0.25">
      <c r="A77" s="10" t="s">
        <v>134</v>
      </c>
      <c r="B77" s="11">
        <v>0.3</v>
      </c>
      <c r="C77" s="11" t="str">
        <f>INDEX(rngUnitSettings,MATCH("Length",INDEX(rngUnitSettings,,1),0),2)</f>
        <v>mm</v>
      </c>
      <c r="D77" s="82" t="s">
        <v>135</v>
      </c>
      <c r="E77" s="80" t="s">
        <v>982</v>
      </c>
      <c r="F77" s="1"/>
      <c r="G77" s="1"/>
      <c r="H77" s="10" t="s">
        <v>467</v>
      </c>
      <c r="I77" s="11" t="s">
        <v>246</v>
      </c>
      <c r="J77" s="11" t="s">
        <v>246</v>
      </c>
      <c r="K77" s="11" t="s">
        <v>9</v>
      </c>
      <c r="L77" s="82" t="s">
        <v>468</v>
      </c>
      <c r="M77" s="80" t="s">
        <v>982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87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 t="str">
        <f t="shared" si="2"/>
        <v/>
      </c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IE77" s="93" t="str">
        <f t="shared" si="3"/>
        <v/>
      </c>
    </row>
    <row r="78" spans="1:239" x14ac:dyDescent="0.25">
      <c r="A78" s="10" t="s">
        <v>136</v>
      </c>
      <c r="B78" s="11" t="s">
        <v>68</v>
      </c>
      <c r="C78" s="11" t="s">
        <v>9</v>
      </c>
      <c r="D78" s="82" t="s">
        <v>137</v>
      </c>
      <c r="E78" s="80" t="s">
        <v>982</v>
      </c>
      <c r="F78" s="1"/>
      <c r="G78" s="1"/>
      <c r="H78" s="10" t="s">
        <v>469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82" t="s">
        <v>470</v>
      </c>
      <c r="M78" s="80" t="s">
        <v>982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87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 t="str">
        <f t="shared" si="2"/>
        <v/>
      </c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IE78" s="93" t="str">
        <f t="shared" si="3"/>
        <v/>
      </c>
    </row>
    <row r="79" spans="1:239" x14ac:dyDescent="0.25">
      <c r="A79" s="12" t="s">
        <v>138</v>
      </c>
      <c r="B79" s="13"/>
      <c r="C79" s="13" t="s">
        <v>9</v>
      </c>
      <c r="D79" s="83"/>
      <c r="E79" s="13"/>
      <c r="F79" s="1"/>
      <c r="G79" s="1"/>
      <c r="H79" s="10" t="s">
        <v>471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82" t="s">
        <v>472</v>
      </c>
      <c r="M79" s="80" t="s">
        <v>982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 t="str">
        <f t="shared" si="2"/>
        <v/>
      </c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IE79" s="93" t="str">
        <f t="shared" si="3"/>
        <v/>
      </c>
    </row>
    <row r="80" spans="1:239" x14ac:dyDescent="0.25">
      <c r="A80" s="10" t="s">
        <v>139</v>
      </c>
      <c r="B80" s="11" t="s">
        <v>140</v>
      </c>
      <c r="C80" s="11" t="s">
        <v>9</v>
      </c>
      <c r="D80" s="82" t="s">
        <v>141</v>
      </c>
      <c r="E80" s="80" t="s">
        <v>982</v>
      </c>
      <c r="F80" s="1"/>
      <c r="G80" s="1"/>
      <c r="H80" s="10" t="s">
        <v>473</v>
      </c>
      <c r="I80" s="11" t="s">
        <v>9</v>
      </c>
      <c r="J80" s="11" t="s">
        <v>474</v>
      </c>
      <c r="K80" s="11" t="s">
        <v>9</v>
      </c>
      <c r="L80" s="82" t="s">
        <v>475</v>
      </c>
      <c r="M80" s="80" t="s">
        <v>982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 t="str">
        <f t="shared" si="2"/>
        <v/>
      </c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IE80" s="93" t="str">
        <f t="shared" si="3"/>
        <v/>
      </c>
    </row>
    <row r="81" spans="1:239" x14ac:dyDescent="0.25">
      <c r="A81" s="10" t="s">
        <v>142</v>
      </c>
      <c r="B81" s="11" t="s">
        <v>143</v>
      </c>
      <c r="C81" s="11" t="s">
        <v>9</v>
      </c>
      <c r="D81" s="82" t="s">
        <v>144</v>
      </c>
      <c r="E81" s="80" t="s">
        <v>982</v>
      </c>
      <c r="F81" s="1"/>
      <c r="G81" s="1"/>
      <c r="H81" s="10" t="s">
        <v>476</v>
      </c>
      <c r="I81" s="11" t="s">
        <v>9</v>
      </c>
      <c r="J81" s="11" t="s">
        <v>477</v>
      </c>
      <c r="K81" s="11" t="s">
        <v>9</v>
      </c>
      <c r="L81" s="82" t="s">
        <v>478</v>
      </c>
      <c r="M81" s="80" t="s">
        <v>982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 t="str">
        <f t="shared" si="2"/>
        <v/>
      </c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IE81" s="93" t="str">
        <f t="shared" si="3"/>
        <v/>
      </c>
    </row>
    <row r="82" spans="1:239" x14ac:dyDescent="0.25">
      <c r="A82" s="10" t="s">
        <v>145</v>
      </c>
      <c r="B82" s="11">
        <v>1.4</v>
      </c>
      <c r="C82" s="11" t="s">
        <v>9</v>
      </c>
      <c r="D82" s="82" t="s">
        <v>146</v>
      </c>
      <c r="E82" s="80" t="s">
        <v>982</v>
      </c>
      <c r="F82" s="1"/>
      <c r="G82" s="1"/>
      <c r="H82" s="10" t="s">
        <v>479</v>
      </c>
      <c r="I82" s="24" t="s">
        <v>480</v>
      </c>
      <c r="J82" s="24" t="s">
        <v>480</v>
      </c>
      <c r="K82" s="11" t="s">
        <v>257</v>
      </c>
      <c r="L82" s="82" t="s">
        <v>481</v>
      </c>
      <c r="M82" s="80" t="s">
        <v>982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 t="str">
        <f t="shared" si="2"/>
        <v/>
      </c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IE82" s="93" t="str">
        <f t="shared" si="3"/>
        <v/>
      </c>
    </row>
    <row r="83" spans="1:239" x14ac:dyDescent="0.25">
      <c r="A83" s="10" t="s">
        <v>147</v>
      </c>
      <c r="B83" s="11">
        <v>0.5</v>
      </c>
      <c r="C83" s="11" t="s">
        <v>9</v>
      </c>
      <c r="D83" s="82" t="s">
        <v>148</v>
      </c>
      <c r="E83" s="80" t="s">
        <v>982</v>
      </c>
      <c r="F83" s="1"/>
      <c r="G83" s="1"/>
      <c r="H83" s="10" t="s">
        <v>482</v>
      </c>
      <c r="I83" s="24" t="s">
        <v>9</v>
      </c>
      <c r="J83" s="24" t="s">
        <v>483</v>
      </c>
      <c r="K83" s="11" t="s">
        <v>257</v>
      </c>
      <c r="L83" s="82" t="s">
        <v>484</v>
      </c>
      <c r="M83" s="80" t="s">
        <v>982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 t="str">
        <f t="shared" si="2"/>
        <v/>
      </c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IE83" s="93" t="str">
        <f t="shared" si="3"/>
        <v/>
      </c>
    </row>
    <row r="84" spans="1:239" x14ac:dyDescent="0.25">
      <c r="A84" s="10" t="s">
        <v>149</v>
      </c>
      <c r="B84" s="11" t="s">
        <v>68</v>
      </c>
      <c r="C84" s="11" t="s">
        <v>9</v>
      </c>
      <c r="D84" s="82" t="s">
        <v>150</v>
      </c>
      <c r="E84" s="80" t="s">
        <v>982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 t="str">
        <f t="shared" si="2"/>
        <v/>
      </c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IE84" s="93" t="str">
        <f t="shared" si="3"/>
        <v/>
      </c>
    </row>
    <row r="85" spans="1:239" x14ac:dyDescent="0.25">
      <c r="A85" s="10" t="s">
        <v>151</v>
      </c>
      <c r="B85" s="11">
        <v>1</v>
      </c>
      <c r="C85" s="11" t="s">
        <v>9</v>
      </c>
      <c r="D85" s="82" t="s">
        <v>152</v>
      </c>
      <c r="E85" s="80" t="s">
        <v>982</v>
      </c>
      <c r="F85" s="1"/>
      <c r="G85" s="1"/>
      <c r="H85" s="112" t="s">
        <v>985</v>
      </c>
      <c r="I85" s="113"/>
      <c r="J85" s="113"/>
      <c r="K85" s="113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 t="str">
        <f t="shared" si="2"/>
        <v/>
      </c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IE85" s="93" t="str">
        <f t="shared" si="3"/>
        <v/>
      </c>
    </row>
    <row r="86" spans="1:239" x14ac:dyDescent="0.25">
      <c r="A86" s="10" t="s">
        <v>153</v>
      </c>
      <c r="B86" s="11" t="s">
        <v>154</v>
      </c>
      <c r="C86" s="11" t="s">
        <v>9</v>
      </c>
      <c r="D86" s="82" t="s">
        <v>155</v>
      </c>
      <c r="E86" s="80" t="s">
        <v>982</v>
      </c>
      <c r="F86" s="1"/>
      <c r="G86" s="1"/>
      <c r="H86" s="7" t="s">
        <v>1</v>
      </c>
      <c r="I86" s="8" t="s">
        <v>2</v>
      </c>
      <c r="J86" s="84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 t="str">
        <f t="shared" si="2"/>
        <v/>
      </c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IE86" s="93" t="str">
        <f t="shared" si="3"/>
        <v/>
      </c>
    </row>
    <row r="87" spans="1:239" x14ac:dyDescent="0.25">
      <c r="A87" s="10" t="s">
        <v>156</v>
      </c>
      <c r="B87" s="11" t="s">
        <v>157</v>
      </c>
      <c r="C87" s="11" t="s">
        <v>9</v>
      </c>
      <c r="D87" s="82" t="s">
        <v>158</v>
      </c>
      <c r="E87" s="80" t="s">
        <v>982</v>
      </c>
      <c r="F87" s="1"/>
      <c r="G87" s="1"/>
      <c r="H87" s="10" t="s">
        <v>486</v>
      </c>
      <c r="I87" s="11">
        <v>300</v>
      </c>
      <c r="J87" s="87" t="str">
        <f>INDEX(rngUnitSettings,MATCH("Length",INDEX(rngUnitSettings,,1),0),2)</f>
        <v>mm</v>
      </c>
      <c r="K87" s="15" t="s">
        <v>487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 t="str">
        <f t="shared" si="2"/>
        <v/>
      </c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IE87" s="93" t="str">
        <f t="shared" si="3"/>
        <v/>
      </c>
    </row>
    <row r="88" spans="1:239" x14ac:dyDescent="0.25">
      <c r="A88" s="10" t="s">
        <v>159</v>
      </c>
      <c r="B88" s="11">
        <v>1</v>
      </c>
      <c r="C88" s="11" t="s">
        <v>9</v>
      </c>
      <c r="D88" s="82" t="s">
        <v>160</v>
      </c>
      <c r="E88" s="80" t="s">
        <v>982</v>
      </c>
      <c r="F88" s="1"/>
      <c r="G88" s="1"/>
      <c r="H88" s="10" t="s">
        <v>488</v>
      </c>
      <c r="I88" s="11">
        <v>40</v>
      </c>
      <c r="J88" s="87" t="str">
        <f>INDEX(rngUnitSettings,MATCH("Length",INDEX(rngUnitSettings,,1),0),2)</f>
        <v>mm</v>
      </c>
      <c r="K88" s="15" t="s">
        <v>489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 t="str">
        <f t="shared" si="2"/>
        <v/>
      </c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IE88" s="93" t="str">
        <f t="shared" si="3"/>
        <v/>
      </c>
    </row>
    <row r="89" spans="1:239" x14ac:dyDescent="0.25">
      <c r="A89" s="12" t="s">
        <v>161</v>
      </c>
      <c r="B89" s="13"/>
      <c r="C89" s="13" t="s">
        <v>9</v>
      </c>
      <c r="D89" s="83"/>
      <c r="E89" s="13"/>
      <c r="F89" s="1"/>
      <c r="G89" s="1"/>
      <c r="H89" s="10" t="s">
        <v>490</v>
      </c>
      <c r="I89" s="11">
        <v>8</v>
      </c>
      <c r="J89" s="87" t="s">
        <v>30</v>
      </c>
      <c r="K89" s="15" t="s">
        <v>491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 t="str">
        <f t="shared" si="2"/>
        <v/>
      </c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IE89" s="93" t="str">
        <f t="shared" si="3"/>
        <v/>
      </c>
    </row>
    <row r="90" spans="1:239" x14ac:dyDescent="0.25">
      <c r="A90" s="10" t="s">
        <v>162</v>
      </c>
      <c r="B90" s="11">
        <v>10</v>
      </c>
      <c r="C90" s="11" t="str">
        <f>INDEX(rngUnitSettings,MATCH("Length",INDEX(rngUnitSettings,,1),0),2)</f>
        <v>mm</v>
      </c>
      <c r="D90" s="82" t="s">
        <v>163</v>
      </c>
      <c r="E90" s="80" t="s">
        <v>982</v>
      </c>
      <c r="F90" s="1"/>
      <c r="G90" s="1"/>
      <c r="H90" s="10" t="s">
        <v>492</v>
      </c>
      <c r="I90" s="11">
        <v>20</v>
      </c>
      <c r="J90" s="87" t="str">
        <f>INDEX(rngUnitSettings,MATCH("Length",INDEX(rngUnitSettings,,1),0),2)</f>
        <v>mm</v>
      </c>
      <c r="K90" s="15" t="s">
        <v>493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 t="str">
        <f t="shared" si="2"/>
        <v/>
      </c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IE90" s="93" t="str">
        <f t="shared" si="3"/>
        <v/>
      </c>
    </row>
    <row r="91" spans="1:239" x14ac:dyDescent="0.25">
      <c r="A91" s="10" t="s">
        <v>164</v>
      </c>
      <c r="B91" s="11">
        <v>50</v>
      </c>
      <c r="C91" s="11" t="str">
        <f>INDEX(rngUnitSettings,MATCH("Length",INDEX(rngUnitSettings,,1),0),2)</f>
        <v>mm</v>
      </c>
      <c r="D91" s="82" t="s">
        <v>1729</v>
      </c>
      <c r="E91" s="80" t="s">
        <v>982</v>
      </c>
      <c r="F91" s="1"/>
      <c r="G91" s="1"/>
      <c r="H91" s="109" t="s">
        <v>494</v>
      </c>
      <c r="I91" s="108"/>
      <c r="J91" s="88"/>
      <c r="K91" s="16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 t="str">
        <f t="shared" si="2"/>
        <v/>
      </c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IE91" s="93" t="str">
        <f t="shared" si="3"/>
        <v/>
      </c>
    </row>
    <row r="92" spans="1:239" x14ac:dyDescent="0.25">
      <c r="A92" s="10" t="s">
        <v>1730</v>
      </c>
      <c r="B92" s="94">
        <v>0.2</v>
      </c>
      <c r="C92" s="11" t="s">
        <v>9</v>
      </c>
      <c r="D92" s="82" t="s">
        <v>1732</v>
      </c>
      <c r="E92" s="80" t="s">
        <v>982</v>
      </c>
      <c r="F92" s="1"/>
      <c r="G92" s="1"/>
      <c r="H92" s="10" t="s">
        <v>495</v>
      </c>
      <c r="I92" s="11"/>
      <c r="J92" s="87" t="str">
        <f>INDEX(rngUnitSettings,MATCH("Length",INDEX(rngUnitSettings,,1),0),2)</f>
        <v>mm</v>
      </c>
      <c r="K92" s="15" t="s">
        <v>496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 t="str">
        <f t="shared" si="2"/>
        <v/>
      </c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IE92" s="93" t="str">
        <f t="shared" si="3"/>
        <v/>
      </c>
    </row>
    <row r="93" spans="1:239" x14ac:dyDescent="0.25">
      <c r="A93" s="10" t="s">
        <v>165</v>
      </c>
      <c r="B93" s="11" t="s">
        <v>166</v>
      </c>
      <c r="C93" s="11" t="s">
        <v>9</v>
      </c>
      <c r="D93" s="82" t="s">
        <v>167</v>
      </c>
      <c r="E93" s="80" t="s">
        <v>982</v>
      </c>
      <c r="F93" s="1"/>
      <c r="G93" s="1"/>
      <c r="H93" s="10" t="s">
        <v>497</v>
      </c>
      <c r="I93" s="11"/>
      <c r="J93" s="87" t="str">
        <f>INDEX(rngUnitSettings,MATCH("Length",INDEX(rngUnitSettings,,1),0),2)</f>
        <v>mm</v>
      </c>
      <c r="K93" s="15" t="s">
        <v>498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 t="str">
        <f t="shared" ref="DT93:DT110" si="4">IF(ROW(A93)&gt;ROWS(rngLoadCombinations)-1,"",INDEX(rngLoadCombinations,ROW(A93)+1,1))</f>
        <v/>
      </c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IE93" s="93" t="str">
        <f t="shared" ref="IE93:IE110" si="5">IF(ROW(A93)&gt;ROWS(rngLoadCombinations)-1,"",INDEX(rngLoadCombinations,ROW(A93)+1,1))</f>
        <v/>
      </c>
    </row>
    <row r="94" spans="1:239" x14ac:dyDescent="0.25">
      <c r="A94" s="10" t="s">
        <v>168</v>
      </c>
      <c r="B94" s="11" t="s">
        <v>1716</v>
      </c>
      <c r="C94" s="11" t="s">
        <v>9</v>
      </c>
      <c r="D94" s="82" t="s">
        <v>1717</v>
      </c>
      <c r="E94" s="80" t="s">
        <v>982</v>
      </c>
      <c r="F94" s="1"/>
      <c r="G94" s="1"/>
      <c r="H94" s="10" t="s">
        <v>499</v>
      </c>
      <c r="I94" s="11" t="s">
        <v>500</v>
      </c>
      <c r="J94" s="87" t="s">
        <v>9</v>
      </c>
      <c r="K94" s="15" t="s">
        <v>501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 t="str">
        <f t="shared" si="4"/>
        <v/>
      </c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IE94" s="93" t="str">
        <f t="shared" si="5"/>
        <v/>
      </c>
    </row>
    <row r="95" spans="1:239" x14ac:dyDescent="0.25">
      <c r="A95" s="10" t="s">
        <v>170</v>
      </c>
      <c r="B95" s="11" t="s">
        <v>171</v>
      </c>
      <c r="C95" s="11" t="s">
        <v>9</v>
      </c>
      <c r="D95" s="82" t="s">
        <v>172</v>
      </c>
      <c r="E95" s="80" t="s">
        <v>982</v>
      </c>
      <c r="F95" s="1"/>
      <c r="G95" s="1"/>
      <c r="H95" s="10" t="s">
        <v>502</v>
      </c>
      <c r="I95" s="11" t="s">
        <v>500</v>
      </c>
      <c r="J95" s="87" t="s">
        <v>9</v>
      </c>
      <c r="K95" s="15" t="s">
        <v>503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 t="str">
        <f t="shared" si="4"/>
        <v/>
      </c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IE95" s="93" t="str">
        <f t="shared" si="5"/>
        <v/>
      </c>
    </row>
    <row r="96" spans="1:239" x14ac:dyDescent="0.25">
      <c r="A96" s="10"/>
      <c r="B96" s="11"/>
      <c r="C96" s="11"/>
      <c r="D96" s="82"/>
      <c r="E96" s="1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 t="str">
        <f t="shared" si="4"/>
        <v/>
      </c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IE96" s="93" t="str">
        <f t="shared" si="5"/>
        <v/>
      </c>
    </row>
    <row r="97" spans="1:239" x14ac:dyDescent="0.25">
      <c r="A97" s="7" t="s">
        <v>173</v>
      </c>
      <c r="B97" s="8"/>
      <c r="C97" s="8"/>
      <c r="D97" s="81"/>
      <c r="E97" s="8"/>
      <c r="F97" s="1"/>
      <c r="G97" s="1"/>
      <c r="H97" s="112" t="s">
        <v>986</v>
      </c>
      <c r="I97" s="113"/>
      <c r="J97" s="113"/>
      <c r="K97" s="113"/>
      <c r="L97" s="113"/>
      <c r="M97" s="113"/>
      <c r="N97" s="113"/>
      <c r="O97" s="113"/>
      <c r="P97" s="113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 t="str">
        <f t="shared" si="4"/>
        <v/>
      </c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IE97" s="93" t="str">
        <f t="shared" si="5"/>
        <v/>
      </c>
    </row>
    <row r="98" spans="1:239" x14ac:dyDescent="0.25">
      <c r="A98" s="12" t="s">
        <v>36</v>
      </c>
      <c r="B98" s="13"/>
      <c r="C98" s="13"/>
      <c r="D98" s="83"/>
      <c r="E98" s="13"/>
      <c r="F98" s="1"/>
      <c r="G98" s="1"/>
      <c r="H98" s="114" t="s">
        <v>506</v>
      </c>
      <c r="I98" s="114"/>
      <c r="J98" s="114"/>
      <c r="K98" s="114"/>
      <c r="L98" s="10"/>
      <c r="M98" s="10"/>
      <c r="N98" s="10"/>
      <c r="O98" s="89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 t="str">
        <f t="shared" si="4"/>
        <v/>
      </c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IE98" s="93" t="str">
        <f t="shared" si="5"/>
        <v/>
      </c>
    </row>
    <row r="99" spans="1:239" x14ac:dyDescent="0.25">
      <c r="A99" s="10" t="s">
        <v>1718</v>
      </c>
      <c r="B99" s="11" t="s">
        <v>179</v>
      </c>
      <c r="C99" s="11" t="s">
        <v>9</v>
      </c>
      <c r="D99" s="82" t="s">
        <v>1719</v>
      </c>
      <c r="E99" s="80" t="s">
        <v>982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89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 t="str">
        <f t="shared" si="4"/>
        <v/>
      </c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IE99" s="93" t="str">
        <f t="shared" si="5"/>
        <v/>
      </c>
    </row>
    <row r="100" spans="1:239" x14ac:dyDescent="0.25">
      <c r="A100" s="10" t="s">
        <v>1720</v>
      </c>
      <c r="B100" s="11" t="s">
        <v>180</v>
      </c>
      <c r="C100" s="11" t="s">
        <v>9</v>
      </c>
      <c r="D100" s="82" t="s">
        <v>1721</v>
      </c>
      <c r="E100" s="80" t="s">
        <v>982</v>
      </c>
      <c r="F100" s="1"/>
      <c r="G100" s="1"/>
      <c r="H100" s="10" t="s">
        <v>507</v>
      </c>
      <c r="I100" s="11" t="s">
        <v>508</v>
      </c>
      <c r="J100" s="11" t="s">
        <v>9</v>
      </c>
      <c r="K100" s="15" t="s">
        <v>509</v>
      </c>
      <c r="L100" s="10"/>
      <c r="M100" s="10"/>
      <c r="N100" s="10"/>
      <c r="O100" s="89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 t="str">
        <f t="shared" si="4"/>
        <v/>
      </c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IE100" s="93" t="str">
        <f t="shared" si="5"/>
        <v/>
      </c>
    </row>
    <row r="101" spans="1:239" x14ac:dyDescent="0.25">
      <c r="A101" s="10" t="s">
        <v>174</v>
      </c>
      <c r="B101" s="11" t="s">
        <v>175</v>
      </c>
      <c r="C101" s="11" t="s">
        <v>9</v>
      </c>
      <c r="D101" s="82" t="s">
        <v>1728</v>
      </c>
      <c r="E101" s="80" t="s">
        <v>982</v>
      </c>
      <c r="F101" s="1"/>
      <c r="G101" s="1"/>
      <c r="H101" s="10" t="s">
        <v>510</v>
      </c>
      <c r="I101" s="11">
        <v>0</v>
      </c>
      <c r="J101" s="11" t="str">
        <f>INDEX(rngUnitSettings,MATCH("Length",INDEX(rngUnitSettings,,1),0),2)</f>
        <v>mm</v>
      </c>
      <c r="K101" s="15" t="s">
        <v>511</v>
      </c>
      <c r="L101" s="10"/>
      <c r="M101" s="10"/>
      <c r="N101" s="10"/>
      <c r="O101" s="89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 t="str">
        <f t="shared" si="4"/>
        <v/>
      </c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IE101" s="93" t="str">
        <f t="shared" si="5"/>
        <v/>
      </c>
    </row>
    <row r="102" spans="1:239" x14ac:dyDescent="0.25">
      <c r="A102" s="10" t="s">
        <v>176</v>
      </c>
      <c r="B102" s="11" t="s">
        <v>177</v>
      </c>
      <c r="C102" s="11" t="s">
        <v>9</v>
      </c>
      <c r="D102" s="82" t="s">
        <v>1766</v>
      </c>
      <c r="E102" s="80" t="s">
        <v>982</v>
      </c>
      <c r="F102" s="1"/>
      <c r="G102" s="1"/>
      <c r="H102" s="10"/>
      <c r="I102" s="10"/>
      <c r="J102" s="10"/>
      <c r="K102" s="10"/>
      <c r="L102" s="10"/>
      <c r="M102" s="10"/>
      <c r="N102" s="10"/>
      <c r="O102" s="89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 t="str">
        <f t="shared" si="4"/>
        <v/>
      </c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IE102" s="93" t="str">
        <f t="shared" si="5"/>
        <v/>
      </c>
    </row>
    <row r="103" spans="1:239" x14ac:dyDescent="0.25">
      <c r="A103" s="12" t="s">
        <v>1722</v>
      </c>
      <c r="B103" s="13"/>
      <c r="C103" s="13"/>
      <c r="D103" s="83"/>
      <c r="E103" s="13"/>
      <c r="F103" s="1"/>
      <c r="G103" s="1"/>
      <c r="H103" s="17" t="s">
        <v>512</v>
      </c>
      <c r="I103" s="10"/>
      <c r="J103" s="10"/>
      <c r="K103" s="10"/>
      <c r="L103" s="10"/>
      <c r="M103" s="10"/>
      <c r="N103" s="10"/>
      <c r="O103" s="89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 t="str">
        <f t="shared" si="4"/>
        <v/>
      </c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IE103" s="93" t="str">
        <f t="shared" si="5"/>
        <v/>
      </c>
    </row>
    <row r="104" spans="1:239" x14ac:dyDescent="0.25">
      <c r="A104" s="10" t="s">
        <v>181</v>
      </c>
      <c r="B104" s="11">
        <v>9.9999999999999995E-7</v>
      </c>
      <c r="C104" s="11" t="str">
        <f>INDEX(rngUnitSettings,MATCH("Area",INDEX(rngUnitSettings,,1),0),2)</f>
        <v>mm2</v>
      </c>
      <c r="D104" s="82" t="s">
        <v>182</v>
      </c>
      <c r="E104" s="80" t="s">
        <v>982</v>
      </c>
      <c r="F104" s="1"/>
      <c r="G104" s="1"/>
      <c r="H104" s="8" t="s">
        <v>513</v>
      </c>
      <c r="I104" s="8" t="s">
        <v>514</v>
      </c>
      <c r="J104" s="8" t="s">
        <v>515</v>
      </c>
      <c r="K104" s="8" t="s">
        <v>516</v>
      </c>
      <c r="L104" s="8" t="s">
        <v>3</v>
      </c>
      <c r="M104" s="10"/>
      <c r="N104" s="10"/>
      <c r="O104" s="89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 t="str">
        <f t="shared" si="4"/>
        <v/>
      </c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IE104" s="93" t="str">
        <f t="shared" si="5"/>
        <v/>
      </c>
    </row>
    <row r="105" spans="1:239" x14ac:dyDescent="0.25">
      <c r="A105" s="12" t="s">
        <v>1723</v>
      </c>
      <c r="B105" s="13"/>
      <c r="C105" s="13"/>
      <c r="D105" s="83"/>
      <c r="E105" s="13"/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89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 t="str">
        <f t="shared" si="4"/>
        <v/>
      </c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IE105" s="93" t="str">
        <f t="shared" si="5"/>
        <v/>
      </c>
    </row>
    <row r="106" spans="1:239" x14ac:dyDescent="0.25">
      <c r="A106" s="10" t="s">
        <v>183</v>
      </c>
      <c r="B106" s="11" t="s">
        <v>184</v>
      </c>
      <c r="C106" s="11" t="s">
        <v>9</v>
      </c>
      <c r="D106" s="82" t="s">
        <v>185</v>
      </c>
      <c r="E106" s="80" t="s">
        <v>982</v>
      </c>
      <c r="F106" s="1"/>
      <c r="G106" s="1"/>
      <c r="H106" s="18" t="s">
        <v>517</v>
      </c>
      <c r="I106" s="18"/>
      <c r="J106" s="18"/>
      <c r="K106" s="18"/>
      <c r="L106" s="18"/>
      <c r="M106" s="18"/>
      <c r="N106" s="18"/>
      <c r="O106" s="90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 t="str">
        <f t="shared" si="4"/>
        <v/>
      </c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IE106" s="93" t="str">
        <f t="shared" si="5"/>
        <v/>
      </c>
    </row>
    <row r="107" spans="1:239" x14ac:dyDescent="0.25">
      <c r="A107" s="10" t="s">
        <v>186</v>
      </c>
      <c r="B107" s="11" t="s">
        <v>8</v>
      </c>
      <c r="C107" s="11" t="s">
        <v>9</v>
      </c>
      <c r="D107" s="82" t="s">
        <v>187</v>
      </c>
      <c r="E107" s="80" t="s">
        <v>982</v>
      </c>
      <c r="F107" s="1"/>
      <c r="G107" s="1"/>
      <c r="H107" s="7" t="s">
        <v>518</v>
      </c>
      <c r="I107" s="7" t="s">
        <v>519</v>
      </c>
      <c r="J107" s="7" t="s">
        <v>520</v>
      </c>
      <c r="K107" s="7" t="s">
        <v>521</v>
      </c>
      <c r="L107" s="7" t="s">
        <v>522</v>
      </c>
      <c r="M107" s="7" t="s">
        <v>523</v>
      </c>
      <c r="N107" s="8" t="s">
        <v>3</v>
      </c>
      <c r="O107" s="81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 t="str">
        <f t="shared" si="4"/>
        <v/>
      </c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IE107" s="93" t="str">
        <f t="shared" si="5"/>
        <v/>
      </c>
    </row>
    <row r="108" spans="1:239" x14ac:dyDescent="0.25">
      <c r="A108" s="10" t="s">
        <v>188</v>
      </c>
      <c r="B108" s="11" t="s">
        <v>189</v>
      </c>
      <c r="C108" s="11" t="s">
        <v>9</v>
      </c>
      <c r="D108" s="82" t="s">
        <v>190</v>
      </c>
      <c r="E108" s="80" t="s">
        <v>982</v>
      </c>
      <c r="F108" s="1"/>
      <c r="G108" s="1"/>
      <c r="H108" s="10" t="s">
        <v>524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6">INDEX(rngUnitSettings,MATCH("Length",INDEX(rngUnitSettings,,1),0),2)</f>
        <v>mm</v>
      </c>
      <c r="O108" s="91" t="s">
        <v>525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 t="str">
        <f t="shared" si="4"/>
        <v/>
      </c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IE108" s="93" t="str">
        <f t="shared" si="5"/>
        <v/>
      </c>
    </row>
    <row r="109" spans="1:239" x14ac:dyDescent="0.25">
      <c r="A109" s="10" t="s">
        <v>191</v>
      </c>
      <c r="B109" s="11" t="s">
        <v>8</v>
      </c>
      <c r="C109" s="11" t="s">
        <v>9</v>
      </c>
      <c r="D109" s="82" t="s">
        <v>192</v>
      </c>
      <c r="E109" s="80" t="s">
        <v>982</v>
      </c>
      <c r="F109" s="1"/>
      <c r="G109" s="1"/>
      <c r="H109" s="10" t="s">
        <v>526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6"/>
        <v>mm</v>
      </c>
      <c r="O109" s="91" t="s">
        <v>527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 t="str">
        <f t="shared" si="4"/>
        <v/>
      </c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IE109" s="93" t="str">
        <f t="shared" si="5"/>
        <v/>
      </c>
    </row>
    <row r="110" spans="1:239" x14ac:dyDescent="0.25">
      <c r="A110" s="10" t="s">
        <v>193</v>
      </c>
      <c r="B110" s="11" t="s">
        <v>8</v>
      </c>
      <c r="C110" s="11" t="s">
        <v>9</v>
      </c>
      <c r="D110" s="82" t="s">
        <v>194</v>
      </c>
      <c r="E110" s="80" t="s">
        <v>982</v>
      </c>
      <c r="F110" s="1"/>
      <c r="G110" s="1"/>
      <c r="H110" s="10" t="s">
        <v>528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6"/>
        <v>mm</v>
      </c>
      <c r="O110" s="91" t="s">
        <v>529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 t="str">
        <f t="shared" si="4"/>
        <v/>
      </c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IE110" s="93" t="str">
        <f t="shared" si="5"/>
        <v/>
      </c>
    </row>
    <row r="111" spans="1:239" x14ac:dyDescent="0.25">
      <c r="A111" s="10" t="s">
        <v>1813</v>
      </c>
      <c r="B111" s="11" t="s">
        <v>1814</v>
      </c>
      <c r="C111" s="11" t="s">
        <v>9</v>
      </c>
      <c r="D111" s="82" t="s">
        <v>1815</v>
      </c>
      <c r="E111" s="80" t="s">
        <v>982</v>
      </c>
      <c r="F111" s="1"/>
      <c r="G111" s="1"/>
      <c r="H111" s="10" t="s">
        <v>530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6"/>
        <v>mm</v>
      </c>
      <c r="O111" s="91" t="s">
        <v>531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 t="str">
        <f t="shared" ref="DT111:DT174" si="7">IF(ROW(A111)&gt;ROWS(rngLoadCombinations)-1,"",INDEX(rngLoadCombinations,ROW(A111)+1,1))</f>
        <v/>
      </c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IE111" s="93" t="str">
        <f t="shared" ref="IE111:IE174" si="8">IF(ROW(A111)&gt;ROWS(rngLoadCombinations)-1,"",INDEX(rngLoadCombinations,ROW(A111)+1,1))</f>
        <v/>
      </c>
    </row>
    <row r="112" spans="1:239" x14ac:dyDescent="0.25">
      <c r="A112" s="10" t="s">
        <v>195</v>
      </c>
      <c r="B112" s="11" t="s">
        <v>8</v>
      </c>
      <c r="C112" s="11" t="s">
        <v>9</v>
      </c>
      <c r="D112" s="82" t="s">
        <v>197</v>
      </c>
      <c r="E112" s="80" t="s">
        <v>982</v>
      </c>
      <c r="F112" s="1"/>
      <c r="G112" s="1"/>
      <c r="H112" s="10" t="s">
        <v>532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6"/>
        <v>mm</v>
      </c>
      <c r="O112" s="91" t="s">
        <v>533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 t="str">
        <f t="shared" si="7"/>
        <v/>
      </c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IE112" s="93" t="str">
        <f t="shared" si="8"/>
        <v/>
      </c>
    </row>
    <row r="113" spans="1:239" x14ac:dyDescent="0.25">
      <c r="A113" s="10" t="s">
        <v>198</v>
      </c>
      <c r="B113" s="11" t="s">
        <v>199</v>
      </c>
      <c r="C113" s="11" t="s">
        <v>9</v>
      </c>
      <c r="D113" s="82" t="s">
        <v>200</v>
      </c>
      <c r="E113" s="80" t="s">
        <v>982</v>
      </c>
      <c r="F113" s="1"/>
      <c r="G113" s="1"/>
      <c r="H113" s="10" t="s">
        <v>534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6"/>
        <v>mm</v>
      </c>
      <c r="O113" s="91" t="s">
        <v>535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 t="str">
        <f t="shared" si="7"/>
        <v/>
      </c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IE113" s="93" t="str">
        <f t="shared" si="8"/>
        <v/>
      </c>
    </row>
    <row r="114" spans="1:239" x14ac:dyDescent="0.25">
      <c r="A114" s="10" t="s">
        <v>1724</v>
      </c>
      <c r="B114" s="11" t="s">
        <v>178</v>
      </c>
      <c r="C114" s="11" t="s">
        <v>9</v>
      </c>
      <c r="D114" s="82" t="s">
        <v>1725</v>
      </c>
      <c r="E114" s="80" t="s">
        <v>982</v>
      </c>
      <c r="F114" s="1"/>
      <c r="G114" s="1"/>
      <c r="H114" s="10" t="s">
        <v>536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6"/>
        <v>mm</v>
      </c>
      <c r="O114" s="91" t="s">
        <v>537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 t="str">
        <f t="shared" si="7"/>
        <v/>
      </c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IE114" s="93" t="str">
        <f t="shared" si="8"/>
        <v/>
      </c>
    </row>
    <row r="115" spans="1:239" x14ac:dyDescent="0.25">
      <c r="A115" s="10" t="s">
        <v>201</v>
      </c>
      <c r="B115" s="11" t="s">
        <v>202</v>
      </c>
      <c r="C115" s="11" t="s">
        <v>9</v>
      </c>
      <c r="D115" s="82" t="s">
        <v>203</v>
      </c>
      <c r="E115" s="80" t="s">
        <v>982</v>
      </c>
      <c r="F115" s="1"/>
      <c r="G115" s="1"/>
      <c r="H115" s="10" t="s">
        <v>538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6"/>
        <v>mm</v>
      </c>
      <c r="O115" s="91" t="s">
        <v>539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 t="str">
        <f t="shared" si="7"/>
        <v/>
      </c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IE115" s="93" t="str">
        <f t="shared" si="8"/>
        <v/>
      </c>
    </row>
    <row r="116" spans="1:239" x14ac:dyDescent="0.25">
      <c r="A116" s="10" t="s">
        <v>204</v>
      </c>
      <c r="B116" s="11" t="s">
        <v>205</v>
      </c>
      <c r="C116" s="11" t="s">
        <v>9</v>
      </c>
      <c r="D116" s="82" t="s">
        <v>206</v>
      </c>
      <c r="E116" s="80" t="s">
        <v>982</v>
      </c>
      <c r="F116" s="1"/>
      <c r="G116" s="1"/>
      <c r="H116" s="18" t="s">
        <v>540</v>
      </c>
      <c r="I116" s="18"/>
      <c r="J116" s="18"/>
      <c r="K116" s="18"/>
      <c r="L116" s="18"/>
      <c r="M116" s="18"/>
      <c r="N116" s="18"/>
      <c r="O116" s="90"/>
      <c r="P116" s="18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 t="str">
        <f t="shared" si="7"/>
        <v/>
      </c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IE116" s="93" t="str">
        <f t="shared" si="8"/>
        <v/>
      </c>
    </row>
    <row r="117" spans="1:239" x14ac:dyDescent="0.25">
      <c r="A117" s="10" t="s">
        <v>207</v>
      </c>
      <c r="B117" s="11" t="s">
        <v>208</v>
      </c>
      <c r="C117" s="11" t="s">
        <v>9</v>
      </c>
      <c r="D117" s="82" t="s">
        <v>209</v>
      </c>
      <c r="E117" s="80" t="s">
        <v>982</v>
      </c>
      <c r="F117" s="1"/>
      <c r="G117" s="1"/>
      <c r="H117" s="7" t="s">
        <v>518</v>
      </c>
      <c r="I117" s="7" t="s">
        <v>541</v>
      </c>
      <c r="J117" s="7" t="s">
        <v>542</v>
      </c>
      <c r="K117" s="7" t="s">
        <v>543</v>
      </c>
      <c r="L117" s="7" t="s">
        <v>544</v>
      </c>
      <c r="M117" s="7" t="s">
        <v>542</v>
      </c>
      <c r="N117" s="7" t="s">
        <v>543</v>
      </c>
      <c r="O117" s="84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 t="str">
        <f t="shared" si="7"/>
        <v/>
      </c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IE117" s="93" t="str">
        <f t="shared" si="8"/>
        <v/>
      </c>
    </row>
    <row r="118" spans="1:239" x14ac:dyDescent="0.25">
      <c r="A118" s="10" t="s">
        <v>210</v>
      </c>
      <c r="B118" s="11" t="s">
        <v>211</v>
      </c>
      <c r="C118" s="11" t="s">
        <v>9</v>
      </c>
      <c r="D118" s="82" t="s">
        <v>212</v>
      </c>
      <c r="E118" s="80" t="s">
        <v>982</v>
      </c>
      <c r="F118" s="1"/>
      <c r="G118" s="1"/>
      <c r="H118" s="10" t="s">
        <v>524</v>
      </c>
      <c r="I118" s="11"/>
      <c r="J118" s="11" t="s">
        <v>500</v>
      </c>
      <c r="K118" s="11" t="s">
        <v>545</v>
      </c>
      <c r="L118" s="11"/>
      <c r="M118" s="11" t="s">
        <v>500</v>
      </c>
      <c r="N118" s="11" t="s">
        <v>545</v>
      </c>
      <c r="O118" s="87" t="str">
        <f t="shared" ref="O118:O125" si="9">INDEX(rngUnitSettings,MATCH("Length",INDEX(rngUnitSettings,,1),0),2)</f>
        <v>mm</v>
      </c>
      <c r="P118" s="15" t="s">
        <v>546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 t="str">
        <f t="shared" si="7"/>
        <v/>
      </c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IE118" s="93" t="str">
        <f t="shared" si="8"/>
        <v/>
      </c>
    </row>
    <row r="119" spans="1:239" x14ac:dyDescent="0.25">
      <c r="A119" s="10" t="s">
        <v>213</v>
      </c>
      <c r="B119" s="11">
        <v>9</v>
      </c>
      <c r="C119" s="11" t="s">
        <v>214</v>
      </c>
      <c r="D119" s="82" t="s">
        <v>215</v>
      </c>
      <c r="E119" s="80" t="s">
        <v>982</v>
      </c>
      <c r="F119" s="1"/>
      <c r="G119" s="1"/>
      <c r="H119" s="10" t="s">
        <v>526</v>
      </c>
      <c r="I119" s="11"/>
      <c r="J119" s="11" t="s">
        <v>500</v>
      </c>
      <c r="K119" s="11" t="s">
        <v>545</v>
      </c>
      <c r="L119" s="11"/>
      <c r="M119" s="11" t="s">
        <v>500</v>
      </c>
      <c r="N119" s="11" t="s">
        <v>545</v>
      </c>
      <c r="O119" s="87" t="str">
        <f t="shared" si="9"/>
        <v>mm</v>
      </c>
      <c r="P119" s="15" t="s">
        <v>547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 t="str">
        <f t="shared" si="7"/>
        <v/>
      </c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IE119" s="93" t="str">
        <f t="shared" si="8"/>
        <v/>
      </c>
    </row>
    <row r="120" spans="1:239" x14ac:dyDescent="0.25">
      <c r="A120" s="10" t="s">
        <v>216</v>
      </c>
      <c r="B120" s="11">
        <v>5</v>
      </c>
      <c r="C120" s="11" t="s">
        <v>214</v>
      </c>
      <c r="D120" s="82" t="s">
        <v>217</v>
      </c>
      <c r="E120" s="80" t="s">
        <v>982</v>
      </c>
      <c r="F120" s="1"/>
      <c r="G120" s="1"/>
      <c r="H120" s="10" t="s">
        <v>528</v>
      </c>
      <c r="I120" s="11"/>
      <c r="J120" s="11" t="s">
        <v>500</v>
      </c>
      <c r="K120" s="11" t="s">
        <v>545</v>
      </c>
      <c r="L120" s="11"/>
      <c r="M120" s="11" t="s">
        <v>500</v>
      </c>
      <c r="N120" s="11" t="s">
        <v>545</v>
      </c>
      <c r="O120" s="87" t="str">
        <f t="shared" si="9"/>
        <v>mm</v>
      </c>
      <c r="P120" s="15" t="s">
        <v>548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 t="str">
        <f t="shared" si="7"/>
        <v/>
      </c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IE120" s="93" t="str">
        <f t="shared" si="8"/>
        <v/>
      </c>
    </row>
    <row r="121" spans="1:239" x14ac:dyDescent="0.25">
      <c r="A121" s="10" t="s">
        <v>218</v>
      </c>
      <c r="B121" s="11">
        <v>1</v>
      </c>
      <c r="C121" s="11" t="s">
        <v>214</v>
      </c>
      <c r="D121" s="82" t="s">
        <v>219</v>
      </c>
      <c r="E121" s="80" t="s">
        <v>982</v>
      </c>
      <c r="F121" s="1"/>
      <c r="G121" s="1"/>
      <c r="H121" s="10" t="s">
        <v>530</v>
      </c>
      <c r="I121" s="11"/>
      <c r="J121" s="11" t="s">
        <v>500</v>
      </c>
      <c r="K121" s="11" t="s">
        <v>545</v>
      </c>
      <c r="L121" s="11"/>
      <c r="M121" s="11" t="s">
        <v>500</v>
      </c>
      <c r="N121" s="11" t="s">
        <v>545</v>
      </c>
      <c r="O121" s="87" t="str">
        <f t="shared" si="9"/>
        <v>mm</v>
      </c>
      <c r="P121" s="15" t="s">
        <v>549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 t="str">
        <f t="shared" si="7"/>
        <v/>
      </c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IE121" s="93" t="str">
        <f t="shared" si="8"/>
        <v/>
      </c>
    </row>
    <row r="122" spans="1:239" x14ac:dyDescent="0.25">
      <c r="A122" s="10" t="s">
        <v>220</v>
      </c>
      <c r="B122" s="11">
        <v>6</v>
      </c>
      <c r="C122" s="11" t="s">
        <v>214</v>
      </c>
      <c r="D122" s="82" t="s">
        <v>221</v>
      </c>
      <c r="E122" s="80" t="s">
        <v>982</v>
      </c>
      <c r="F122" s="1"/>
      <c r="G122" s="1"/>
      <c r="H122" s="10" t="s">
        <v>532</v>
      </c>
      <c r="I122" s="11"/>
      <c r="J122" s="11" t="s">
        <v>500</v>
      </c>
      <c r="K122" s="11" t="s">
        <v>545</v>
      </c>
      <c r="L122" s="11"/>
      <c r="M122" s="11" t="s">
        <v>500</v>
      </c>
      <c r="N122" s="11" t="s">
        <v>545</v>
      </c>
      <c r="O122" s="87" t="str">
        <f t="shared" si="9"/>
        <v>mm</v>
      </c>
      <c r="P122" s="15" t="s">
        <v>550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 t="str">
        <f t="shared" si="7"/>
        <v/>
      </c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IE122" s="93" t="str">
        <f t="shared" si="8"/>
        <v/>
      </c>
    </row>
    <row r="123" spans="1:239" x14ac:dyDescent="0.25">
      <c r="A123" s="10" t="s">
        <v>222</v>
      </c>
      <c r="B123" s="11">
        <v>8</v>
      </c>
      <c r="C123" s="11" t="s">
        <v>214</v>
      </c>
      <c r="D123" s="82" t="s">
        <v>223</v>
      </c>
      <c r="E123" s="80" t="s">
        <v>982</v>
      </c>
      <c r="F123" s="1"/>
      <c r="G123" s="1"/>
      <c r="H123" s="10" t="s">
        <v>534</v>
      </c>
      <c r="I123" s="11"/>
      <c r="J123" s="11" t="s">
        <v>500</v>
      </c>
      <c r="K123" s="11" t="s">
        <v>545</v>
      </c>
      <c r="L123" s="11"/>
      <c r="M123" s="11" t="s">
        <v>500</v>
      </c>
      <c r="N123" s="11" t="s">
        <v>545</v>
      </c>
      <c r="O123" s="87" t="str">
        <f t="shared" si="9"/>
        <v>mm</v>
      </c>
      <c r="P123" s="15" t="s">
        <v>551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 t="str">
        <f t="shared" si="7"/>
        <v/>
      </c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IE123" s="93" t="str">
        <f t="shared" si="8"/>
        <v/>
      </c>
    </row>
    <row r="124" spans="1:239" x14ac:dyDescent="0.25">
      <c r="A124" s="10"/>
      <c r="B124" s="11"/>
      <c r="C124" s="11"/>
      <c r="D124" s="82"/>
      <c r="E124" s="11"/>
      <c r="F124" s="1"/>
      <c r="G124" s="1"/>
      <c r="H124" s="10" t="s">
        <v>536</v>
      </c>
      <c r="I124" s="11"/>
      <c r="J124" s="11" t="s">
        <v>500</v>
      </c>
      <c r="K124" s="11" t="s">
        <v>545</v>
      </c>
      <c r="L124" s="11"/>
      <c r="M124" s="11" t="s">
        <v>500</v>
      </c>
      <c r="N124" s="11" t="s">
        <v>545</v>
      </c>
      <c r="O124" s="87" t="str">
        <f t="shared" si="9"/>
        <v>mm</v>
      </c>
      <c r="P124" s="15" t="s">
        <v>552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 t="str">
        <f t="shared" si="7"/>
        <v/>
      </c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IE124" s="93" t="str">
        <f t="shared" si="8"/>
        <v/>
      </c>
    </row>
    <row r="125" spans="1:239" x14ac:dyDescent="0.25">
      <c r="A125" s="7" t="s">
        <v>224</v>
      </c>
      <c r="B125" s="8"/>
      <c r="C125" s="8"/>
      <c r="D125" s="81"/>
      <c r="E125" s="8"/>
      <c r="F125" s="1"/>
      <c r="G125" s="1"/>
      <c r="H125" s="10" t="s">
        <v>538</v>
      </c>
      <c r="I125" s="11"/>
      <c r="J125" s="11" t="s">
        <v>500</v>
      </c>
      <c r="K125" s="11" t="s">
        <v>545</v>
      </c>
      <c r="L125" s="11"/>
      <c r="M125" s="11" t="s">
        <v>500</v>
      </c>
      <c r="N125" s="11" t="s">
        <v>545</v>
      </c>
      <c r="O125" s="87" t="str">
        <f t="shared" si="9"/>
        <v>mm</v>
      </c>
      <c r="P125" s="15" t="s">
        <v>553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 t="str">
        <f t="shared" si="7"/>
        <v/>
      </c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IE125" s="93" t="str">
        <f t="shared" si="8"/>
        <v/>
      </c>
    </row>
    <row r="126" spans="1:239" x14ac:dyDescent="0.25">
      <c r="A126" s="10" t="s">
        <v>225</v>
      </c>
      <c r="B126" s="11" t="s">
        <v>8</v>
      </c>
      <c r="C126" s="11" t="s">
        <v>9</v>
      </c>
      <c r="D126" s="82" t="s">
        <v>226</v>
      </c>
      <c r="E126" s="80" t="s">
        <v>982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 t="str">
        <f t="shared" si="7"/>
        <v/>
      </c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IE126" s="93" t="str">
        <f t="shared" si="8"/>
        <v/>
      </c>
    </row>
    <row r="127" spans="1:239" x14ac:dyDescent="0.25">
      <c r="A127" s="10" t="s">
        <v>227</v>
      </c>
      <c r="B127" s="11" t="s">
        <v>8</v>
      </c>
      <c r="C127" s="11" t="s">
        <v>9</v>
      </c>
      <c r="D127" s="82" t="s">
        <v>228</v>
      </c>
      <c r="E127" s="80" t="s">
        <v>982</v>
      </c>
      <c r="F127" s="1"/>
      <c r="G127" s="1"/>
      <c r="H127" s="112" t="s">
        <v>987</v>
      </c>
      <c r="I127" s="113"/>
      <c r="J127" s="113"/>
      <c r="K127" s="113"/>
      <c r="L127" s="113"/>
      <c r="M127" s="113"/>
      <c r="N127" s="113"/>
      <c r="O127" s="113"/>
      <c r="P127" s="113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 t="str">
        <f t="shared" si="7"/>
        <v/>
      </c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IE127" s="93" t="str">
        <f t="shared" si="8"/>
        <v/>
      </c>
    </row>
    <row r="128" spans="1:239" x14ac:dyDescent="0.25">
      <c r="A128" s="10" t="s">
        <v>229</v>
      </c>
      <c r="B128" s="11" t="s">
        <v>184</v>
      </c>
      <c r="C128" s="11" t="s">
        <v>9</v>
      </c>
      <c r="D128" s="82" t="s">
        <v>230</v>
      </c>
      <c r="E128" s="80" t="s">
        <v>982</v>
      </c>
      <c r="F128" s="1"/>
      <c r="G128" s="1"/>
      <c r="H128" s="114" t="s">
        <v>506</v>
      </c>
      <c r="I128" s="114"/>
      <c r="J128" s="114"/>
      <c r="K128" s="114"/>
      <c r="L128" s="114"/>
      <c r="M128" s="10"/>
      <c r="N128" s="10"/>
      <c r="O128" s="89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 t="str">
        <f t="shared" si="7"/>
        <v/>
      </c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IE128" s="93" t="str">
        <f t="shared" si="8"/>
        <v/>
      </c>
    </row>
    <row r="129" spans="1:239" x14ac:dyDescent="0.25">
      <c r="A129" s="10" t="s">
        <v>231</v>
      </c>
      <c r="B129" s="11" t="s">
        <v>8</v>
      </c>
      <c r="C129" s="11" t="s">
        <v>9</v>
      </c>
      <c r="D129" s="82" t="s">
        <v>232</v>
      </c>
      <c r="E129" s="80" t="s">
        <v>982</v>
      </c>
      <c r="F129" s="1"/>
      <c r="G129" s="1"/>
      <c r="H129" s="19" t="s">
        <v>1</v>
      </c>
      <c r="I129" s="8" t="s">
        <v>556</v>
      </c>
      <c r="J129" s="8" t="s">
        <v>557</v>
      </c>
      <c r="K129" s="8" t="s">
        <v>3</v>
      </c>
      <c r="L129" s="20" t="s">
        <v>4</v>
      </c>
      <c r="M129" s="11"/>
      <c r="N129" s="11"/>
      <c r="O129" s="87"/>
      <c r="P129" s="2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 t="str">
        <f t="shared" si="7"/>
        <v/>
      </c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IE129" s="93" t="str">
        <f t="shared" si="8"/>
        <v/>
      </c>
    </row>
    <row r="130" spans="1:239" x14ac:dyDescent="0.25">
      <c r="A130" s="10" t="s">
        <v>233</v>
      </c>
      <c r="B130" s="11" t="s">
        <v>196</v>
      </c>
      <c r="C130" s="11" t="s">
        <v>9</v>
      </c>
      <c r="D130" s="82" t="s">
        <v>234</v>
      </c>
      <c r="E130" s="80" t="s">
        <v>982</v>
      </c>
      <c r="F130" s="1"/>
      <c r="G130" s="1"/>
      <c r="H130" s="21" t="s">
        <v>558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2" t="s">
        <v>559</v>
      </c>
      <c r="M130" s="11"/>
      <c r="N130" s="11"/>
      <c r="O130" s="87"/>
      <c r="P130" s="2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 t="str">
        <f t="shared" si="7"/>
        <v/>
      </c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IE130" s="93" t="str">
        <f t="shared" si="8"/>
        <v/>
      </c>
    </row>
    <row r="131" spans="1:239" x14ac:dyDescent="0.25">
      <c r="A131" s="10" t="s">
        <v>235</v>
      </c>
      <c r="B131" s="11">
        <v>100</v>
      </c>
      <c r="C131" s="11" t="str">
        <f>INDEX(rngUnitSettings,MATCH("Length",INDEX(rngUnitSettings,,1),0),2)</f>
        <v>mm</v>
      </c>
      <c r="D131" s="82" t="s">
        <v>236</v>
      </c>
      <c r="E131" s="80" t="s">
        <v>982</v>
      </c>
      <c r="F131" s="1"/>
      <c r="G131" s="1"/>
      <c r="H131" s="21"/>
      <c r="I131" s="11"/>
      <c r="J131" s="11"/>
      <c r="K131" s="11"/>
      <c r="L131" s="11"/>
      <c r="M131" s="11"/>
      <c r="N131" s="11"/>
      <c r="O131" s="87"/>
      <c r="P131" s="2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 t="str">
        <f t="shared" si="7"/>
        <v/>
      </c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IE131" s="93" t="str">
        <f t="shared" si="8"/>
        <v/>
      </c>
    </row>
    <row r="132" spans="1:239" x14ac:dyDescent="0.25">
      <c r="A132" s="10" t="s">
        <v>237</v>
      </c>
      <c r="B132" s="11" t="s">
        <v>8</v>
      </c>
      <c r="C132" s="11" t="s">
        <v>9</v>
      </c>
      <c r="D132" s="82" t="s">
        <v>238</v>
      </c>
      <c r="E132" s="80" t="s">
        <v>982</v>
      </c>
      <c r="F132" s="1"/>
      <c r="G132" s="1"/>
      <c r="H132" s="110" t="s">
        <v>560</v>
      </c>
      <c r="I132" s="111"/>
      <c r="J132" s="111"/>
      <c r="K132" s="111"/>
      <c r="L132" s="111"/>
      <c r="M132" s="11"/>
      <c r="N132" s="11"/>
      <c r="O132" s="87"/>
      <c r="P132" s="2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 t="str">
        <f t="shared" si="7"/>
        <v/>
      </c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IE132" s="93" t="str">
        <f t="shared" si="8"/>
        <v/>
      </c>
    </row>
    <row r="133" spans="1:239" x14ac:dyDescent="0.25">
      <c r="A133" s="10" t="s">
        <v>239</v>
      </c>
      <c r="B133" s="11" t="s">
        <v>189</v>
      </c>
      <c r="C133" s="11" t="s">
        <v>9</v>
      </c>
      <c r="D133" s="82" t="s">
        <v>240</v>
      </c>
      <c r="E133" s="80" t="s">
        <v>982</v>
      </c>
      <c r="F133" s="1"/>
      <c r="G133" s="1"/>
      <c r="H133" s="19" t="s">
        <v>1</v>
      </c>
      <c r="I133" s="8" t="s">
        <v>561</v>
      </c>
      <c r="J133" s="8" t="s">
        <v>562</v>
      </c>
      <c r="K133" s="8" t="s">
        <v>3</v>
      </c>
      <c r="L133" s="20" t="s">
        <v>4</v>
      </c>
      <c r="M133" s="11"/>
      <c r="N133" s="11"/>
      <c r="O133" s="87"/>
      <c r="P133" s="2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 t="str">
        <f t="shared" si="7"/>
        <v/>
      </c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IE133" s="93" t="str">
        <f t="shared" si="8"/>
        <v/>
      </c>
    </row>
    <row r="134" spans="1:239" x14ac:dyDescent="0.25">
      <c r="A134" s="10" t="s">
        <v>241</v>
      </c>
      <c r="B134" s="11" t="s">
        <v>8</v>
      </c>
      <c r="C134" s="11" t="s">
        <v>9</v>
      </c>
      <c r="D134" s="82" t="s">
        <v>242</v>
      </c>
      <c r="E134" s="80" t="s">
        <v>982</v>
      </c>
      <c r="F134" s="1"/>
      <c r="G134" s="1"/>
      <c r="H134" s="21" t="s">
        <v>563</v>
      </c>
      <c r="I134" s="11" t="s">
        <v>564</v>
      </c>
      <c r="J134" s="11" t="s">
        <v>565</v>
      </c>
      <c r="K134" s="11" t="s">
        <v>9</v>
      </c>
      <c r="L134" s="22" t="s">
        <v>566</v>
      </c>
      <c r="M134" s="11"/>
      <c r="N134" s="11"/>
      <c r="O134" s="87"/>
      <c r="P134" s="2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 t="str">
        <f t="shared" si="7"/>
        <v/>
      </c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IE134" s="93" t="str">
        <f t="shared" si="8"/>
        <v/>
      </c>
    </row>
    <row r="135" spans="1:239" x14ac:dyDescent="0.25">
      <c r="A135" s="10" t="s">
        <v>243</v>
      </c>
      <c r="B135" s="11" t="s">
        <v>8</v>
      </c>
      <c r="C135" s="11" t="s">
        <v>9</v>
      </c>
      <c r="D135" s="82" t="s">
        <v>244</v>
      </c>
      <c r="E135" s="80" t="s">
        <v>982</v>
      </c>
      <c r="F135" s="1"/>
      <c r="G135" s="1"/>
      <c r="H135" s="21" t="s">
        <v>567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2" t="s">
        <v>568</v>
      </c>
      <c r="M135" s="11"/>
      <c r="N135" s="11"/>
      <c r="O135" s="87"/>
      <c r="P135" s="2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 t="str">
        <f t="shared" si="7"/>
        <v/>
      </c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IE135" s="93" t="str">
        <f t="shared" si="8"/>
        <v/>
      </c>
    </row>
    <row r="136" spans="1:239" x14ac:dyDescent="0.25">
      <c r="A136" s="10" t="s">
        <v>245</v>
      </c>
      <c r="B136" s="11">
        <v>7.5</v>
      </c>
      <c r="C136" s="11" t="s">
        <v>246</v>
      </c>
      <c r="D136" s="82" t="s">
        <v>247</v>
      </c>
      <c r="E136" s="80" t="s">
        <v>982</v>
      </c>
      <c r="F136" s="1"/>
      <c r="G136" s="1"/>
      <c r="H136" s="21" t="s">
        <v>569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2" t="s">
        <v>570</v>
      </c>
      <c r="M136" s="11"/>
      <c r="N136" s="11"/>
      <c r="O136" s="87"/>
      <c r="P136" s="2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 t="str">
        <f t="shared" si="7"/>
        <v/>
      </c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IE136" s="93" t="str">
        <f t="shared" si="8"/>
        <v/>
      </c>
    </row>
    <row r="137" spans="1:239" x14ac:dyDescent="0.25">
      <c r="A137" s="10" t="s">
        <v>248</v>
      </c>
      <c r="B137" s="11" t="s">
        <v>8</v>
      </c>
      <c r="C137" s="11" t="s">
        <v>9</v>
      </c>
      <c r="D137" s="82" t="s">
        <v>249</v>
      </c>
      <c r="E137" s="80" t="s">
        <v>982</v>
      </c>
      <c r="F137" s="1"/>
      <c r="G137" s="1"/>
      <c r="H137" s="21" t="s">
        <v>571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2" t="s">
        <v>572</v>
      </c>
      <c r="M137" s="11"/>
      <c r="N137" s="11"/>
      <c r="O137" s="87"/>
      <c r="P137" s="2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 t="str">
        <f t="shared" si="7"/>
        <v/>
      </c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IE137" s="93" t="str">
        <f t="shared" si="8"/>
        <v/>
      </c>
    </row>
    <row r="138" spans="1:239" x14ac:dyDescent="0.25">
      <c r="A138" s="10" t="s">
        <v>250</v>
      </c>
      <c r="B138" s="11" t="s">
        <v>8</v>
      </c>
      <c r="C138" s="11" t="s">
        <v>9</v>
      </c>
      <c r="D138" s="82" t="s">
        <v>251</v>
      </c>
      <c r="E138" s="80" t="s">
        <v>982</v>
      </c>
      <c r="F138" s="1"/>
      <c r="G138" s="1"/>
      <c r="H138" s="18" t="s">
        <v>517</v>
      </c>
      <c r="I138" s="108"/>
      <c r="J138" s="108"/>
      <c r="K138" s="108"/>
      <c r="L138" s="108"/>
      <c r="M138" s="108"/>
      <c r="N138" s="11"/>
      <c r="O138" s="87"/>
      <c r="P138" s="2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 t="str">
        <f t="shared" si="7"/>
        <v/>
      </c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IE138" s="93" t="str">
        <f t="shared" si="8"/>
        <v/>
      </c>
    </row>
    <row r="139" spans="1:239" x14ac:dyDescent="0.25">
      <c r="A139" s="10" t="s">
        <v>252</v>
      </c>
      <c r="B139" s="11" t="s">
        <v>253</v>
      </c>
      <c r="C139" s="11" t="s">
        <v>9</v>
      </c>
      <c r="D139" s="82" t="s">
        <v>254</v>
      </c>
      <c r="E139" s="80" t="s">
        <v>982</v>
      </c>
      <c r="F139" s="1"/>
      <c r="G139" s="1"/>
      <c r="H139" s="19" t="s">
        <v>518</v>
      </c>
      <c r="I139" s="8" t="s">
        <v>519</v>
      </c>
      <c r="J139" s="8" t="s">
        <v>520</v>
      </c>
      <c r="K139" s="8" t="s">
        <v>521</v>
      </c>
      <c r="L139" s="8" t="s">
        <v>3</v>
      </c>
      <c r="M139" s="20" t="s">
        <v>4</v>
      </c>
      <c r="N139" s="11"/>
      <c r="O139" s="87"/>
      <c r="P139" s="2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 t="str">
        <f t="shared" si="7"/>
        <v/>
      </c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IE139" s="93" t="str">
        <f t="shared" si="8"/>
        <v/>
      </c>
    </row>
    <row r="140" spans="1:239" x14ac:dyDescent="0.25">
      <c r="A140" s="10" t="s">
        <v>255</v>
      </c>
      <c r="B140" s="11" t="s">
        <v>256</v>
      </c>
      <c r="C140" s="11" t="s">
        <v>257</v>
      </c>
      <c r="D140" s="82" t="s">
        <v>258</v>
      </c>
      <c r="E140" s="80" t="s">
        <v>982</v>
      </c>
      <c r="F140" s="1"/>
      <c r="G140" s="1"/>
      <c r="H140" s="21" t="s">
        <v>573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2" t="s">
        <v>574</v>
      </c>
      <c r="N140" s="11"/>
      <c r="O140" s="87"/>
      <c r="P140" s="2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 t="str">
        <f t="shared" si="7"/>
        <v/>
      </c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IE140" s="93" t="str">
        <f t="shared" si="8"/>
        <v/>
      </c>
    </row>
    <row r="141" spans="1:239" x14ac:dyDescent="0.25">
      <c r="A141" s="10" t="s">
        <v>259</v>
      </c>
      <c r="B141" s="11" t="s">
        <v>260</v>
      </c>
      <c r="C141" s="11" t="s">
        <v>257</v>
      </c>
      <c r="D141" s="82" t="s">
        <v>261</v>
      </c>
      <c r="E141" s="80" t="s">
        <v>982</v>
      </c>
      <c r="F141" s="1"/>
      <c r="G141" s="1"/>
      <c r="H141" s="21" t="s">
        <v>575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2" t="s">
        <v>576</v>
      </c>
      <c r="N141" s="11"/>
      <c r="O141" s="87"/>
      <c r="P141" s="2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 t="str">
        <f t="shared" si="7"/>
        <v/>
      </c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IE141" s="93" t="str">
        <f t="shared" si="8"/>
        <v/>
      </c>
    </row>
    <row r="142" spans="1:239" x14ac:dyDescent="0.25">
      <c r="A142" s="10" t="s">
        <v>262</v>
      </c>
      <c r="B142" s="11" t="s">
        <v>263</v>
      </c>
      <c r="C142" s="11" t="s">
        <v>257</v>
      </c>
      <c r="D142" s="82" t="s">
        <v>264</v>
      </c>
      <c r="E142" s="80" t="s">
        <v>982</v>
      </c>
      <c r="F142" s="1"/>
      <c r="G142" s="1"/>
      <c r="H142" s="21" t="s">
        <v>577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2" t="s">
        <v>578</v>
      </c>
      <c r="N142" s="11"/>
      <c r="O142" s="87"/>
      <c r="P142" s="2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 t="str">
        <f t="shared" si="7"/>
        <v/>
      </c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IE142" s="93" t="str">
        <f t="shared" si="8"/>
        <v/>
      </c>
    </row>
    <row r="143" spans="1:239" x14ac:dyDescent="0.25">
      <c r="A143" s="10" t="s">
        <v>265</v>
      </c>
      <c r="B143" s="11" t="s">
        <v>266</v>
      </c>
      <c r="C143" s="11" t="s">
        <v>257</v>
      </c>
      <c r="D143" s="82" t="s">
        <v>267</v>
      </c>
      <c r="E143" s="80" t="s">
        <v>982</v>
      </c>
      <c r="F143" s="1"/>
      <c r="G143" s="1"/>
      <c r="H143" s="21" t="s">
        <v>579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2" t="s">
        <v>580</v>
      </c>
      <c r="N143" s="11"/>
      <c r="O143" s="87"/>
      <c r="P143" s="2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 t="str">
        <f t="shared" si="7"/>
        <v/>
      </c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IE143" s="93" t="str">
        <f t="shared" si="8"/>
        <v/>
      </c>
    </row>
    <row r="144" spans="1:239" x14ac:dyDescent="0.25">
      <c r="F144" s="1"/>
      <c r="G144" s="1"/>
      <c r="H144" s="18" t="s">
        <v>494</v>
      </c>
      <c r="I144" s="108"/>
      <c r="J144" s="108"/>
      <c r="K144" s="108"/>
      <c r="L144" s="108"/>
      <c r="M144" s="108"/>
      <c r="N144" s="108"/>
      <c r="O144" s="88"/>
      <c r="P144" s="18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 t="str">
        <f t="shared" si="7"/>
        <v/>
      </c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IE144" s="93" t="str">
        <f t="shared" si="8"/>
        <v/>
      </c>
    </row>
    <row r="145" spans="1:239" x14ac:dyDescent="0.25">
      <c r="F145" s="1"/>
      <c r="G145" s="1"/>
      <c r="H145" s="19" t="s">
        <v>518</v>
      </c>
      <c r="I145" s="8" t="s">
        <v>541</v>
      </c>
      <c r="J145" s="8" t="s">
        <v>542</v>
      </c>
      <c r="K145" s="8" t="s">
        <v>543</v>
      </c>
      <c r="L145" s="8" t="s">
        <v>544</v>
      </c>
      <c r="M145" s="8" t="s">
        <v>542</v>
      </c>
      <c r="N145" s="8" t="s">
        <v>543</v>
      </c>
      <c r="O145" s="84" t="s">
        <v>3</v>
      </c>
      <c r="P145" s="20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 t="str">
        <f t="shared" si="7"/>
        <v/>
      </c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IE145" s="93" t="str">
        <f t="shared" si="8"/>
        <v/>
      </c>
    </row>
    <row r="146" spans="1:239" x14ac:dyDescent="0.25">
      <c r="A146" s="1"/>
      <c r="B146" s="1"/>
      <c r="C146" s="1"/>
      <c r="D146" s="1"/>
      <c r="E146" s="1"/>
      <c r="F146" s="1"/>
      <c r="G146" s="1"/>
      <c r="H146" s="21" t="s">
        <v>573</v>
      </c>
      <c r="I146" s="11"/>
      <c r="J146" s="11" t="s">
        <v>500</v>
      </c>
      <c r="K146" s="11" t="s">
        <v>545</v>
      </c>
      <c r="L146" s="11"/>
      <c r="M146" s="11" t="s">
        <v>500</v>
      </c>
      <c r="N146" s="11" t="s">
        <v>545</v>
      </c>
      <c r="O146" s="87" t="str">
        <f>INDEX(rngUnitSettings,MATCH("Length",INDEX(rngUnitSettings,,1),0),2)</f>
        <v>mm</v>
      </c>
      <c r="P146" s="22" t="s">
        <v>581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 t="str">
        <f t="shared" si="7"/>
        <v/>
      </c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IE146" s="93" t="str">
        <f t="shared" si="8"/>
        <v/>
      </c>
    </row>
    <row r="147" spans="1:239" x14ac:dyDescent="0.25">
      <c r="A147" s="1"/>
      <c r="B147" s="1"/>
      <c r="C147" s="1"/>
      <c r="D147" s="1"/>
      <c r="E147" s="1"/>
      <c r="F147" s="1"/>
      <c r="G147" s="1"/>
      <c r="H147" s="21" t="s">
        <v>575</v>
      </c>
      <c r="I147" s="11"/>
      <c r="J147" s="11" t="s">
        <v>500</v>
      </c>
      <c r="K147" s="11" t="s">
        <v>545</v>
      </c>
      <c r="L147" s="11"/>
      <c r="M147" s="11" t="s">
        <v>500</v>
      </c>
      <c r="N147" s="11" t="s">
        <v>545</v>
      </c>
      <c r="O147" s="87" t="str">
        <f>INDEX(rngUnitSettings,MATCH("Length",INDEX(rngUnitSettings,,1),0),2)</f>
        <v>mm</v>
      </c>
      <c r="P147" s="22" t="s">
        <v>582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 t="str">
        <f t="shared" si="7"/>
        <v/>
      </c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IE147" s="93" t="str">
        <f t="shared" si="8"/>
        <v/>
      </c>
    </row>
    <row r="148" spans="1:239" x14ac:dyDescent="0.25">
      <c r="A148" s="1"/>
      <c r="B148" s="1"/>
      <c r="C148" s="1"/>
      <c r="D148" s="1"/>
      <c r="E148" s="1"/>
      <c r="F148" s="1"/>
      <c r="G148" s="1"/>
      <c r="H148" s="21" t="s">
        <v>577</v>
      </c>
      <c r="I148" s="11"/>
      <c r="J148" s="11" t="s">
        <v>500</v>
      </c>
      <c r="K148" s="11" t="s">
        <v>545</v>
      </c>
      <c r="L148" s="11"/>
      <c r="M148" s="11" t="s">
        <v>500</v>
      </c>
      <c r="N148" s="11" t="s">
        <v>545</v>
      </c>
      <c r="O148" s="87" t="str">
        <f>INDEX(rngUnitSettings,MATCH("Length",INDEX(rngUnitSettings,,1),0),2)</f>
        <v>mm</v>
      </c>
      <c r="P148" s="22" t="s">
        <v>583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 t="str">
        <f t="shared" si="7"/>
        <v/>
      </c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IE148" s="93" t="str">
        <f t="shared" si="8"/>
        <v/>
      </c>
    </row>
    <row r="149" spans="1:239" x14ac:dyDescent="0.25">
      <c r="A149" s="1"/>
      <c r="B149" s="1"/>
      <c r="C149" s="1"/>
      <c r="D149" s="1"/>
      <c r="E149" s="1"/>
      <c r="F149" s="1"/>
      <c r="G149" s="1"/>
      <c r="H149" s="21" t="s">
        <v>579</v>
      </c>
      <c r="I149" s="11"/>
      <c r="J149" s="11" t="s">
        <v>500</v>
      </c>
      <c r="K149" s="11" t="s">
        <v>545</v>
      </c>
      <c r="L149" s="11"/>
      <c r="M149" s="11" t="s">
        <v>500</v>
      </c>
      <c r="N149" s="11" t="s">
        <v>545</v>
      </c>
      <c r="O149" s="87" t="str">
        <f>INDEX(rngUnitSettings,MATCH("Length",INDEX(rngUnitSettings,,1),0),2)</f>
        <v>mm</v>
      </c>
      <c r="P149" s="22" t="s">
        <v>584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 t="str">
        <f t="shared" si="7"/>
        <v/>
      </c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IE149" s="93" t="str">
        <f t="shared" si="8"/>
        <v/>
      </c>
    </row>
    <row r="150" spans="1:23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 t="str">
        <f t="shared" si="7"/>
        <v/>
      </c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IE150" s="93" t="str">
        <f t="shared" si="8"/>
        <v/>
      </c>
    </row>
    <row r="151" spans="1:23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 t="str">
        <f t="shared" si="7"/>
        <v/>
      </c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IE151" s="93" t="str">
        <f t="shared" si="8"/>
        <v/>
      </c>
    </row>
    <row r="152" spans="1:239" x14ac:dyDescent="0.25">
      <c r="A152" s="1"/>
      <c r="B152" s="1"/>
      <c r="C152" s="1"/>
      <c r="D152" s="1"/>
      <c r="E152" s="1"/>
      <c r="F152" s="1"/>
      <c r="G152" s="1"/>
      <c r="H152" s="112" t="s">
        <v>988</v>
      </c>
      <c r="I152" s="113"/>
      <c r="J152" s="113"/>
      <c r="K152" s="113"/>
      <c r="L152" s="113"/>
      <c r="M152" s="113"/>
      <c r="N152" s="113"/>
      <c r="O152" s="113"/>
      <c r="P152" s="113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 t="str">
        <f t="shared" si="7"/>
        <v/>
      </c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IE152" s="93" t="str">
        <f t="shared" si="8"/>
        <v/>
      </c>
    </row>
    <row r="153" spans="1:239" x14ac:dyDescent="0.25">
      <c r="A153" s="1"/>
      <c r="B153" s="1"/>
      <c r="C153" s="1"/>
      <c r="D153" s="1"/>
      <c r="E153" s="1"/>
      <c r="F153" s="1"/>
      <c r="G153" s="1"/>
      <c r="H153" s="114" t="s">
        <v>506</v>
      </c>
      <c r="I153" s="114"/>
      <c r="J153" s="114"/>
      <c r="K153" s="114"/>
      <c r="L153" s="114"/>
      <c r="M153" s="10"/>
      <c r="N153" s="10"/>
      <c r="O153" s="89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 t="str">
        <f t="shared" si="7"/>
        <v/>
      </c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IE153" s="93" t="str">
        <f t="shared" si="8"/>
        <v/>
      </c>
    </row>
    <row r="154" spans="1:239" x14ac:dyDescent="0.25">
      <c r="A154" s="1"/>
      <c r="B154" s="1"/>
      <c r="C154" s="1"/>
      <c r="D154" s="1"/>
      <c r="E154" s="1"/>
      <c r="F154" s="1"/>
      <c r="G154" s="1"/>
      <c r="H154" s="19" t="s">
        <v>1</v>
      </c>
      <c r="I154" s="8" t="s">
        <v>2</v>
      </c>
      <c r="J154" s="8" t="s">
        <v>3</v>
      </c>
      <c r="K154" s="20" t="s">
        <v>4</v>
      </c>
      <c r="L154" s="11"/>
      <c r="M154" s="11"/>
      <c r="N154" s="11"/>
      <c r="O154" s="87"/>
      <c r="P154" s="2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 t="str">
        <f t="shared" si="7"/>
        <v/>
      </c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IE154" s="93" t="str">
        <f t="shared" si="8"/>
        <v/>
      </c>
    </row>
    <row r="155" spans="1:239" x14ac:dyDescent="0.25">
      <c r="A155" s="1"/>
      <c r="B155" s="1"/>
      <c r="C155" s="1"/>
      <c r="D155" s="1"/>
      <c r="E155" s="1"/>
      <c r="F155" s="1"/>
      <c r="G155" s="1"/>
      <c r="H155" s="21" t="s">
        <v>586</v>
      </c>
      <c r="I155" s="11">
        <v>0</v>
      </c>
      <c r="J155" s="11" t="str">
        <f>INDEX(rngUnitSettings,MATCH("Length",INDEX(rngUnitSettings,,1),0),2)</f>
        <v>mm</v>
      </c>
      <c r="K155" s="22" t="s">
        <v>587</v>
      </c>
      <c r="L155" s="11"/>
      <c r="M155" s="11"/>
      <c r="N155" s="11"/>
      <c r="O155" s="87"/>
      <c r="P155" s="2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 t="str">
        <f t="shared" si="7"/>
        <v/>
      </c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IE155" s="93" t="str">
        <f t="shared" si="8"/>
        <v/>
      </c>
    </row>
    <row r="156" spans="1:239" x14ac:dyDescent="0.25">
      <c r="A156" s="1"/>
      <c r="B156" s="1"/>
      <c r="C156" s="1"/>
      <c r="D156" s="1"/>
      <c r="E156" s="1"/>
      <c r="F156" s="1"/>
      <c r="G156" s="1"/>
      <c r="H156" s="21" t="s">
        <v>588</v>
      </c>
      <c r="I156" s="11">
        <v>0</v>
      </c>
      <c r="J156" s="11" t="str">
        <f>INDEX(rngUnitSettings,MATCH("Length",INDEX(rngUnitSettings,,1),0),2)</f>
        <v>mm</v>
      </c>
      <c r="K156" s="22" t="s">
        <v>589</v>
      </c>
      <c r="L156" s="11"/>
      <c r="M156" s="11"/>
      <c r="N156" s="11"/>
      <c r="O156" s="87"/>
      <c r="P156" s="2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 t="str">
        <f t="shared" si="7"/>
        <v/>
      </c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IE156" s="93" t="str">
        <f t="shared" si="8"/>
        <v/>
      </c>
    </row>
    <row r="157" spans="1:239" x14ac:dyDescent="0.25">
      <c r="A157" s="1"/>
      <c r="B157" s="1"/>
      <c r="C157" s="1"/>
      <c r="D157" s="1"/>
      <c r="E157" s="1"/>
      <c r="F157" s="1"/>
      <c r="G157" s="1"/>
      <c r="H157" s="107" t="s">
        <v>590</v>
      </c>
      <c r="I157" s="108"/>
      <c r="J157" s="108"/>
      <c r="K157" s="108"/>
      <c r="L157" s="108"/>
      <c r="M157" s="108"/>
      <c r="N157" s="108"/>
      <c r="O157" s="87"/>
      <c r="P157" s="2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 t="str">
        <f t="shared" si="7"/>
        <v/>
      </c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IE157" s="93" t="str">
        <f t="shared" si="8"/>
        <v/>
      </c>
    </row>
    <row r="158" spans="1:239" x14ac:dyDescent="0.25">
      <c r="A158" s="1"/>
      <c r="B158" s="1"/>
      <c r="C158" s="1"/>
      <c r="D158" s="1"/>
      <c r="E158" s="1"/>
      <c r="F158" s="1"/>
      <c r="G158" s="1"/>
      <c r="H158" s="19" t="s">
        <v>557</v>
      </c>
      <c r="I158" s="8" t="s">
        <v>556</v>
      </c>
      <c r="J158" s="8" t="s">
        <v>591</v>
      </c>
      <c r="K158" s="8" t="s">
        <v>592</v>
      </c>
      <c r="L158" s="8" t="s">
        <v>593</v>
      </c>
      <c r="M158" s="8" t="s">
        <v>594</v>
      </c>
      <c r="N158" s="8" t="s">
        <v>3</v>
      </c>
      <c r="O158" s="87"/>
      <c r="P158" s="2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 t="str">
        <f t="shared" si="7"/>
        <v/>
      </c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IE158" s="93" t="str">
        <f t="shared" si="8"/>
        <v/>
      </c>
    </row>
    <row r="159" spans="1:239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87"/>
      <c r="P159" s="2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 t="str">
        <f t="shared" si="7"/>
        <v/>
      </c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IE159" s="93" t="str">
        <f t="shared" si="8"/>
        <v/>
      </c>
    </row>
    <row r="160" spans="1:239" x14ac:dyDescent="0.25">
      <c r="A160" s="1"/>
      <c r="B160" s="1"/>
      <c r="C160" s="1"/>
      <c r="D160" s="1"/>
      <c r="E160" s="1"/>
      <c r="F160" s="1"/>
      <c r="G160" s="1"/>
      <c r="H160" s="21"/>
      <c r="I160" s="11"/>
      <c r="J160" s="11"/>
      <c r="K160" s="11"/>
      <c r="L160" s="11"/>
      <c r="M160" s="11"/>
      <c r="N160" s="11"/>
      <c r="O160" s="87"/>
      <c r="P160" s="2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 t="str">
        <f t="shared" si="7"/>
        <v/>
      </c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IE160" s="93" t="str">
        <f t="shared" si="8"/>
        <v/>
      </c>
    </row>
    <row r="161" spans="1:239" x14ac:dyDescent="0.25">
      <c r="A161" s="1"/>
      <c r="B161" s="1"/>
      <c r="C161" s="1"/>
      <c r="D161" s="1"/>
      <c r="E161" s="1"/>
      <c r="F161" s="1"/>
      <c r="G161" s="1"/>
      <c r="H161" s="18" t="s">
        <v>517</v>
      </c>
      <c r="I161" s="108"/>
      <c r="J161" s="108"/>
      <c r="K161" s="108"/>
      <c r="L161" s="108"/>
      <c r="M161" s="108"/>
      <c r="N161" s="11"/>
      <c r="O161" s="87"/>
      <c r="P161" s="2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 t="str">
        <f t="shared" si="7"/>
        <v/>
      </c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IE161" s="93" t="str">
        <f t="shared" si="8"/>
        <v/>
      </c>
    </row>
    <row r="162" spans="1:239" x14ac:dyDescent="0.25">
      <c r="A162" s="1"/>
      <c r="B162" s="1"/>
      <c r="C162" s="1"/>
      <c r="D162" s="1"/>
      <c r="E162" s="1"/>
      <c r="F162" s="1"/>
      <c r="G162" s="1"/>
      <c r="H162" s="19" t="s">
        <v>518</v>
      </c>
      <c r="I162" s="8" t="s">
        <v>519</v>
      </c>
      <c r="J162" s="8" t="s">
        <v>520</v>
      </c>
      <c r="K162" s="8" t="s">
        <v>521</v>
      </c>
      <c r="L162" s="8" t="s">
        <v>3</v>
      </c>
      <c r="M162" s="20" t="s">
        <v>4</v>
      </c>
      <c r="N162" s="11"/>
      <c r="O162" s="87"/>
      <c r="P162" s="2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 t="str">
        <f t="shared" si="7"/>
        <v/>
      </c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IE162" s="93" t="str">
        <f t="shared" si="8"/>
        <v/>
      </c>
    </row>
    <row r="163" spans="1:239" x14ac:dyDescent="0.25">
      <c r="A163" s="1"/>
      <c r="B163" s="1"/>
      <c r="C163" s="1"/>
      <c r="D163" s="1"/>
      <c r="E163" s="1"/>
      <c r="F163" s="1"/>
      <c r="G163" s="1"/>
      <c r="H163" s="21" t="s">
        <v>573</v>
      </c>
      <c r="I163" s="11">
        <v>40</v>
      </c>
      <c r="J163" s="11">
        <v>20</v>
      </c>
      <c r="K163" s="11">
        <v>6</v>
      </c>
      <c r="L163" s="11" t="str">
        <f t="shared" ref="L163:L170" si="10">INDEX(rngUnitSettings,MATCH("Length",INDEX(rngUnitSettings,,1),0),2)</f>
        <v>mm</v>
      </c>
      <c r="M163" s="22" t="s">
        <v>595</v>
      </c>
      <c r="N163" s="11"/>
      <c r="O163" s="87"/>
      <c r="P163" s="2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 t="str">
        <f t="shared" si="7"/>
        <v/>
      </c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IE163" s="93" t="str">
        <f t="shared" si="8"/>
        <v/>
      </c>
    </row>
    <row r="164" spans="1:239" x14ac:dyDescent="0.25">
      <c r="A164" s="1"/>
      <c r="B164" s="1"/>
      <c r="C164" s="1"/>
      <c r="D164" s="1"/>
      <c r="E164" s="1"/>
      <c r="F164" s="1"/>
      <c r="G164" s="1"/>
      <c r="H164" s="21" t="s">
        <v>575</v>
      </c>
      <c r="I164" s="11">
        <v>40</v>
      </c>
      <c r="J164" s="11">
        <v>20</v>
      </c>
      <c r="K164" s="11">
        <v>6</v>
      </c>
      <c r="L164" s="11" t="str">
        <f t="shared" si="10"/>
        <v>mm</v>
      </c>
      <c r="M164" s="22" t="s">
        <v>596</v>
      </c>
      <c r="N164" s="11"/>
      <c r="O164" s="87"/>
      <c r="P164" s="2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 t="str">
        <f t="shared" si="7"/>
        <v/>
      </c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IE164" s="93" t="str">
        <f t="shared" si="8"/>
        <v/>
      </c>
    </row>
    <row r="165" spans="1:239" x14ac:dyDescent="0.25">
      <c r="A165" s="1"/>
      <c r="B165" s="1"/>
      <c r="C165" s="1"/>
      <c r="D165" s="1"/>
      <c r="E165" s="1"/>
      <c r="F165" s="1"/>
      <c r="G165" s="1"/>
      <c r="H165" s="21" t="s">
        <v>577</v>
      </c>
      <c r="I165" s="11">
        <v>40</v>
      </c>
      <c r="J165" s="11">
        <v>20</v>
      </c>
      <c r="K165" s="11">
        <v>8</v>
      </c>
      <c r="L165" s="11" t="str">
        <f t="shared" si="10"/>
        <v>mm</v>
      </c>
      <c r="M165" s="22" t="s">
        <v>597</v>
      </c>
      <c r="N165" s="11"/>
      <c r="O165" s="87"/>
      <c r="P165" s="2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 t="str">
        <f t="shared" si="7"/>
        <v/>
      </c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IE165" s="93" t="str">
        <f t="shared" si="8"/>
        <v/>
      </c>
    </row>
    <row r="166" spans="1:239" x14ac:dyDescent="0.25">
      <c r="A166" s="1"/>
      <c r="B166" s="1"/>
      <c r="C166" s="1"/>
      <c r="D166" s="1"/>
      <c r="E166" s="1"/>
      <c r="F166" s="1"/>
      <c r="G166" s="1"/>
      <c r="H166" s="21" t="s">
        <v>579</v>
      </c>
      <c r="I166" s="11">
        <v>40</v>
      </c>
      <c r="J166" s="11">
        <v>20</v>
      </c>
      <c r="K166" s="11">
        <v>8</v>
      </c>
      <c r="L166" s="11" t="str">
        <f t="shared" si="10"/>
        <v>mm</v>
      </c>
      <c r="M166" s="22" t="s">
        <v>598</v>
      </c>
      <c r="N166" s="11"/>
      <c r="O166" s="87"/>
      <c r="P166" s="2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 t="str">
        <f t="shared" si="7"/>
        <v/>
      </c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IE166" s="93" t="str">
        <f t="shared" si="8"/>
        <v/>
      </c>
    </row>
    <row r="167" spans="1:239" x14ac:dyDescent="0.25">
      <c r="A167" s="1"/>
      <c r="B167" s="1"/>
      <c r="C167" s="1"/>
      <c r="D167" s="1"/>
      <c r="E167" s="1"/>
      <c r="F167" s="1"/>
      <c r="G167" s="1"/>
      <c r="H167" s="21" t="s">
        <v>599</v>
      </c>
      <c r="I167" s="11">
        <v>40</v>
      </c>
      <c r="J167" s="11">
        <v>20</v>
      </c>
      <c r="K167" s="11" t="s">
        <v>9</v>
      </c>
      <c r="L167" s="11" t="str">
        <f t="shared" si="10"/>
        <v>mm</v>
      </c>
      <c r="M167" s="22" t="s">
        <v>600</v>
      </c>
      <c r="N167" s="11"/>
      <c r="O167" s="87"/>
      <c r="P167" s="2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 t="str">
        <f t="shared" si="7"/>
        <v/>
      </c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IE167" s="93" t="str">
        <f t="shared" si="8"/>
        <v/>
      </c>
    </row>
    <row r="168" spans="1:239" x14ac:dyDescent="0.25">
      <c r="A168" s="1"/>
      <c r="B168" s="1"/>
      <c r="C168" s="1"/>
      <c r="D168" s="1"/>
      <c r="E168" s="1"/>
      <c r="F168" s="1"/>
      <c r="G168" s="1"/>
      <c r="H168" s="21" t="s">
        <v>601</v>
      </c>
      <c r="I168" s="11">
        <v>40</v>
      </c>
      <c r="J168" s="11">
        <v>20</v>
      </c>
      <c r="K168" s="11" t="s">
        <v>9</v>
      </c>
      <c r="L168" s="11" t="str">
        <f t="shared" si="10"/>
        <v>mm</v>
      </c>
      <c r="M168" s="22" t="s">
        <v>602</v>
      </c>
      <c r="N168" s="11"/>
      <c r="O168" s="87"/>
      <c r="P168" s="2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 t="str">
        <f t="shared" si="7"/>
        <v/>
      </c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IE168" s="93" t="str">
        <f t="shared" si="8"/>
        <v/>
      </c>
    </row>
    <row r="169" spans="1:239" x14ac:dyDescent="0.25">
      <c r="A169" s="1"/>
      <c r="B169" s="1"/>
      <c r="C169" s="1"/>
      <c r="D169" s="1"/>
      <c r="E169" s="1"/>
      <c r="F169" s="1"/>
      <c r="G169" s="1"/>
      <c r="H169" s="21" t="s">
        <v>603</v>
      </c>
      <c r="I169" s="11">
        <v>40</v>
      </c>
      <c r="J169" s="11">
        <v>20</v>
      </c>
      <c r="K169" s="11" t="s">
        <v>9</v>
      </c>
      <c r="L169" s="11" t="str">
        <f t="shared" si="10"/>
        <v>mm</v>
      </c>
      <c r="M169" s="22" t="s">
        <v>604</v>
      </c>
      <c r="N169" s="11"/>
      <c r="O169" s="87"/>
      <c r="P169" s="2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 t="str">
        <f t="shared" si="7"/>
        <v/>
      </c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IE169" s="93" t="str">
        <f t="shared" si="8"/>
        <v/>
      </c>
    </row>
    <row r="170" spans="1:239" x14ac:dyDescent="0.25">
      <c r="A170" s="1"/>
      <c r="B170" s="1"/>
      <c r="C170" s="1"/>
      <c r="D170" s="1"/>
      <c r="E170" s="1"/>
      <c r="F170" s="1"/>
      <c r="G170" s="1"/>
      <c r="H170" s="21" t="s">
        <v>605</v>
      </c>
      <c r="I170" s="11">
        <v>40</v>
      </c>
      <c r="J170" s="11">
        <v>20</v>
      </c>
      <c r="K170" s="11" t="s">
        <v>9</v>
      </c>
      <c r="L170" s="11" t="str">
        <f t="shared" si="10"/>
        <v>mm</v>
      </c>
      <c r="M170" s="22" t="s">
        <v>606</v>
      </c>
      <c r="N170" s="11"/>
      <c r="O170" s="87"/>
      <c r="P170" s="2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 t="str">
        <f t="shared" si="7"/>
        <v/>
      </c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IE170" s="93" t="str">
        <f t="shared" si="8"/>
        <v/>
      </c>
    </row>
    <row r="171" spans="1:239" x14ac:dyDescent="0.25">
      <c r="A171" s="1"/>
      <c r="B171" s="1"/>
      <c r="C171" s="1"/>
      <c r="D171" s="1"/>
      <c r="E171" s="1"/>
      <c r="F171" s="1"/>
      <c r="G171" s="1"/>
      <c r="H171" s="18" t="s">
        <v>494</v>
      </c>
      <c r="I171" s="108"/>
      <c r="J171" s="108"/>
      <c r="K171" s="108"/>
      <c r="L171" s="108"/>
      <c r="M171" s="108"/>
      <c r="N171" s="108"/>
      <c r="O171" s="88"/>
      <c r="P171" s="18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 t="str">
        <f t="shared" si="7"/>
        <v/>
      </c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IE171" s="93" t="str">
        <f t="shared" si="8"/>
        <v/>
      </c>
    </row>
    <row r="172" spans="1:239" x14ac:dyDescent="0.25">
      <c r="A172" s="1"/>
      <c r="B172" s="1"/>
      <c r="C172" s="1"/>
      <c r="D172" s="1"/>
      <c r="E172" s="1"/>
      <c r="F172" s="1"/>
      <c r="G172" s="1"/>
      <c r="H172" s="19" t="s">
        <v>518</v>
      </c>
      <c r="I172" s="8" t="s">
        <v>541</v>
      </c>
      <c r="J172" s="8" t="s">
        <v>542</v>
      </c>
      <c r="K172" s="8" t="s">
        <v>543</v>
      </c>
      <c r="L172" s="8" t="s">
        <v>544</v>
      </c>
      <c r="M172" s="8" t="s">
        <v>542</v>
      </c>
      <c r="N172" s="8" t="s">
        <v>543</v>
      </c>
      <c r="O172" s="84" t="s">
        <v>3</v>
      </c>
      <c r="P172" s="20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 t="str">
        <f t="shared" si="7"/>
        <v/>
      </c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IE172" s="93" t="str">
        <f t="shared" si="8"/>
        <v/>
      </c>
    </row>
    <row r="173" spans="1:239" x14ac:dyDescent="0.25">
      <c r="A173" s="1"/>
      <c r="B173" s="1"/>
      <c r="C173" s="1"/>
      <c r="D173" s="1"/>
      <c r="E173" s="1"/>
      <c r="F173" s="1"/>
      <c r="G173" s="1"/>
      <c r="H173" s="21" t="s">
        <v>573</v>
      </c>
      <c r="I173" s="11"/>
      <c r="J173" s="11" t="s">
        <v>500</v>
      </c>
      <c r="K173" s="11" t="s">
        <v>545</v>
      </c>
      <c r="L173" s="11"/>
      <c r="M173" s="11" t="s">
        <v>500</v>
      </c>
      <c r="N173" s="11" t="s">
        <v>545</v>
      </c>
      <c r="O173" s="87" t="str">
        <f t="shared" ref="O173:O180" si="11">INDEX(rngUnitSettings,MATCH("Length",INDEX(rngUnitSettings,,1),0),2)</f>
        <v>mm</v>
      </c>
      <c r="P173" s="22" t="s">
        <v>607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 t="str">
        <f t="shared" si="7"/>
        <v/>
      </c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IE173" s="93" t="str">
        <f t="shared" si="8"/>
        <v/>
      </c>
    </row>
    <row r="174" spans="1:239" x14ac:dyDescent="0.25">
      <c r="A174" s="1"/>
      <c r="B174" s="1"/>
      <c r="C174" s="1"/>
      <c r="D174" s="1"/>
      <c r="E174" s="1"/>
      <c r="F174" s="1"/>
      <c r="G174" s="1"/>
      <c r="H174" s="21" t="s">
        <v>575</v>
      </c>
      <c r="I174" s="11"/>
      <c r="J174" s="11" t="s">
        <v>500</v>
      </c>
      <c r="K174" s="11" t="s">
        <v>545</v>
      </c>
      <c r="L174" s="11"/>
      <c r="M174" s="11" t="s">
        <v>500</v>
      </c>
      <c r="N174" s="11" t="s">
        <v>545</v>
      </c>
      <c r="O174" s="87" t="str">
        <f t="shared" si="11"/>
        <v>mm</v>
      </c>
      <c r="P174" s="22" t="s">
        <v>608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 t="str">
        <f t="shared" si="7"/>
        <v/>
      </c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IE174" s="93" t="str">
        <f t="shared" si="8"/>
        <v/>
      </c>
    </row>
    <row r="175" spans="1:239" x14ac:dyDescent="0.25">
      <c r="A175" s="1"/>
      <c r="B175" s="1"/>
      <c r="C175" s="1"/>
      <c r="D175" s="1"/>
      <c r="E175" s="1"/>
      <c r="F175" s="1"/>
      <c r="G175" s="1"/>
      <c r="H175" s="21" t="s">
        <v>577</v>
      </c>
      <c r="I175" s="11"/>
      <c r="J175" s="11" t="s">
        <v>500</v>
      </c>
      <c r="K175" s="11" t="s">
        <v>545</v>
      </c>
      <c r="L175" s="11"/>
      <c r="M175" s="11" t="s">
        <v>500</v>
      </c>
      <c r="N175" s="11" t="s">
        <v>545</v>
      </c>
      <c r="O175" s="87" t="str">
        <f t="shared" si="11"/>
        <v>mm</v>
      </c>
      <c r="P175" s="22" t="s">
        <v>609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 t="str">
        <f t="shared" ref="DT175:DT238" si="12">IF(ROW(A175)&gt;ROWS(rngLoadCombinations)-1,"",INDEX(rngLoadCombinations,ROW(A175)+1,1))</f>
        <v/>
      </c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IE175" s="93" t="str">
        <f t="shared" ref="IE175:IE238" si="13">IF(ROW(A175)&gt;ROWS(rngLoadCombinations)-1,"",INDEX(rngLoadCombinations,ROW(A175)+1,1))</f>
        <v/>
      </c>
    </row>
    <row r="176" spans="1:239" x14ac:dyDescent="0.25">
      <c r="A176" s="1"/>
      <c r="B176" s="1"/>
      <c r="C176" s="1"/>
      <c r="D176" s="1"/>
      <c r="E176" s="1"/>
      <c r="F176" s="1"/>
      <c r="G176" s="1"/>
      <c r="H176" s="21" t="s">
        <v>579</v>
      </c>
      <c r="I176" s="11"/>
      <c r="J176" s="11" t="s">
        <v>500</v>
      </c>
      <c r="K176" s="11" t="s">
        <v>545</v>
      </c>
      <c r="L176" s="11"/>
      <c r="M176" s="11" t="s">
        <v>500</v>
      </c>
      <c r="N176" s="11" t="s">
        <v>545</v>
      </c>
      <c r="O176" s="87" t="str">
        <f t="shared" si="11"/>
        <v>mm</v>
      </c>
      <c r="P176" s="22" t="s">
        <v>610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 t="str">
        <f t="shared" si="12"/>
        <v/>
      </c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IE176" s="93" t="str">
        <f t="shared" si="13"/>
        <v/>
      </c>
    </row>
    <row r="177" spans="1:239" x14ac:dyDescent="0.25">
      <c r="A177" s="1"/>
      <c r="B177" s="1"/>
      <c r="C177" s="1"/>
      <c r="D177" s="1"/>
      <c r="E177" s="1"/>
      <c r="F177" s="1"/>
      <c r="G177" s="1"/>
      <c r="H177" s="21" t="s">
        <v>599</v>
      </c>
      <c r="I177" s="11"/>
      <c r="J177" s="11" t="s">
        <v>500</v>
      </c>
      <c r="K177" s="11" t="s">
        <v>545</v>
      </c>
      <c r="L177" s="11"/>
      <c r="M177" s="11" t="s">
        <v>500</v>
      </c>
      <c r="N177" s="11" t="s">
        <v>545</v>
      </c>
      <c r="O177" s="87" t="str">
        <f t="shared" si="11"/>
        <v>mm</v>
      </c>
      <c r="P177" s="22" t="s">
        <v>611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 t="str">
        <f t="shared" si="12"/>
        <v/>
      </c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IE177" s="93" t="str">
        <f t="shared" si="13"/>
        <v/>
      </c>
    </row>
    <row r="178" spans="1:239" x14ac:dyDescent="0.25">
      <c r="A178" s="1"/>
      <c r="B178" s="1"/>
      <c r="C178" s="1"/>
      <c r="D178" s="1"/>
      <c r="E178" s="1"/>
      <c r="F178" s="1"/>
      <c r="G178" s="1"/>
      <c r="H178" s="21" t="s">
        <v>601</v>
      </c>
      <c r="I178" s="11"/>
      <c r="J178" s="11" t="s">
        <v>500</v>
      </c>
      <c r="K178" s="11" t="s">
        <v>545</v>
      </c>
      <c r="L178" s="11"/>
      <c r="M178" s="11" t="s">
        <v>500</v>
      </c>
      <c r="N178" s="11" t="s">
        <v>545</v>
      </c>
      <c r="O178" s="87" t="str">
        <f t="shared" si="11"/>
        <v>mm</v>
      </c>
      <c r="P178" s="22" t="s">
        <v>612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 t="str">
        <f t="shared" si="12"/>
        <v/>
      </c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IE178" s="93" t="str">
        <f t="shared" si="13"/>
        <v/>
      </c>
    </row>
    <row r="179" spans="1:239" x14ac:dyDescent="0.25">
      <c r="A179" s="1"/>
      <c r="B179" s="1"/>
      <c r="C179" s="1"/>
      <c r="D179" s="1"/>
      <c r="E179" s="1"/>
      <c r="F179" s="1"/>
      <c r="G179" s="1"/>
      <c r="H179" s="21" t="s">
        <v>603</v>
      </c>
      <c r="I179" s="11"/>
      <c r="J179" s="11" t="s">
        <v>500</v>
      </c>
      <c r="K179" s="11" t="s">
        <v>545</v>
      </c>
      <c r="L179" s="11"/>
      <c r="M179" s="11" t="s">
        <v>500</v>
      </c>
      <c r="N179" s="11" t="s">
        <v>545</v>
      </c>
      <c r="O179" s="87" t="str">
        <f t="shared" si="11"/>
        <v>mm</v>
      </c>
      <c r="P179" s="22" t="s">
        <v>613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 t="str">
        <f t="shared" si="12"/>
        <v/>
      </c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IE179" s="93" t="str">
        <f t="shared" si="13"/>
        <v/>
      </c>
    </row>
    <row r="180" spans="1:239" x14ac:dyDescent="0.25">
      <c r="A180" s="1"/>
      <c r="B180" s="1"/>
      <c r="C180" s="1"/>
      <c r="D180" s="1"/>
      <c r="E180" s="1"/>
      <c r="F180" s="1"/>
      <c r="G180" s="1"/>
      <c r="H180" s="21" t="s">
        <v>605</v>
      </c>
      <c r="I180" s="11"/>
      <c r="J180" s="11" t="s">
        <v>500</v>
      </c>
      <c r="K180" s="11" t="s">
        <v>545</v>
      </c>
      <c r="L180" s="11"/>
      <c r="M180" s="11" t="s">
        <v>500</v>
      </c>
      <c r="N180" s="11" t="s">
        <v>545</v>
      </c>
      <c r="O180" s="87" t="str">
        <f t="shared" si="11"/>
        <v>mm</v>
      </c>
      <c r="P180" s="22" t="s">
        <v>614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 t="str">
        <f t="shared" si="12"/>
        <v/>
      </c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IE180" s="93" t="str">
        <f t="shared" si="13"/>
        <v/>
      </c>
    </row>
    <row r="181" spans="1:23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 t="str">
        <f t="shared" si="12"/>
        <v/>
      </c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IE181" s="93" t="str">
        <f t="shared" si="13"/>
        <v/>
      </c>
    </row>
    <row r="182" spans="1:23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 t="str">
        <f t="shared" si="12"/>
        <v/>
      </c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IE182" s="93" t="str">
        <f t="shared" si="13"/>
        <v/>
      </c>
    </row>
    <row r="183" spans="1:23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 t="str">
        <f t="shared" si="12"/>
        <v/>
      </c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IE183" s="93" t="str">
        <f t="shared" si="13"/>
        <v/>
      </c>
    </row>
    <row r="184" spans="1:23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 t="str">
        <f t="shared" si="12"/>
        <v/>
      </c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IE184" s="93" t="str">
        <f t="shared" si="13"/>
        <v/>
      </c>
    </row>
    <row r="185" spans="1:23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 t="str">
        <f t="shared" si="12"/>
        <v/>
      </c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IE185" s="93" t="str">
        <f t="shared" si="13"/>
        <v/>
      </c>
    </row>
    <row r="186" spans="1:23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 t="str">
        <f t="shared" si="12"/>
        <v/>
      </c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IE186" s="93" t="str">
        <f t="shared" si="13"/>
        <v/>
      </c>
    </row>
    <row r="187" spans="1:23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 t="str">
        <f t="shared" si="12"/>
        <v/>
      </c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IE187" s="93" t="str">
        <f t="shared" si="13"/>
        <v/>
      </c>
    </row>
    <row r="188" spans="1:23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 t="str">
        <f t="shared" si="12"/>
        <v/>
      </c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IE188" s="93" t="str">
        <f t="shared" si="13"/>
        <v/>
      </c>
    </row>
    <row r="189" spans="1:23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 t="str">
        <f t="shared" si="12"/>
        <v/>
      </c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IE189" s="93" t="str">
        <f t="shared" si="13"/>
        <v/>
      </c>
    </row>
    <row r="190" spans="1:23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 t="str">
        <f t="shared" si="12"/>
        <v/>
      </c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IE190" s="93" t="str">
        <f t="shared" si="13"/>
        <v/>
      </c>
    </row>
    <row r="191" spans="1:23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 t="str">
        <f t="shared" si="12"/>
        <v/>
      </c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IE191" s="93" t="str">
        <f t="shared" si="13"/>
        <v/>
      </c>
    </row>
    <row r="192" spans="1:23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 t="str">
        <f t="shared" si="12"/>
        <v/>
      </c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IE192" s="93" t="str">
        <f t="shared" si="13"/>
        <v/>
      </c>
    </row>
    <row r="193" spans="1:23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 t="str">
        <f t="shared" si="12"/>
        <v/>
      </c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IE193" s="93" t="str">
        <f t="shared" si="13"/>
        <v/>
      </c>
    </row>
    <row r="194" spans="1:23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 t="str">
        <f t="shared" si="12"/>
        <v/>
      </c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IE194" s="93" t="str">
        <f t="shared" si="13"/>
        <v/>
      </c>
    </row>
    <row r="195" spans="1:23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 t="str">
        <f t="shared" si="12"/>
        <v/>
      </c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IE195" s="93" t="str">
        <f t="shared" si="13"/>
        <v/>
      </c>
    </row>
    <row r="196" spans="1:23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 t="str">
        <f t="shared" si="12"/>
        <v/>
      </c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IE196" s="93" t="str">
        <f t="shared" si="13"/>
        <v/>
      </c>
    </row>
    <row r="197" spans="1:23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 t="str">
        <f t="shared" si="12"/>
        <v/>
      </c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IE197" s="93" t="str">
        <f t="shared" si="13"/>
        <v/>
      </c>
    </row>
    <row r="198" spans="1:23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 t="str">
        <f t="shared" si="12"/>
        <v/>
      </c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IE198" s="93" t="str">
        <f t="shared" si="13"/>
        <v/>
      </c>
    </row>
    <row r="199" spans="1:23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 t="str">
        <f t="shared" si="12"/>
        <v/>
      </c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IE199" s="93" t="str">
        <f t="shared" si="13"/>
        <v/>
      </c>
    </row>
    <row r="200" spans="1:23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 t="str">
        <f t="shared" si="12"/>
        <v/>
      </c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IE200" s="93" t="str">
        <f t="shared" si="13"/>
        <v/>
      </c>
    </row>
    <row r="201" spans="1:23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 t="str">
        <f t="shared" si="12"/>
        <v/>
      </c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IE201" s="93" t="str">
        <f t="shared" si="13"/>
        <v/>
      </c>
    </row>
    <row r="202" spans="1:239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 t="str">
        <f t="shared" si="12"/>
        <v/>
      </c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IE202" s="93" t="str">
        <f t="shared" si="13"/>
        <v/>
      </c>
    </row>
    <row r="203" spans="1:23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 t="str">
        <f t="shared" si="12"/>
        <v/>
      </c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IE203" s="93" t="str">
        <f t="shared" si="13"/>
        <v/>
      </c>
    </row>
    <row r="204" spans="1:23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 t="str">
        <f t="shared" si="12"/>
        <v/>
      </c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IE204" s="93" t="str">
        <f t="shared" si="13"/>
        <v/>
      </c>
    </row>
    <row r="205" spans="1:23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 t="str">
        <f t="shared" si="12"/>
        <v/>
      </c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IE205" s="93" t="str">
        <f t="shared" si="13"/>
        <v/>
      </c>
    </row>
    <row r="206" spans="1:239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 t="str">
        <f t="shared" si="12"/>
        <v/>
      </c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IE206" s="93" t="str">
        <f t="shared" si="13"/>
        <v/>
      </c>
    </row>
    <row r="207" spans="1:239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 t="str">
        <f t="shared" si="12"/>
        <v/>
      </c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IE207" s="93" t="str">
        <f t="shared" si="13"/>
        <v/>
      </c>
    </row>
    <row r="208" spans="1:23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 t="str">
        <f t="shared" si="12"/>
        <v/>
      </c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IE208" s="93" t="str">
        <f t="shared" si="13"/>
        <v/>
      </c>
    </row>
    <row r="209" spans="1:23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 t="str">
        <f t="shared" si="12"/>
        <v/>
      </c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IE209" s="93" t="str">
        <f t="shared" si="13"/>
        <v/>
      </c>
    </row>
    <row r="210" spans="1:23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 t="str">
        <f t="shared" si="12"/>
        <v/>
      </c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IE210" s="93" t="str">
        <f t="shared" si="13"/>
        <v/>
      </c>
    </row>
    <row r="211" spans="1:23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 t="str">
        <f t="shared" si="12"/>
        <v/>
      </c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IE211" s="93" t="str">
        <f t="shared" si="13"/>
        <v/>
      </c>
    </row>
    <row r="212" spans="1:23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 t="str">
        <f t="shared" si="12"/>
        <v/>
      </c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IE212" s="93" t="str">
        <f t="shared" si="13"/>
        <v/>
      </c>
    </row>
    <row r="213" spans="1:239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 t="str">
        <f t="shared" si="12"/>
        <v/>
      </c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IE213" s="93" t="str">
        <f t="shared" si="13"/>
        <v/>
      </c>
    </row>
    <row r="214" spans="1:23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 t="str">
        <f t="shared" si="12"/>
        <v/>
      </c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IE214" s="93" t="str">
        <f t="shared" si="13"/>
        <v/>
      </c>
    </row>
    <row r="215" spans="1:239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 t="str">
        <f t="shared" si="12"/>
        <v/>
      </c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IE215" s="93" t="str">
        <f t="shared" si="13"/>
        <v/>
      </c>
    </row>
    <row r="216" spans="1:23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 t="str">
        <f t="shared" si="12"/>
        <v/>
      </c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IE216" s="93" t="str">
        <f t="shared" si="13"/>
        <v/>
      </c>
    </row>
    <row r="217" spans="1:239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 t="str">
        <f t="shared" si="12"/>
        <v/>
      </c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IE217" s="93" t="str">
        <f t="shared" si="13"/>
        <v/>
      </c>
    </row>
    <row r="218" spans="1:239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 t="str">
        <f t="shared" si="12"/>
        <v/>
      </c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IE218" s="93" t="str">
        <f t="shared" si="13"/>
        <v/>
      </c>
    </row>
    <row r="219" spans="1:23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 t="str">
        <f t="shared" si="12"/>
        <v/>
      </c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IE219" s="93" t="str">
        <f t="shared" si="13"/>
        <v/>
      </c>
    </row>
    <row r="220" spans="1:239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 t="str">
        <f t="shared" si="12"/>
        <v/>
      </c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IE220" s="93" t="str">
        <f t="shared" si="13"/>
        <v/>
      </c>
    </row>
    <row r="221" spans="1:23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 t="str">
        <f t="shared" si="12"/>
        <v/>
      </c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IE221" s="93" t="str">
        <f t="shared" si="13"/>
        <v/>
      </c>
    </row>
    <row r="222" spans="1:23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 t="str">
        <f t="shared" si="12"/>
        <v/>
      </c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IE222" s="93" t="str">
        <f t="shared" si="13"/>
        <v/>
      </c>
    </row>
    <row r="223" spans="1:23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 t="str">
        <f t="shared" si="12"/>
        <v/>
      </c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IE223" s="93" t="str">
        <f t="shared" si="13"/>
        <v/>
      </c>
    </row>
    <row r="224" spans="1:23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 t="str">
        <f t="shared" si="12"/>
        <v/>
      </c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IE224" s="93" t="str">
        <f t="shared" si="13"/>
        <v/>
      </c>
    </row>
    <row r="225" spans="1:239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 t="str">
        <f t="shared" si="12"/>
        <v/>
      </c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IE225" s="93" t="str">
        <f t="shared" si="13"/>
        <v/>
      </c>
    </row>
    <row r="226" spans="1:23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 t="str">
        <f t="shared" si="12"/>
        <v/>
      </c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IE226" s="93" t="str">
        <f t="shared" si="13"/>
        <v/>
      </c>
    </row>
    <row r="227" spans="1:239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 t="str">
        <f t="shared" si="12"/>
        <v/>
      </c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IE227" s="93" t="str">
        <f t="shared" si="13"/>
        <v/>
      </c>
    </row>
    <row r="228" spans="1:239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 t="str">
        <f t="shared" si="12"/>
        <v/>
      </c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IE228" s="93" t="str">
        <f t="shared" si="13"/>
        <v/>
      </c>
    </row>
    <row r="229" spans="1:239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 t="str">
        <f t="shared" si="12"/>
        <v/>
      </c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IE229" s="93" t="str">
        <f t="shared" si="13"/>
        <v/>
      </c>
    </row>
    <row r="230" spans="1:239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 t="str">
        <f t="shared" si="12"/>
        <v/>
      </c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IE230" s="93" t="str">
        <f t="shared" si="13"/>
        <v/>
      </c>
    </row>
    <row r="231" spans="1:23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 t="str">
        <f t="shared" si="12"/>
        <v/>
      </c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IE231" s="93" t="str">
        <f t="shared" si="13"/>
        <v/>
      </c>
    </row>
    <row r="232" spans="1:23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 t="str">
        <f t="shared" si="12"/>
        <v/>
      </c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IE232" s="93" t="str">
        <f t="shared" si="13"/>
        <v/>
      </c>
    </row>
    <row r="233" spans="1:239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 t="str">
        <f t="shared" si="12"/>
        <v/>
      </c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IE233" s="93" t="str">
        <f t="shared" si="13"/>
        <v/>
      </c>
    </row>
    <row r="234" spans="1:23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 t="str">
        <f t="shared" si="12"/>
        <v/>
      </c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IE234" s="93" t="str">
        <f t="shared" si="13"/>
        <v/>
      </c>
    </row>
    <row r="235" spans="1:23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 t="str">
        <f t="shared" si="12"/>
        <v/>
      </c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IE235" s="93" t="str">
        <f t="shared" si="13"/>
        <v/>
      </c>
    </row>
    <row r="236" spans="1:23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 t="str">
        <f t="shared" si="12"/>
        <v/>
      </c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IE236" s="93" t="str">
        <f t="shared" si="13"/>
        <v/>
      </c>
    </row>
    <row r="237" spans="1:239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 t="str">
        <f t="shared" si="12"/>
        <v/>
      </c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IE237" s="93" t="str">
        <f t="shared" si="13"/>
        <v/>
      </c>
    </row>
    <row r="238" spans="1:239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 t="str">
        <f t="shared" si="12"/>
        <v/>
      </c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IE238" s="93" t="str">
        <f t="shared" si="13"/>
        <v/>
      </c>
    </row>
    <row r="239" spans="1:23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 t="str">
        <f t="shared" ref="DT239:DT302" si="14">IF(ROW(A239)&gt;ROWS(rngLoadCombinations)-1,"",INDEX(rngLoadCombinations,ROW(A239)+1,1))</f>
        <v/>
      </c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IE239" s="93" t="str">
        <f t="shared" ref="IE239:IE302" si="15">IF(ROW(A239)&gt;ROWS(rngLoadCombinations)-1,"",INDEX(rngLoadCombinations,ROW(A239)+1,1))</f>
        <v/>
      </c>
    </row>
    <row r="240" spans="1:23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 t="str">
        <f t="shared" si="14"/>
        <v/>
      </c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IE240" s="93" t="str">
        <f t="shared" si="15"/>
        <v/>
      </c>
    </row>
    <row r="241" spans="1:23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 t="str">
        <f t="shared" si="14"/>
        <v/>
      </c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IE241" s="93" t="str">
        <f t="shared" si="15"/>
        <v/>
      </c>
    </row>
    <row r="242" spans="1:23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 t="str">
        <f t="shared" si="14"/>
        <v/>
      </c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IE242" s="93" t="str">
        <f t="shared" si="15"/>
        <v/>
      </c>
    </row>
    <row r="243" spans="1:23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 t="str">
        <f t="shared" si="14"/>
        <v/>
      </c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IE243" s="93" t="str">
        <f t="shared" si="15"/>
        <v/>
      </c>
    </row>
    <row r="244" spans="1:239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 t="str">
        <f t="shared" si="14"/>
        <v/>
      </c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IE244" s="93" t="str">
        <f t="shared" si="15"/>
        <v/>
      </c>
    </row>
    <row r="245" spans="1:23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 t="str">
        <f t="shared" si="14"/>
        <v/>
      </c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IE245" s="93" t="str">
        <f t="shared" si="15"/>
        <v/>
      </c>
    </row>
    <row r="246" spans="1:239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 t="str">
        <f t="shared" si="14"/>
        <v/>
      </c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IE246" s="93" t="str">
        <f t="shared" si="15"/>
        <v/>
      </c>
    </row>
    <row r="247" spans="1:239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 t="str">
        <f t="shared" si="14"/>
        <v/>
      </c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IE247" s="93" t="str">
        <f t="shared" si="15"/>
        <v/>
      </c>
    </row>
    <row r="248" spans="1:23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 t="str">
        <f t="shared" si="14"/>
        <v/>
      </c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IE248" s="93" t="str">
        <f t="shared" si="15"/>
        <v/>
      </c>
    </row>
    <row r="249" spans="1:23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 t="str">
        <f t="shared" si="14"/>
        <v/>
      </c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IE249" s="93" t="str">
        <f t="shared" si="15"/>
        <v/>
      </c>
    </row>
    <row r="250" spans="1:23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 t="str">
        <f t="shared" si="14"/>
        <v/>
      </c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IE250" s="93" t="str">
        <f t="shared" si="15"/>
        <v/>
      </c>
    </row>
    <row r="251" spans="1:23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 t="str">
        <f t="shared" si="14"/>
        <v/>
      </c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IE251" s="93" t="str">
        <f t="shared" si="15"/>
        <v/>
      </c>
    </row>
    <row r="252" spans="1:239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 t="str">
        <f t="shared" si="14"/>
        <v/>
      </c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IE252" s="93" t="str">
        <f t="shared" si="15"/>
        <v/>
      </c>
    </row>
    <row r="253" spans="1:239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 t="str">
        <f t="shared" si="14"/>
        <v/>
      </c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IE253" s="93" t="str">
        <f t="shared" si="15"/>
        <v/>
      </c>
    </row>
    <row r="254" spans="1:23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 t="str">
        <f t="shared" si="14"/>
        <v/>
      </c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IE254" s="93" t="str">
        <f t="shared" si="15"/>
        <v/>
      </c>
    </row>
    <row r="255" spans="1:23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 t="str">
        <f t="shared" si="14"/>
        <v/>
      </c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IE255" s="93" t="str">
        <f t="shared" si="15"/>
        <v/>
      </c>
    </row>
    <row r="256" spans="1:23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 t="str">
        <f t="shared" si="14"/>
        <v/>
      </c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IE256" s="93" t="str">
        <f t="shared" si="15"/>
        <v/>
      </c>
    </row>
    <row r="257" spans="1:23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 t="str">
        <f t="shared" si="14"/>
        <v/>
      </c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IE257" s="93" t="str">
        <f t="shared" si="15"/>
        <v/>
      </c>
    </row>
    <row r="258" spans="1:239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 t="str">
        <f t="shared" si="14"/>
        <v/>
      </c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IE258" s="93" t="str">
        <f t="shared" si="15"/>
        <v/>
      </c>
    </row>
    <row r="259" spans="1:239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 t="str">
        <f t="shared" si="14"/>
        <v/>
      </c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IE259" s="93" t="str">
        <f t="shared" si="15"/>
        <v/>
      </c>
    </row>
    <row r="260" spans="1:23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 t="str">
        <f t="shared" si="14"/>
        <v/>
      </c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IE260" s="93" t="str">
        <f t="shared" si="15"/>
        <v/>
      </c>
    </row>
    <row r="261" spans="1:239" x14ac:dyDescent="0.25">
      <c r="A261" s="1"/>
      <c r="B261" s="1"/>
      <c r="C261" s="1"/>
      <c r="D261" s="1"/>
      <c r="E261" s="1"/>
      <c r="DT261" t="str">
        <f t="shared" si="14"/>
        <v/>
      </c>
      <c r="IE261" s="93" t="str">
        <f t="shared" si="15"/>
        <v/>
      </c>
    </row>
    <row r="262" spans="1:239" x14ac:dyDescent="0.25">
      <c r="A262" s="1"/>
      <c r="B262" s="1"/>
      <c r="C262" s="1"/>
      <c r="D262" s="1"/>
      <c r="E262" s="1"/>
      <c r="DT262" t="str">
        <f t="shared" si="14"/>
        <v/>
      </c>
      <c r="IE262" s="93" t="str">
        <f t="shared" si="15"/>
        <v/>
      </c>
    </row>
    <row r="263" spans="1:239" x14ac:dyDescent="0.25">
      <c r="DT263" t="str">
        <f t="shared" si="14"/>
        <v/>
      </c>
      <c r="IE263" s="93" t="str">
        <f t="shared" si="15"/>
        <v/>
      </c>
    </row>
    <row r="264" spans="1:239" x14ac:dyDescent="0.25">
      <c r="DT264" t="str">
        <f t="shared" si="14"/>
        <v/>
      </c>
      <c r="IE264" s="93" t="str">
        <f t="shared" si="15"/>
        <v/>
      </c>
    </row>
    <row r="265" spans="1:239" x14ac:dyDescent="0.25">
      <c r="DT265" t="str">
        <f t="shared" si="14"/>
        <v/>
      </c>
      <c r="IE265" s="93" t="str">
        <f t="shared" si="15"/>
        <v/>
      </c>
    </row>
    <row r="266" spans="1:239" x14ac:dyDescent="0.25">
      <c r="DT266" t="str">
        <f t="shared" si="14"/>
        <v/>
      </c>
      <c r="IE266" s="93" t="str">
        <f t="shared" si="15"/>
        <v/>
      </c>
    </row>
    <row r="267" spans="1:239" x14ac:dyDescent="0.25">
      <c r="DT267" t="str">
        <f t="shared" si="14"/>
        <v/>
      </c>
      <c r="IE267" s="93" t="str">
        <f t="shared" si="15"/>
        <v/>
      </c>
    </row>
    <row r="268" spans="1:239" x14ac:dyDescent="0.25">
      <c r="DT268" t="str">
        <f t="shared" si="14"/>
        <v/>
      </c>
      <c r="IE268" s="93" t="str">
        <f t="shared" si="15"/>
        <v/>
      </c>
    </row>
    <row r="269" spans="1:239" x14ac:dyDescent="0.25">
      <c r="DT269" t="str">
        <f t="shared" si="14"/>
        <v/>
      </c>
      <c r="IE269" s="93" t="str">
        <f t="shared" si="15"/>
        <v/>
      </c>
    </row>
    <row r="270" spans="1:239" x14ac:dyDescent="0.25">
      <c r="DT270" t="str">
        <f t="shared" si="14"/>
        <v/>
      </c>
      <c r="IE270" s="93" t="str">
        <f t="shared" si="15"/>
        <v/>
      </c>
    </row>
    <row r="271" spans="1:239" x14ac:dyDescent="0.25">
      <c r="DT271" t="str">
        <f t="shared" si="14"/>
        <v/>
      </c>
      <c r="IE271" s="93" t="str">
        <f t="shared" si="15"/>
        <v/>
      </c>
    </row>
    <row r="272" spans="1:239" x14ac:dyDescent="0.25">
      <c r="DT272" t="str">
        <f t="shared" si="14"/>
        <v/>
      </c>
      <c r="IE272" s="93" t="str">
        <f t="shared" si="15"/>
        <v/>
      </c>
    </row>
    <row r="273" spans="124:239" x14ac:dyDescent="0.25">
      <c r="DT273" t="str">
        <f t="shared" si="14"/>
        <v/>
      </c>
      <c r="IE273" s="93" t="str">
        <f t="shared" si="15"/>
        <v/>
      </c>
    </row>
    <row r="274" spans="124:239" x14ac:dyDescent="0.25">
      <c r="DT274" t="str">
        <f t="shared" si="14"/>
        <v/>
      </c>
      <c r="IE274" s="93" t="str">
        <f t="shared" si="15"/>
        <v/>
      </c>
    </row>
    <row r="275" spans="124:239" x14ac:dyDescent="0.25">
      <c r="DT275" t="str">
        <f t="shared" si="14"/>
        <v/>
      </c>
      <c r="IE275" s="93" t="str">
        <f t="shared" si="15"/>
        <v/>
      </c>
    </row>
    <row r="276" spans="124:239" x14ac:dyDescent="0.25">
      <c r="DT276" t="str">
        <f t="shared" si="14"/>
        <v/>
      </c>
      <c r="IE276" s="93" t="str">
        <f t="shared" si="15"/>
        <v/>
      </c>
    </row>
    <row r="277" spans="124:239" x14ac:dyDescent="0.25">
      <c r="DT277" t="str">
        <f t="shared" si="14"/>
        <v/>
      </c>
      <c r="IE277" s="93" t="str">
        <f t="shared" si="15"/>
        <v/>
      </c>
    </row>
    <row r="278" spans="124:239" x14ac:dyDescent="0.25">
      <c r="DT278" t="str">
        <f t="shared" si="14"/>
        <v/>
      </c>
      <c r="IE278" s="93" t="str">
        <f t="shared" si="15"/>
        <v/>
      </c>
    </row>
    <row r="279" spans="124:239" x14ac:dyDescent="0.25">
      <c r="DT279" t="str">
        <f t="shared" si="14"/>
        <v/>
      </c>
      <c r="IE279" s="93" t="str">
        <f t="shared" si="15"/>
        <v/>
      </c>
    </row>
    <row r="280" spans="124:239" x14ac:dyDescent="0.25">
      <c r="DT280" t="str">
        <f t="shared" si="14"/>
        <v/>
      </c>
      <c r="IE280" s="93" t="str">
        <f t="shared" si="15"/>
        <v/>
      </c>
    </row>
    <row r="281" spans="124:239" x14ac:dyDescent="0.25">
      <c r="DT281" t="str">
        <f t="shared" si="14"/>
        <v/>
      </c>
      <c r="IE281" s="93" t="str">
        <f t="shared" si="15"/>
        <v/>
      </c>
    </row>
    <row r="282" spans="124:239" x14ac:dyDescent="0.25">
      <c r="DT282" t="str">
        <f t="shared" si="14"/>
        <v/>
      </c>
      <c r="IE282" s="93" t="str">
        <f t="shared" si="15"/>
        <v/>
      </c>
    </row>
    <row r="283" spans="124:239" x14ac:dyDescent="0.25">
      <c r="DT283" t="str">
        <f t="shared" si="14"/>
        <v/>
      </c>
      <c r="IE283" s="93" t="str">
        <f t="shared" si="15"/>
        <v/>
      </c>
    </row>
    <row r="284" spans="124:239" x14ac:dyDescent="0.25">
      <c r="DT284" t="str">
        <f t="shared" si="14"/>
        <v/>
      </c>
      <c r="IE284" s="93" t="str">
        <f t="shared" si="15"/>
        <v/>
      </c>
    </row>
    <row r="285" spans="124:239" x14ac:dyDescent="0.25">
      <c r="DT285" t="str">
        <f t="shared" si="14"/>
        <v/>
      </c>
      <c r="IE285" s="93" t="str">
        <f t="shared" si="15"/>
        <v/>
      </c>
    </row>
    <row r="286" spans="124:239" x14ac:dyDescent="0.25">
      <c r="DT286" t="str">
        <f t="shared" si="14"/>
        <v/>
      </c>
      <c r="IE286" s="93" t="str">
        <f t="shared" si="15"/>
        <v/>
      </c>
    </row>
    <row r="287" spans="124:239" x14ac:dyDescent="0.25">
      <c r="DT287" t="str">
        <f t="shared" si="14"/>
        <v/>
      </c>
      <c r="IE287" s="93" t="str">
        <f t="shared" si="15"/>
        <v/>
      </c>
    </row>
    <row r="288" spans="124:239" x14ac:dyDescent="0.25">
      <c r="DT288" t="str">
        <f t="shared" si="14"/>
        <v/>
      </c>
      <c r="IE288" s="93" t="str">
        <f t="shared" si="15"/>
        <v/>
      </c>
    </row>
    <row r="289" spans="124:239" x14ac:dyDescent="0.25">
      <c r="DT289" t="str">
        <f t="shared" si="14"/>
        <v/>
      </c>
      <c r="IE289" s="93" t="str">
        <f t="shared" si="15"/>
        <v/>
      </c>
    </row>
    <row r="290" spans="124:239" x14ac:dyDescent="0.25">
      <c r="DT290" t="str">
        <f t="shared" si="14"/>
        <v/>
      </c>
      <c r="IE290" s="93" t="str">
        <f t="shared" si="15"/>
        <v/>
      </c>
    </row>
    <row r="291" spans="124:239" x14ac:dyDescent="0.25">
      <c r="DT291" t="str">
        <f t="shared" si="14"/>
        <v/>
      </c>
      <c r="IE291" s="93" t="str">
        <f t="shared" si="15"/>
        <v/>
      </c>
    </row>
    <row r="292" spans="124:239" x14ac:dyDescent="0.25">
      <c r="DT292" t="str">
        <f t="shared" si="14"/>
        <v/>
      </c>
      <c r="IE292" s="93" t="str">
        <f t="shared" si="15"/>
        <v/>
      </c>
    </row>
    <row r="293" spans="124:239" x14ac:dyDescent="0.25">
      <c r="DT293" t="str">
        <f t="shared" si="14"/>
        <v/>
      </c>
      <c r="IE293" s="93" t="str">
        <f t="shared" si="15"/>
        <v/>
      </c>
    </row>
    <row r="294" spans="124:239" x14ac:dyDescent="0.25">
      <c r="DT294" t="str">
        <f t="shared" si="14"/>
        <v/>
      </c>
      <c r="IE294" s="93" t="str">
        <f t="shared" si="15"/>
        <v/>
      </c>
    </row>
    <row r="295" spans="124:239" x14ac:dyDescent="0.25">
      <c r="DT295" t="str">
        <f t="shared" si="14"/>
        <v/>
      </c>
      <c r="IE295" s="93" t="str">
        <f t="shared" si="15"/>
        <v/>
      </c>
    </row>
    <row r="296" spans="124:239" x14ac:dyDescent="0.25">
      <c r="DT296" t="str">
        <f t="shared" si="14"/>
        <v/>
      </c>
      <c r="IE296" s="93" t="str">
        <f t="shared" si="15"/>
        <v/>
      </c>
    </row>
    <row r="297" spans="124:239" x14ac:dyDescent="0.25">
      <c r="DT297" t="str">
        <f t="shared" si="14"/>
        <v/>
      </c>
      <c r="IE297" s="93" t="str">
        <f t="shared" si="15"/>
        <v/>
      </c>
    </row>
    <row r="298" spans="124:239" x14ac:dyDescent="0.25">
      <c r="DT298" t="str">
        <f t="shared" si="14"/>
        <v/>
      </c>
      <c r="IE298" s="93" t="str">
        <f t="shared" si="15"/>
        <v/>
      </c>
    </row>
    <row r="299" spans="124:239" x14ac:dyDescent="0.25">
      <c r="DT299" t="str">
        <f t="shared" si="14"/>
        <v/>
      </c>
      <c r="IE299" s="93" t="str">
        <f t="shared" si="15"/>
        <v/>
      </c>
    </row>
    <row r="300" spans="124:239" x14ac:dyDescent="0.25">
      <c r="DT300" t="str">
        <f t="shared" si="14"/>
        <v/>
      </c>
      <c r="IE300" s="93" t="str">
        <f t="shared" si="15"/>
        <v/>
      </c>
    </row>
    <row r="301" spans="124:239" x14ac:dyDescent="0.25">
      <c r="DT301" t="str">
        <f t="shared" si="14"/>
        <v/>
      </c>
      <c r="IE301" s="93" t="str">
        <f t="shared" si="15"/>
        <v/>
      </c>
    </row>
    <row r="302" spans="124:239" x14ac:dyDescent="0.25">
      <c r="DT302" t="str">
        <f t="shared" si="14"/>
        <v/>
      </c>
      <c r="IE302" s="93" t="str">
        <f t="shared" si="15"/>
        <v/>
      </c>
    </row>
    <row r="303" spans="124:239" x14ac:dyDescent="0.25">
      <c r="DT303" t="str">
        <f t="shared" ref="DT303:DT366" si="16">IF(ROW(A303)&gt;ROWS(rngLoadCombinations)-1,"",INDEX(rngLoadCombinations,ROW(A303)+1,1))</f>
        <v/>
      </c>
      <c r="IE303" s="93" t="str">
        <f t="shared" ref="IE303:IE366" si="17">IF(ROW(A303)&gt;ROWS(rngLoadCombinations)-1,"",INDEX(rngLoadCombinations,ROW(A303)+1,1))</f>
        <v/>
      </c>
    </row>
    <row r="304" spans="124:239" x14ac:dyDescent="0.25">
      <c r="DT304" t="str">
        <f t="shared" si="16"/>
        <v/>
      </c>
      <c r="IE304" s="93" t="str">
        <f t="shared" si="17"/>
        <v/>
      </c>
    </row>
    <row r="305" spans="124:239" x14ac:dyDescent="0.25">
      <c r="DT305" t="str">
        <f t="shared" si="16"/>
        <v/>
      </c>
      <c r="IE305" s="93" t="str">
        <f t="shared" si="17"/>
        <v/>
      </c>
    </row>
    <row r="306" spans="124:239" x14ac:dyDescent="0.25">
      <c r="DT306" t="str">
        <f t="shared" si="16"/>
        <v/>
      </c>
      <c r="IE306" s="93" t="str">
        <f t="shared" si="17"/>
        <v/>
      </c>
    </row>
    <row r="307" spans="124:239" x14ac:dyDescent="0.25">
      <c r="DT307" t="str">
        <f t="shared" si="16"/>
        <v/>
      </c>
      <c r="IE307" s="93" t="str">
        <f t="shared" si="17"/>
        <v/>
      </c>
    </row>
    <row r="308" spans="124:239" x14ac:dyDescent="0.25">
      <c r="DT308" t="str">
        <f t="shared" si="16"/>
        <v/>
      </c>
      <c r="IE308" s="93" t="str">
        <f t="shared" si="17"/>
        <v/>
      </c>
    </row>
    <row r="309" spans="124:239" x14ac:dyDescent="0.25">
      <c r="DT309" t="str">
        <f t="shared" si="16"/>
        <v/>
      </c>
      <c r="IE309" s="93" t="str">
        <f t="shared" si="17"/>
        <v/>
      </c>
    </row>
    <row r="310" spans="124:239" x14ac:dyDescent="0.25">
      <c r="DT310" t="str">
        <f t="shared" si="16"/>
        <v/>
      </c>
      <c r="IE310" s="93" t="str">
        <f t="shared" si="17"/>
        <v/>
      </c>
    </row>
    <row r="311" spans="124:239" x14ac:dyDescent="0.25">
      <c r="DT311" t="str">
        <f t="shared" si="16"/>
        <v/>
      </c>
      <c r="IE311" s="93" t="str">
        <f t="shared" si="17"/>
        <v/>
      </c>
    </row>
    <row r="312" spans="124:239" x14ac:dyDescent="0.25">
      <c r="DT312" t="str">
        <f t="shared" si="16"/>
        <v/>
      </c>
      <c r="IE312" s="93" t="str">
        <f t="shared" si="17"/>
        <v/>
      </c>
    </row>
    <row r="313" spans="124:239" x14ac:dyDescent="0.25">
      <c r="DT313" t="str">
        <f t="shared" si="16"/>
        <v/>
      </c>
      <c r="IE313" s="93" t="str">
        <f t="shared" si="17"/>
        <v/>
      </c>
    </row>
    <row r="314" spans="124:239" x14ac:dyDescent="0.25">
      <c r="DT314" t="str">
        <f t="shared" si="16"/>
        <v/>
      </c>
      <c r="IE314" s="93" t="str">
        <f t="shared" si="17"/>
        <v/>
      </c>
    </row>
    <row r="315" spans="124:239" x14ac:dyDescent="0.25">
      <c r="DT315" t="str">
        <f t="shared" si="16"/>
        <v/>
      </c>
      <c r="IE315" s="93" t="str">
        <f t="shared" si="17"/>
        <v/>
      </c>
    </row>
    <row r="316" spans="124:239" x14ac:dyDescent="0.25">
      <c r="DT316" t="str">
        <f t="shared" si="16"/>
        <v/>
      </c>
      <c r="IE316" s="93" t="str">
        <f t="shared" si="17"/>
        <v/>
      </c>
    </row>
    <row r="317" spans="124:239" x14ac:dyDescent="0.25">
      <c r="DT317" t="str">
        <f t="shared" si="16"/>
        <v/>
      </c>
      <c r="IE317" s="93" t="str">
        <f t="shared" si="17"/>
        <v/>
      </c>
    </row>
    <row r="318" spans="124:239" x14ac:dyDescent="0.25">
      <c r="DT318" t="str">
        <f t="shared" si="16"/>
        <v/>
      </c>
      <c r="IE318" s="93" t="str">
        <f t="shared" si="17"/>
        <v/>
      </c>
    </row>
    <row r="319" spans="124:239" x14ac:dyDescent="0.25">
      <c r="DT319" t="str">
        <f t="shared" si="16"/>
        <v/>
      </c>
      <c r="IE319" s="93" t="str">
        <f t="shared" si="17"/>
        <v/>
      </c>
    </row>
    <row r="320" spans="124:239" x14ac:dyDescent="0.25">
      <c r="DT320" t="str">
        <f t="shared" si="16"/>
        <v/>
      </c>
      <c r="IE320" s="93" t="str">
        <f t="shared" si="17"/>
        <v/>
      </c>
    </row>
    <row r="321" spans="124:239" x14ac:dyDescent="0.25">
      <c r="DT321" t="str">
        <f t="shared" si="16"/>
        <v/>
      </c>
      <c r="IE321" s="93" t="str">
        <f t="shared" si="17"/>
        <v/>
      </c>
    </row>
    <row r="322" spans="124:239" x14ac:dyDescent="0.25">
      <c r="DT322" t="str">
        <f t="shared" si="16"/>
        <v/>
      </c>
      <c r="IE322" s="93" t="str">
        <f t="shared" si="17"/>
        <v/>
      </c>
    </row>
    <row r="323" spans="124:239" x14ac:dyDescent="0.25">
      <c r="DT323" t="str">
        <f t="shared" si="16"/>
        <v/>
      </c>
      <c r="IE323" s="93" t="str">
        <f t="shared" si="17"/>
        <v/>
      </c>
    </row>
    <row r="324" spans="124:239" x14ac:dyDescent="0.25">
      <c r="DT324" t="str">
        <f t="shared" si="16"/>
        <v/>
      </c>
      <c r="IE324" s="93" t="str">
        <f t="shared" si="17"/>
        <v/>
      </c>
    </row>
    <row r="325" spans="124:239" x14ac:dyDescent="0.25">
      <c r="DT325" t="str">
        <f t="shared" si="16"/>
        <v/>
      </c>
      <c r="IE325" s="93" t="str">
        <f t="shared" si="17"/>
        <v/>
      </c>
    </row>
    <row r="326" spans="124:239" x14ac:dyDescent="0.25">
      <c r="DT326" t="str">
        <f t="shared" si="16"/>
        <v/>
      </c>
      <c r="IE326" s="93" t="str">
        <f t="shared" si="17"/>
        <v/>
      </c>
    </row>
    <row r="327" spans="124:239" x14ac:dyDescent="0.25">
      <c r="DT327" t="str">
        <f t="shared" si="16"/>
        <v/>
      </c>
      <c r="IE327" s="93" t="str">
        <f t="shared" si="17"/>
        <v/>
      </c>
    </row>
    <row r="328" spans="124:239" x14ac:dyDescent="0.25">
      <c r="DT328" t="str">
        <f t="shared" si="16"/>
        <v/>
      </c>
      <c r="IE328" s="93" t="str">
        <f t="shared" si="17"/>
        <v/>
      </c>
    </row>
    <row r="329" spans="124:239" x14ac:dyDescent="0.25">
      <c r="DT329" t="str">
        <f t="shared" si="16"/>
        <v/>
      </c>
      <c r="IE329" s="93" t="str">
        <f t="shared" si="17"/>
        <v/>
      </c>
    </row>
    <row r="330" spans="124:239" x14ac:dyDescent="0.25">
      <c r="DT330" t="str">
        <f t="shared" si="16"/>
        <v/>
      </c>
      <c r="IE330" s="93" t="str">
        <f t="shared" si="17"/>
        <v/>
      </c>
    </row>
    <row r="331" spans="124:239" x14ac:dyDescent="0.25">
      <c r="DT331" t="str">
        <f t="shared" si="16"/>
        <v/>
      </c>
      <c r="IE331" s="93" t="str">
        <f t="shared" si="17"/>
        <v/>
      </c>
    </row>
    <row r="332" spans="124:239" x14ac:dyDescent="0.25">
      <c r="DT332" t="str">
        <f t="shared" si="16"/>
        <v/>
      </c>
      <c r="IE332" s="93" t="str">
        <f t="shared" si="17"/>
        <v/>
      </c>
    </row>
    <row r="333" spans="124:239" x14ac:dyDescent="0.25">
      <c r="DT333" t="str">
        <f t="shared" si="16"/>
        <v/>
      </c>
      <c r="IE333" s="93" t="str">
        <f t="shared" si="17"/>
        <v/>
      </c>
    </row>
    <row r="334" spans="124:239" x14ac:dyDescent="0.25">
      <c r="DT334" t="str">
        <f t="shared" si="16"/>
        <v/>
      </c>
      <c r="IE334" s="93" t="str">
        <f t="shared" si="17"/>
        <v/>
      </c>
    </row>
    <row r="335" spans="124:239" x14ac:dyDescent="0.25">
      <c r="DT335" t="str">
        <f t="shared" si="16"/>
        <v/>
      </c>
      <c r="IE335" s="93" t="str">
        <f t="shared" si="17"/>
        <v/>
      </c>
    </row>
    <row r="336" spans="124:239" x14ac:dyDescent="0.25">
      <c r="DT336" t="str">
        <f t="shared" si="16"/>
        <v/>
      </c>
      <c r="IE336" s="93" t="str">
        <f t="shared" si="17"/>
        <v/>
      </c>
    </row>
    <row r="337" spans="124:239" x14ac:dyDescent="0.25">
      <c r="DT337" t="str">
        <f t="shared" si="16"/>
        <v/>
      </c>
      <c r="IE337" s="93" t="str">
        <f t="shared" si="17"/>
        <v/>
      </c>
    </row>
    <row r="338" spans="124:239" x14ac:dyDescent="0.25">
      <c r="DT338" t="str">
        <f t="shared" si="16"/>
        <v/>
      </c>
      <c r="IE338" s="93" t="str">
        <f t="shared" si="17"/>
        <v/>
      </c>
    </row>
    <row r="339" spans="124:239" x14ac:dyDescent="0.25">
      <c r="DT339" t="str">
        <f t="shared" si="16"/>
        <v/>
      </c>
      <c r="IE339" s="93" t="str">
        <f t="shared" si="17"/>
        <v/>
      </c>
    </row>
    <row r="340" spans="124:239" x14ac:dyDescent="0.25">
      <c r="DT340" t="str">
        <f t="shared" si="16"/>
        <v/>
      </c>
      <c r="IE340" s="93" t="str">
        <f t="shared" si="17"/>
        <v/>
      </c>
    </row>
    <row r="341" spans="124:239" x14ac:dyDescent="0.25">
      <c r="DT341" t="str">
        <f t="shared" si="16"/>
        <v/>
      </c>
      <c r="IE341" s="93" t="str">
        <f t="shared" si="17"/>
        <v/>
      </c>
    </row>
    <row r="342" spans="124:239" x14ac:dyDescent="0.25">
      <c r="DT342" t="str">
        <f t="shared" si="16"/>
        <v/>
      </c>
      <c r="IE342" s="93" t="str">
        <f t="shared" si="17"/>
        <v/>
      </c>
    </row>
    <row r="343" spans="124:239" x14ac:dyDescent="0.25">
      <c r="DT343" t="str">
        <f t="shared" si="16"/>
        <v/>
      </c>
      <c r="IE343" s="93" t="str">
        <f t="shared" si="17"/>
        <v/>
      </c>
    </row>
    <row r="344" spans="124:239" x14ac:dyDescent="0.25">
      <c r="DT344" t="str">
        <f t="shared" si="16"/>
        <v/>
      </c>
      <c r="IE344" s="93" t="str">
        <f t="shared" si="17"/>
        <v/>
      </c>
    </row>
    <row r="345" spans="124:239" x14ac:dyDescent="0.25">
      <c r="DT345" t="str">
        <f t="shared" si="16"/>
        <v/>
      </c>
      <c r="IE345" s="93" t="str">
        <f t="shared" si="17"/>
        <v/>
      </c>
    </row>
    <row r="346" spans="124:239" x14ac:dyDescent="0.25">
      <c r="DT346" t="str">
        <f t="shared" si="16"/>
        <v/>
      </c>
      <c r="IE346" s="93" t="str">
        <f t="shared" si="17"/>
        <v/>
      </c>
    </row>
    <row r="347" spans="124:239" x14ac:dyDescent="0.25">
      <c r="DT347" t="str">
        <f t="shared" si="16"/>
        <v/>
      </c>
      <c r="IE347" s="93" t="str">
        <f t="shared" si="17"/>
        <v/>
      </c>
    </row>
    <row r="348" spans="124:239" x14ac:dyDescent="0.25">
      <c r="DT348" t="str">
        <f t="shared" si="16"/>
        <v/>
      </c>
      <c r="IE348" s="93" t="str">
        <f t="shared" si="17"/>
        <v/>
      </c>
    </row>
    <row r="349" spans="124:239" x14ac:dyDescent="0.25">
      <c r="DT349" t="str">
        <f t="shared" si="16"/>
        <v/>
      </c>
      <c r="IE349" s="93" t="str">
        <f t="shared" si="17"/>
        <v/>
      </c>
    </row>
    <row r="350" spans="124:239" x14ac:dyDescent="0.25">
      <c r="DT350" t="str">
        <f t="shared" si="16"/>
        <v/>
      </c>
      <c r="IE350" s="93" t="str">
        <f t="shared" si="17"/>
        <v/>
      </c>
    </row>
    <row r="351" spans="124:239" x14ac:dyDescent="0.25">
      <c r="DT351" t="str">
        <f t="shared" si="16"/>
        <v/>
      </c>
      <c r="IE351" s="93" t="str">
        <f t="shared" si="17"/>
        <v/>
      </c>
    </row>
    <row r="352" spans="124:239" x14ac:dyDescent="0.25">
      <c r="DT352" t="str">
        <f t="shared" si="16"/>
        <v/>
      </c>
      <c r="IE352" s="93" t="str">
        <f t="shared" si="17"/>
        <v/>
      </c>
    </row>
    <row r="353" spans="124:239" x14ac:dyDescent="0.25">
      <c r="DT353" t="str">
        <f t="shared" si="16"/>
        <v/>
      </c>
      <c r="IE353" s="93" t="str">
        <f t="shared" si="17"/>
        <v/>
      </c>
    </row>
    <row r="354" spans="124:239" x14ac:dyDescent="0.25">
      <c r="DT354" t="str">
        <f t="shared" si="16"/>
        <v/>
      </c>
      <c r="IE354" s="93" t="str">
        <f t="shared" si="17"/>
        <v/>
      </c>
    </row>
    <row r="355" spans="124:239" x14ac:dyDescent="0.25">
      <c r="DT355" t="str">
        <f t="shared" si="16"/>
        <v/>
      </c>
      <c r="IE355" s="93" t="str">
        <f t="shared" si="17"/>
        <v/>
      </c>
    </row>
    <row r="356" spans="124:239" x14ac:dyDescent="0.25">
      <c r="DT356" t="str">
        <f t="shared" si="16"/>
        <v/>
      </c>
      <c r="IE356" s="93" t="str">
        <f t="shared" si="17"/>
        <v/>
      </c>
    </row>
    <row r="357" spans="124:239" x14ac:dyDescent="0.25">
      <c r="DT357" t="str">
        <f t="shared" si="16"/>
        <v/>
      </c>
      <c r="IE357" s="93" t="str">
        <f t="shared" si="17"/>
        <v/>
      </c>
    </row>
    <row r="358" spans="124:239" x14ac:dyDescent="0.25">
      <c r="DT358" t="str">
        <f t="shared" si="16"/>
        <v/>
      </c>
      <c r="IE358" s="93" t="str">
        <f t="shared" si="17"/>
        <v/>
      </c>
    </row>
    <row r="359" spans="124:239" x14ac:dyDescent="0.25">
      <c r="DT359" t="str">
        <f t="shared" si="16"/>
        <v/>
      </c>
      <c r="IE359" s="93" t="str">
        <f t="shared" si="17"/>
        <v/>
      </c>
    </row>
    <row r="360" spans="124:239" x14ac:dyDescent="0.25">
      <c r="DT360" t="str">
        <f t="shared" si="16"/>
        <v/>
      </c>
      <c r="IE360" s="93" t="str">
        <f t="shared" si="17"/>
        <v/>
      </c>
    </row>
    <row r="361" spans="124:239" x14ac:dyDescent="0.25">
      <c r="DT361" t="str">
        <f t="shared" si="16"/>
        <v/>
      </c>
      <c r="IE361" s="93" t="str">
        <f t="shared" si="17"/>
        <v/>
      </c>
    </row>
    <row r="362" spans="124:239" x14ac:dyDescent="0.25">
      <c r="DT362" t="str">
        <f t="shared" si="16"/>
        <v/>
      </c>
      <c r="IE362" s="93" t="str">
        <f t="shared" si="17"/>
        <v/>
      </c>
    </row>
    <row r="363" spans="124:239" x14ac:dyDescent="0.25">
      <c r="DT363" t="str">
        <f t="shared" si="16"/>
        <v/>
      </c>
      <c r="IE363" s="93" t="str">
        <f t="shared" si="17"/>
        <v/>
      </c>
    </row>
    <row r="364" spans="124:239" x14ac:dyDescent="0.25">
      <c r="DT364" t="str">
        <f t="shared" si="16"/>
        <v/>
      </c>
      <c r="IE364" s="93" t="str">
        <f t="shared" si="17"/>
        <v/>
      </c>
    </row>
    <row r="365" spans="124:239" x14ac:dyDescent="0.25">
      <c r="DT365" t="str">
        <f t="shared" si="16"/>
        <v/>
      </c>
      <c r="IE365" s="93" t="str">
        <f t="shared" si="17"/>
        <v/>
      </c>
    </row>
    <row r="366" spans="124:239" x14ac:dyDescent="0.25">
      <c r="DT366" t="str">
        <f t="shared" si="16"/>
        <v/>
      </c>
      <c r="IE366" s="93" t="str">
        <f t="shared" si="17"/>
        <v/>
      </c>
    </row>
    <row r="367" spans="124:239" x14ac:dyDescent="0.25">
      <c r="DT367" t="str">
        <f t="shared" ref="DT367:DT430" si="18">IF(ROW(A367)&gt;ROWS(rngLoadCombinations)-1,"",INDEX(rngLoadCombinations,ROW(A367)+1,1))</f>
        <v/>
      </c>
      <c r="IE367" s="93" t="str">
        <f t="shared" ref="IE367:IE430" si="19">IF(ROW(A367)&gt;ROWS(rngLoadCombinations)-1,"",INDEX(rngLoadCombinations,ROW(A367)+1,1))</f>
        <v/>
      </c>
    </row>
    <row r="368" spans="124:239" x14ac:dyDescent="0.25">
      <c r="DT368" t="str">
        <f t="shared" si="18"/>
        <v/>
      </c>
      <c r="IE368" s="93" t="str">
        <f t="shared" si="19"/>
        <v/>
      </c>
    </row>
    <row r="369" spans="124:239" x14ac:dyDescent="0.25">
      <c r="DT369" t="str">
        <f t="shared" si="18"/>
        <v/>
      </c>
      <c r="IE369" s="93" t="str">
        <f t="shared" si="19"/>
        <v/>
      </c>
    </row>
    <row r="370" spans="124:239" x14ac:dyDescent="0.25">
      <c r="DT370" t="str">
        <f t="shared" si="18"/>
        <v/>
      </c>
      <c r="IE370" s="93" t="str">
        <f t="shared" si="19"/>
        <v/>
      </c>
    </row>
    <row r="371" spans="124:239" x14ac:dyDescent="0.25">
      <c r="DT371" t="str">
        <f t="shared" si="18"/>
        <v/>
      </c>
      <c r="IE371" s="93" t="str">
        <f t="shared" si="19"/>
        <v/>
      </c>
    </row>
    <row r="372" spans="124:239" x14ac:dyDescent="0.25">
      <c r="DT372" t="str">
        <f t="shared" si="18"/>
        <v/>
      </c>
      <c r="IE372" s="93" t="str">
        <f t="shared" si="19"/>
        <v/>
      </c>
    </row>
    <row r="373" spans="124:239" x14ac:dyDescent="0.25">
      <c r="DT373" t="str">
        <f t="shared" si="18"/>
        <v/>
      </c>
      <c r="IE373" s="93" t="str">
        <f t="shared" si="19"/>
        <v/>
      </c>
    </row>
    <row r="374" spans="124:239" x14ac:dyDescent="0.25">
      <c r="DT374" t="str">
        <f t="shared" si="18"/>
        <v/>
      </c>
      <c r="IE374" s="93" t="str">
        <f t="shared" si="19"/>
        <v/>
      </c>
    </row>
    <row r="375" spans="124:239" x14ac:dyDescent="0.25">
      <c r="DT375" t="str">
        <f t="shared" si="18"/>
        <v/>
      </c>
      <c r="IE375" s="93" t="str">
        <f t="shared" si="19"/>
        <v/>
      </c>
    </row>
    <row r="376" spans="124:239" x14ac:dyDescent="0.25">
      <c r="DT376" t="str">
        <f t="shared" si="18"/>
        <v/>
      </c>
      <c r="IE376" s="93" t="str">
        <f t="shared" si="19"/>
        <v/>
      </c>
    </row>
    <row r="377" spans="124:239" x14ac:dyDescent="0.25">
      <c r="DT377" t="str">
        <f t="shared" si="18"/>
        <v/>
      </c>
      <c r="IE377" s="93" t="str">
        <f t="shared" si="19"/>
        <v/>
      </c>
    </row>
    <row r="378" spans="124:239" x14ac:dyDescent="0.25">
      <c r="DT378" t="str">
        <f t="shared" si="18"/>
        <v/>
      </c>
      <c r="IE378" s="93" t="str">
        <f t="shared" si="19"/>
        <v/>
      </c>
    </row>
    <row r="379" spans="124:239" x14ac:dyDescent="0.25">
      <c r="DT379" t="str">
        <f t="shared" si="18"/>
        <v/>
      </c>
      <c r="IE379" s="93" t="str">
        <f t="shared" si="19"/>
        <v/>
      </c>
    </row>
    <row r="380" spans="124:239" x14ac:dyDescent="0.25">
      <c r="DT380" t="str">
        <f t="shared" si="18"/>
        <v/>
      </c>
      <c r="IE380" s="93" t="str">
        <f t="shared" si="19"/>
        <v/>
      </c>
    </row>
    <row r="381" spans="124:239" x14ac:dyDescent="0.25">
      <c r="DT381" t="str">
        <f t="shared" si="18"/>
        <v/>
      </c>
      <c r="IE381" s="93" t="str">
        <f t="shared" si="19"/>
        <v/>
      </c>
    </row>
    <row r="382" spans="124:239" x14ac:dyDescent="0.25">
      <c r="DT382" t="str">
        <f t="shared" si="18"/>
        <v/>
      </c>
      <c r="IE382" s="93" t="str">
        <f t="shared" si="19"/>
        <v/>
      </c>
    </row>
    <row r="383" spans="124:239" x14ac:dyDescent="0.25">
      <c r="DT383" t="str">
        <f t="shared" si="18"/>
        <v/>
      </c>
      <c r="IE383" s="93" t="str">
        <f t="shared" si="19"/>
        <v/>
      </c>
    </row>
    <row r="384" spans="124:239" x14ac:dyDescent="0.25">
      <c r="DT384" t="str">
        <f t="shared" si="18"/>
        <v/>
      </c>
      <c r="IE384" s="93" t="str">
        <f t="shared" si="19"/>
        <v/>
      </c>
    </row>
    <row r="385" spans="124:239" x14ac:dyDescent="0.25">
      <c r="DT385" t="str">
        <f t="shared" si="18"/>
        <v/>
      </c>
      <c r="IE385" s="93" t="str">
        <f t="shared" si="19"/>
        <v/>
      </c>
    </row>
    <row r="386" spans="124:239" x14ac:dyDescent="0.25">
      <c r="DT386" t="str">
        <f t="shared" si="18"/>
        <v/>
      </c>
      <c r="IE386" s="93" t="str">
        <f t="shared" si="19"/>
        <v/>
      </c>
    </row>
    <row r="387" spans="124:239" x14ac:dyDescent="0.25">
      <c r="DT387" t="str">
        <f t="shared" si="18"/>
        <v/>
      </c>
      <c r="IE387" s="93" t="str">
        <f t="shared" si="19"/>
        <v/>
      </c>
    </row>
    <row r="388" spans="124:239" x14ac:dyDescent="0.25">
      <c r="DT388" t="str">
        <f t="shared" si="18"/>
        <v/>
      </c>
      <c r="IE388" s="93" t="str">
        <f t="shared" si="19"/>
        <v/>
      </c>
    </row>
    <row r="389" spans="124:239" x14ac:dyDescent="0.25">
      <c r="DT389" t="str">
        <f t="shared" si="18"/>
        <v/>
      </c>
      <c r="IE389" s="93" t="str">
        <f t="shared" si="19"/>
        <v/>
      </c>
    </row>
    <row r="390" spans="124:239" x14ac:dyDescent="0.25">
      <c r="DT390" t="str">
        <f t="shared" si="18"/>
        <v/>
      </c>
      <c r="IE390" s="93" t="str">
        <f t="shared" si="19"/>
        <v/>
      </c>
    </row>
    <row r="391" spans="124:239" x14ac:dyDescent="0.25">
      <c r="DT391" t="str">
        <f t="shared" si="18"/>
        <v/>
      </c>
      <c r="IE391" s="93" t="str">
        <f t="shared" si="19"/>
        <v/>
      </c>
    </row>
    <row r="392" spans="124:239" x14ac:dyDescent="0.25">
      <c r="DT392" t="str">
        <f t="shared" si="18"/>
        <v/>
      </c>
      <c r="IE392" s="93" t="str">
        <f t="shared" si="19"/>
        <v/>
      </c>
    </row>
    <row r="393" spans="124:239" x14ac:dyDescent="0.25">
      <c r="DT393" t="str">
        <f t="shared" si="18"/>
        <v/>
      </c>
      <c r="IE393" s="93" t="str">
        <f t="shared" si="19"/>
        <v/>
      </c>
    </row>
    <row r="394" spans="124:239" x14ac:dyDescent="0.25">
      <c r="DT394" t="str">
        <f t="shared" si="18"/>
        <v/>
      </c>
      <c r="IE394" s="93" t="str">
        <f t="shared" si="19"/>
        <v/>
      </c>
    </row>
    <row r="395" spans="124:239" x14ac:dyDescent="0.25">
      <c r="DT395" t="str">
        <f t="shared" si="18"/>
        <v/>
      </c>
      <c r="IE395" s="93" t="str">
        <f t="shared" si="19"/>
        <v/>
      </c>
    </row>
    <row r="396" spans="124:239" x14ac:dyDescent="0.25">
      <c r="DT396" t="str">
        <f t="shared" si="18"/>
        <v/>
      </c>
      <c r="IE396" s="93" t="str">
        <f t="shared" si="19"/>
        <v/>
      </c>
    </row>
    <row r="397" spans="124:239" x14ac:dyDescent="0.25">
      <c r="DT397" t="str">
        <f t="shared" si="18"/>
        <v/>
      </c>
      <c r="IE397" s="93" t="str">
        <f t="shared" si="19"/>
        <v/>
      </c>
    </row>
    <row r="398" spans="124:239" x14ac:dyDescent="0.25">
      <c r="DT398" t="str">
        <f t="shared" si="18"/>
        <v/>
      </c>
      <c r="IE398" s="93" t="str">
        <f t="shared" si="19"/>
        <v/>
      </c>
    </row>
    <row r="399" spans="124:239" x14ac:dyDescent="0.25">
      <c r="DT399" t="str">
        <f t="shared" si="18"/>
        <v/>
      </c>
      <c r="IE399" s="93" t="str">
        <f t="shared" si="19"/>
        <v/>
      </c>
    </row>
    <row r="400" spans="124:239" x14ac:dyDescent="0.25">
      <c r="DT400" t="str">
        <f t="shared" si="18"/>
        <v/>
      </c>
      <c r="IE400" s="93" t="str">
        <f t="shared" si="19"/>
        <v/>
      </c>
    </row>
    <row r="401" spans="124:239" x14ac:dyDescent="0.25">
      <c r="DT401" t="str">
        <f t="shared" si="18"/>
        <v/>
      </c>
      <c r="IE401" s="93" t="str">
        <f t="shared" si="19"/>
        <v/>
      </c>
    </row>
    <row r="402" spans="124:239" x14ac:dyDescent="0.25">
      <c r="DT402" t="str">
        <f t="shared" si="18"/>
        <v/>
      </c>
      <c r="IE402" s="93" t="str">
        <f t="shared" si="19"/>
        <v/>
      </c>
    </row>
    <row r="403" spans="124:239" x14ac:dyDescent="0.25">
      <c r="DT403" t="str">
        <f t="shared" si="18"/>
        <v/>
      </c>
      <c r="IE403" s="93" t="str">
        <f t="shared" si="19"/>
        <v/>
      </c>
    </row>
    <row r="404" spans="124:239" x14ac:dyDescent="0.25">
      <c r="DT404" t="str">
        <f t="shared" si="18"/>
        <v/>
      </c>
      <c r="IE404" s="93" t="str">
        <f t="shared" si="19"/>
        <v/>
      </c>
    </row>
    <row r="405" spans="124:239" x14ac:dyDescent="0.25">
      <c r="DT405" t="str">
        <f t="shared" si="18"/>
        <v/>
      </c>
      <c r="IE405" s="93" t="str">
        <f t="shared" si="19"/>
        <v/>
      </c>
    </row>
    <row r="406" spans="124:239" x14ac:dyDescent="0.25">
      <c r="DT406" t="str">
        <f t="shared" si="18"/>
        <v/>
      </c>
      <c r="IE406" s="93" t="str">
        <f t="shared" si="19"/>
        <v/>
      </c>
    </row>
    <row r="407" spans="124:239" x14ac:dyDescent="0.25">
      <c r="DT407" t="str">
        <f t="shared" si="18"/>
        <v/>
      </c>
      <c r="IE407" s="93" t="str">
        <f t="shared" si="19"/>
        <v/>
      </c>
    </row>
    <row r="408" spans="124:239" x14ac:dyDescent="0.25">
      <c r="DT408" t="str">
        <f t="shared" si="18"/>
        <v/>
      </c>
      <c r="IE408" s="93" t="str">
        <f t="shared" si="19"/>
        <v/>
      </c>
    </row>
    <row r="409" spans="124:239" x14ac:dyDescent="0.25">
      <c r="DT409" t="str">
        <f t="shared" si="18"/>
        <v/>
      </c>
      <c r="IE409" s="93" t="str">
        <f t="shared" si="19"/>
        <v/>
      </c>
    </row>
    <row r="410" spans="124:239" x14ac:dyDescent="0.25">
      <c r="DT410" t="str">
        <f t="shared" si="18"/>
        <v/>
      </c>
      <c r="IE410" s="93" t="str">
        <f t="shared" si="19"/>
        <v/>
      </c>
    </row>
    <row r="411" spans="124:239" x14ac:dyDescent="0.25">
      <c r="DT411" t="str">
        <f t="shared" si="18"/>
        <v/>
      </c>
      <c r="IE411" s="93" t="str">
        <f t="shared" si="19"/>
        <v/>
      </c>
    </row>
    <row r="412" spans="124:239" x14ac:dyDescent="0.25">
      <c r="DT412" t="str">
        <f t="shared" si="18"/>
        <v/>
      </c>
      <c r="IE412" s="93" t="str">
        <f t="shared" si="19"/>
        <v/>
      </c>
    </row>
    <row r="413" spans="124:239" x14ac:dyDescent="0.25">
      <c r="DT413" t="str">
        <f t="shared" si="18"/>
        <v/>
      </c>
      <c r="IE413" s="93" t="str">
        <f t="shared" si="19"/>
        <v/>
      </c>
    </row>
    <row r="414" spans="124:239" x14ac:dyDescent="0.25">
      <c r="DT414" t="str">
        <f t="shared" si="18"/>
        <v/>
      </c>
      <c r="IE414" s="93" t="str">
        <f t="shared" si="19"/>
        <v/>
      </c>
    </row>
    <row r="415" spans="124:239" x14ac:dyDescent="0.25">
      <c r="DT415" t="str">
        <f t="shared" si="18"/>
        <v/>
      </c>
      <c r="IE415" s="93" t="str">
        <f t="shared" si="19"/>
        <v/>
      </c>
    </row>
    <row r="416" spans="124:239" x14ac:dyDescent="0.25">
      <c r="DT416" t="str">
        <f t="shared" si="18"/>
        <v/>
      </c>
      <c r="IE416" s="93" t="str">
        <f t="shared" si="19"/>
        <v/>
      </c>
    </row>
    <row r="417" spans="124:239" x14ac:dyDescent="0.25">
      <c r="DT417" t="str">
        <f t="shared" si="18"/>
        <v/>
      </c>
      <c r="IE417" s="93" t="str">
        <f t="shared" si="19"/>
        <v/>
      </c>
    </row>
    <row r="418" spans="124:239" x14ac:dyDescent="0.25">
      <c r="DT418" t="str">
        <f t="shared" si="18"/>
        <v/>
      </c>
      <c r="IE418" s="93" t="str">
        <f t="shared" si="19"/>
        <v/>
      </c>
    </row>
    <row r="419" spans="124:239" x14ac:dyDescent="0.25">
      <c r="DT419" t="str">
        <f t="shared" si="18"/>
        <v/>
      </c>
      <c r="IE419" s="93" t="str">
        <f t="shared" si="19"/>
        <v/>
      </c>
    </row>
    <row r="420" spans="124:239" x14ac:dyDescent="0.25">
      <c r="DT420" t="str">
        <f t="shared" si="18"/>
        <v/>
      </c>
      <c r="IE420" s="93" t="str">
        <f t="shared" si="19"/>
        <v/>
      </c>
    </row>
    <row r="421" spans="124:239" x14ac:dyDescent="0.25">
      <c r="DT421" t="str">
        <f t="shared" si="18"/>
        <v/>
      </c>
      <c r="IE421" s="93" t="str">
        <f t="shared" si="19"/>
        <v/>
      </c>
    </row>
    <row r="422" spans="124:239" x14ac:dyDescent="0.25">
      <c r="DT422" t="str">
        <f t="shared" si="18"/>
        <v/>
      </c>
      <c r="IE422" s="93" t="str">
        <f t="shared" si="19"/>
        <v/>
      </c>
    </row>
    <row r="423" spans="124:239" x14ac:dyDescent="0.25">
      <c r="DT423" t="str">
        <f t="shared" si="18"/>
        <v/>
      </c>
      <c r="IE423" s="93" t="str">
        <f t="shared" si="19"/>
        <v/>
      </c>
    </row>
    <row r="424" spans="124:239" x14ac:dyDescent="0.25">
      <c r="DT424" t="str">
        <f t="shared" si="18"/>
        <v/>
      </c>
      <c r="IE424" s="93" t="str">
        <f t="shared" si="19"/>
        <v/>
      </c>
    </row>
    <row r="425" spans="124:239" x14ac:dyDescent="0.25">
      <c r="DT425" t="str">
        <f t="shared" si="18"/>
        <v/>
      </c>
      <c r="IE425" s="93" t="str">
        <f t="shared" si="19"/>
        <v/>
      </c>
    </row>
    <row r="426" spans="124:239" x14ac:dyDescent="0.25">
      <c r="DT426" t="str">
        <f t="shared" si="18"/>
        <v/>
      </c>
      <c r="IE426" s="93" t="str">
        <f t="shared" si="19"/>
        <v/>
      </c>
    </row>
    <row r="427" spans="124:239" x14ac:dyDescent="0.25">
      <c r="DT427" t="str">
        <f t="shared" si="18"/>
        <v/>
      </c>
      <c r="IE427" s="93" t="str">
        <f t="shared" si="19"/>
        <v/>
      </c>
    </row>
    <row r="428" spans="124:239" x14ac:dyDescent="0.25">
      <c r="DT428" t="str">
        <f t="shared" si="18"/>
        <v/>
      </c>
      <c r="IE428" s="93" t="str">
        <f t="shared" si="19"/>
        <v/>
      </c>
    </row>
    <row r="429" spans="124:239" x14ac:dyDescent="0.25">
      <c r="DT429" t="str">
        <f t="shared" si="18"/>
        <v/>
      </c>
      <c r="IE429" s="93" t="str">
        <f t="shared" si="19"/>
        <v/>
      </c>
    </row>
    <row r="430" spans="124:239" x14ac:dyDescent="0.25">
      <c r="DT430" t="str">
        <f t="shared" si="18"/>
        <v/>
      </c>
      <c r="IE430" s="93" t="str">
        <f t="shared" si="19"/>
        <v/>
      </c>
    </row>
    <row r="431" spans="124:239" x14ac:dyDescent="0.25">
      <c r="DT431" t="str">
        <f t="shared" ref="DT431:DT494" si="20">IF(ROW(A431)&gt;ROWS(rngLoadCombinations)-1,"",INDEX(rngLoadCombinations,ROW(A431)+1,1))</f>
        <v/>
      </c>
      <c r="IE431" s="93" t="str">
        <f t="shared" ref="IE431:IE494" si="21">IF(ROW(A431)&gt;ROWS(rngLoadCombinations)-1,"",INDEX(rngLoadCombinations,ROW(A431)+1,1))</f>
        <v/>
      </c>
    </row>
    <row r="432" spans="124:239" x14ac:dyDescent="0.25">
      <c r="DT432" t="str">
        <f t="shared" si="20"/>
        <v/>
      </c>
      <c r="IE432" s="93" t="str">
        <f t="shared" si="21"/>
        <v/>
      </c>
    </row>
    <row r="433" spans="124:239" x14ac:dyDescent="0.25">
      <c r="DT433" t="str">
        <f t="shared" si="20"/>
        <v/>
      </c>
      <c r="IE433" s="93" t="str">
        <f t="shared" si="21"/>
        <v/>
      </c>
    </row>
    <row r="434" spans="124:239" x14ac:dyDescent="0.25">
      <c r="DT434" t="str">
        <f t="shared" si="20"/>
        <v/>
      </c>
      <c r="IE434" s="93" t="str">
        <f t="shared" si="21"/>
        <v/>
      </c>
    </row>
    <row r="435" spans="124:239" x14ac:dyDescent="0.25">
      <c r="DT435" t="str">
        <f t="shared" si="20"/>
        <v/>
      </c>
      <c r="IE435" s="93" t="str">
        <f t="shared" si="21"/>
        <v/>
      </c>
    </row>
    <row r="436" spans="124:239" x14ac:dyDescent="0.25">
      <c r="DT436" t="str">
        <f t="shared" si="20"/>
        <v/>
      </c>
      <c r="IE436" s="93" t="str">
        <f t="shared" si="21"/>
        <v/>
      </c>
    </row>
    <row r="437" spans="124:239" x14ac:dyDescent="0.25">
      <c r="DT437" t="str">
        <f t="shared" si="20"/>
        <v/>
      </c>
      <c r="IE437" s="93" t="str">
        <f t="shared" si="21"/>
        <v/>
      </c>
    </row>
    <row r="438" spans="124:239" x14ac:dyDescent="0.25">
      <c r="DT438" t="str">
        <f t="shared" si="20"/>
        <v/>
      </c>
      <c r="IE438" s="93" t="str">
        <f t="shared" si="21"/>
        <v/>
      </c>
    </row>
    <row r="439" spans="124:239" x14ac:dyDescent="0.25">
      <c r="DT439" t="str">
        <f t="shared" si="20"/>
        <v/>
      </c>
      <c r="IE439" s="93" t="str">
        <f t="shared" si="21"/>
        <v/>
      </c>
    </row>
    <row r="440" spans="124:239" x14ac:dyDescent="0.25">
      <c r="DT440" t="str">
        <f t="shared" si="20"/>
        <v/>
      </c>
      <c r="IE440" s="93" t="str">
        <f t="shared" si="21"/>
        <v/>
      </c>
    </row>
    <row r="441" spans="124:239" x14ac:dyDescent="0.25">
      <c r="DT441" t="str">
        <f t="shared" si="20"/>
        <v/>
      </c>
      <c r="IE441" s="93" t="str">
        <f t="shared" si="21"/>
        <v/>
      </c>
    </row>
    <row r="442" spans="124:239" x14ac:dyDescent="0.25">
      <c r="DT442" t="str">
        <f t="shared" si="20"/>
        <v/>
      </c>
      <c r="IE442" s="93" t="str">
        <f t="shared" si="21"/>
        <v/>
      </c>
    </row>
    <row r="443" spans="124:239" x14ac:dyDescent="0.25">
      <c r="DT443" t="str">
        <f t="shared" si="20"/>
        <v/>
      </c>
      <c r="IE443" s="93" t="str">
        <f t="shared" si="21"/>
        <v/>
      </c>
    </row>
    <row r="444" spans="124:239" x14ac:dyDescent="0.25">
      <c r="DT444" t="str">
        <f t="shared" si="20"/>
        <v/>
      </c>
      <c r="IE444" s="93" t="str">
        <f t="shared" si="21"/>
        <v/>
      </c>
    </row>
    <row r="445" spans="124:239" x14ac:dyDescent="0.25">
      <c r="DT445" t="str">
        <f t="shared" si="20"/>
        <v/>
      </c>
      <c r="IE445" s="93" t="str">
        <f t="shared" si="21"/>
        <v/>
      </c>
    </row>
    <row r="446" spans="124:239" x14ac:dyDescent="0.25">
      <c r="DT446" t="str">
        <f t="shared" si="20"/>
        <v/>
      </c>
      <c r="IE446" s="93" t="str">
        <f t="shared" si="21"/>
        <v/>
      </c>
    </row>
    <row r="447" spans="124:239" x14ac:dyDescent="0.25">
      <c r="DT447" t="str">
        <f t="shared" si="20"/>
        <v/>
      </c>
      <c r="IE447" s="93" t="str">
        <f t="shared" si="21"/>
        <v/>
      </c>
    </row>
    <row r="448" spans="124:239" x14ac:dyDescent="0.25">
      <c r="DT448" t="str">
        <f t="shared" si="20"/>
        <v/>
      </c>
      <c r="IE448" s="93" t="str">
        <f t="shared" si="21"/>
        <v/>
      </c>
    </row>
    <row r="449" spans="124:239" x14ac:dyDescent="0.25">
      <c r="DT449" t="str">
        <f t="shared" si="20"/>
        <v/>
      </c>
      <c r="IE449" s="93" t="str">
        <f t="shared" si="21"/>
        <v/>
      </c>
    </row>
    <row r="450" spans="124:239" x14ac:dyDescent="0.25">
      <c r="DT450" t="str">
        <f t="shared" si="20"/>
        <v/>
      </c>
      <c r="IE450" s="93" t="str">
        <f t="shared" si="21"/>
        <v/>
      </c>
    </row>
    <row r="451" spans="124:239" x14ac:dyDescent="0.25">
      <c r="DT451" t="str">
        <f t="shared" si="20"/>
        <v/>
      </c>
      <c r="IE451" s="93" t="str">
        <f t="shared" si="21"/>
        <v/>
      </c>
    </row>
    <row r="452" spans="124:239" x14ac:dyDescent="0.25">
      <c r="DT452" t="str">
        <f t="shared" si="20"/>
        <v/>
      </c>
      <c r="IE452" s="93" t="str">
        <f t="shared" si="21"/>
        <v/>
      </c>
    </row>
    <row r="453" spans="124:239" x14ac:dyDescent="0.25">
      <c r="DT453" t="str">
        <f t="shared" si="20"/>
        <v/>
      </c>
      <c r="IE453" s="93" t="str">
        <f t="shared" si="21"/>
        <v/>
      </c>
    </row>
    <row r="454" spans="124:239" x14ac:dyDescent="0.25">
      <c r="DT454" t="str">
        <f t="shared" si="20"/>
        <v/>
      </c>
      <c r="IE454" s="93" t="str">
        <f t="shared" si="21"/>
        <v/>
      </c>
    </row>
    <row r="455" spans="124:239" x14ac:dyDescent="0.25">
      <c r="DT455" t="str">
        <f t="shared" si="20"/>
        <v/>
      </c>
      <c r="IE455" s="93" t="str">
        <f t="shared" si="21"/>
        <v/>
      </c>
    </row>
    <row r="456" spans="124:239" x14ac:dyDescent="0.25">
      <c r="DT456" t="str">
        <f t="shared" si="20"/>
        <v/>
      </c>
      <c r="IE456" s="93" t="str">
        <f t="shared" si="21"/>
        <v/>
      </c>
    </row>
    <row r="457" spans="124:239" x14ac:dyDescent="0.25">
      <c r="DT457" t="str">
        <f t="shared" si="20"/>
        <v/>
      </c>
      <c r="IE457" s="93" t="str">
        <f t="shared" si="21"/>
        <v/>
      </c>
    </row>
    <row r="458" spans="124:239" x14ac:dyDescent="0.25">
      <c r="DT458" t="str">
        <f t="shared" si="20"/>
        <v/>
      </c>
      <c r="IE458" s="93" t="str">
        <f t="shared" si="21"/>
        <v/>
      </c>
    </row>
    <row r="459" spans="124:239" x14ac:dyDescent="0.25">
      <c r="DT459" t="str">
        <f t="shared" si="20"/>
        <v/>
      </c>
      <c r="IE459" s="93" t="str">
        <f t="shared" si="21"/>
        <v/>
      </c>
    </row>
    <row r="460" spans="124:239" x14ac:dyDescent="0.25">
      <c r="DT460" t="str">
        <f t="shared" si="20"/>
        <v/>
      </c>
      <c r="IE460" s="93" t="str">
        <f t="shared" si="21"/>
        <v/>
      </c>
    </row>
    <row r="461" spans="124:239" x14ac:dyDescent="0.25">
      <c r="DT461" t="str">
        <f t="shared" si="20"/>
        <v/>
      </c>
      <c r="IE461" s="93" t="str">
        <f t="shared" si="21"/>
        <v/>
      </c>
    </row>
    <row r="462" spans="124:239" x14ac:dyDescent="0.25">
      <c r="DT462" t="str">
        <f t="shared" si="20"/>
        <v/>
      </c>
      <c r="IE462" s="93" t="str">
        <f t="shared" si="21"/>
        <v/>
      </c>
    </row>
    <row r="463" spans="124:239" x14ac:dyDescent="0.25">
      <c r="DT463" t="str">
        <f t="shared" si="20"/>
        <v/>
      </c>
      <c r="IE463" s="93" t="str">
        <f t="shared" si="21"/>
        <v/>
      </c>
    </row>
    <row r="464" spans="124:239" x14ac:dyDescent="0.25">
      <c r="DT464" t="str">
        <f t="shared" si="20"/>
        <v/>
      </c>
      <c r="IE464" s="93" t="str">
        <f t="shared" si="21"/>
        <v/>
      </c>
    </row>
    <row r="465" spans="124:239" x14ac:dyDescent="0.25">
      <c r="DT465" t="str">
        <f t="shared" si="20"/>
        <v/>
      </c>
      <c r="IE465" s="93" t="str">
        <f t="shared" si="21"/>
        <v/>
      </c>
    </row>
    <row r="466" spans="124:239" x14ac:dyDescent="0.25">
      <c r="DT466" t="str">
        <f t="shared" si="20"/>
        <v/>
      </c>
      <c r="IE466" s="93" t="str">
        <f t="shared" si="21"/>
        <v/>
      </c>
    </row>
    <row r="467" spans="124:239" x14ac:dyDescent="0.25">
      <c r="DT467" t="str">
        <f t="shared" si="20"/>
        <v/>
      </c>
      <c r="IE467" s="93" t="str">
        <f t="shared" si="21"/>
        <v/>
      </c>
    </row>
    <row r="468" spans="124:239" x14ac:dyDescent="0.25">
      <c r="DT468" t="str">
        <f t="shared" si="20"/>
        <v/>
      </c>
      <c r="IE468" s="93" t="str">
        <f t="shared" si="21"/>
        <v/>
      </c>
    </row>
    <row r="469" spans="124:239" x14ac:dyDescent="0.25">
      <c r="DT469" t="str">
        <f t="shared" si="20"/>
        <v/>
      </c>
      <c r="IE469" s="93" t="str">
        <f t="shared" si="21"/>
        <v/>
      </c>
    </row>
    <row r="470" spans="124:239" x14ac:dyDescent="0.25">
      <c r="DT470" t="str">
        <f t="shared" si="20"/>
        <v/>
      </c>
      <c r="IE470" s="93" t="str">
        <f t="shared" si="21"/>
        <v/>
      </c>
    </row>
    <row r="471" spans="124:239" x14ac:dyDescent="0.25">
      <c r="DT471" t="str">
        <f t="shared" si="20"/>
        <v/>
      </c>
      <c r="IE471" s="93" t="str">
        <f t="shared" si="21"/>
        <v/>
      </c>
    </row>
    <row r="472" spans="124:239" x14ac:dyDescent="0.25">
      <c r="DT472" t="str">
        <f t="shared" si="20"/>
        <v/>
      </c>
      <c r="IE472" s="93" t="str">
        <f t="shared" si="21"/>
        <v/>
      </c>
    </row>
    <row r="473" spans="124:239" x14ac:dyDescent="0.25">
      <c r="DT473" t="str">
        <f t="shared" si="20"/>
        <v/>
      </c>
      <c r="IE473" s="93" t="str">
        <f t="shared" si="21"/>
        <v/>
      </c>
    </row>
    <row r="474" spans="124:239" x14ac:dyDescent="0.25">
      <c r="DT474" t="str">
        <f t="shared" si="20"/>
        <v/>
      </c>
      <c r="IE474" s="93" t="str">
        <f t="shared" si="21"/>
        <v/>
      </c>
    </row>
    <row r="475" spans="124:239" x14ac:dyDescent="0.25">
      <c r="DT475" t="str">
        <f t="shared" si="20"/>
        <v/>
      </c>
      <c r="IE475" s="93" t="str">
        <f t="shared" si="21"/>
        <v/>
      </c>
    </row>
    <row r="476" spans="124:239" x14ac:dyDescent="0.25">
      <c r="DT476" t="str">
        <f t="shared" si="20"/>
        <v/>
      </c>
      <c r="IE476" s="93" t="str">
        <f t="shared" si="21"/>
        <v/>
      </c>
    </row>
    <row r="477" spans="124:239" x14ac:dyDescent="0.25">
      <c r="DT477" t="str">
        <f t="shared" si="20"/>
        <v/>
      </c>
      <c r="IE477" s="93" t="str">
        <f t="shared" si="21"/>
        <v/>
      </c>
    </row>
    <row r="478" spans="124:239" x14ac:dyDescent="0.25">
      <c r="DT478" t="str">
        <f t="shared" si="20"/>
        <v/>
      </c>
      <c r="IE478" s="93" t="str">
        <f t="shared" si="21"/>
        <v/>
      </c>
    </row>
    <row r="479" spans="124:239" x14ac:dyDescent="0.25">
      <c r="DT479" t="str">
        <f t="shared" si="20"/>
        <v/>
      </c>
      <c r="IE479" s="93" t="str">
        <f t="shared" si="21"/>
        <v/>
      </c>
    </row>
    <row r="480" spans="124:239" x14ac:dyDescent="0.25">
      <c r="DT480" t="str">
        <f t="shared" si="20"/>
        <v/>
      </c>
      <c r="IE480" s="93" t="str">
        <f t="shared" si="21"/>
        <v/>
      </c>
    </row>
    <row r="481" spans="124:239" x14ac:dyDescent="0.25">
      <c r="DT481" t="str">
        <f t="shared" si="20"/>
        <v/>
      </c>
      <c r="IE481" s="93" t="str">
        <f t="shared" si="21"/>
        <v/>
      </c>
    </row>
    <row r="482" spans="124:239" x14ac:dyDescent="0.25">
      <c r="DT482" t="str">
        <f t="shared" si="20"/>
        <v/>
      </c>
      <c r="IE482" s="93" t="str">
        <f t="shared" si="21"/>
        <v/>
      </c>
    </row>
    <row r="483" spans="124:239" x14ac:dyDescent="0.25">
      <c r="DT483" t="str">
        <f t="shared" si="20"/>
        <v/>
      </c>
      <c r="IE483" s="93" t="str">
        <f t="shared" si="21"/>
        <v/>
      </c>
    </row>
    <row r="484" spans="124:239" x14ac:dyDescent="0.25">
      <c r="DT484" t="str">
        <f t="shared" si="20"/>
        <v/>
      </c>
      <c r="IE484" s="93" t="str">
        <f t="shared" si="21"/>
        <v/>
      </c>
    </row>
    <row r="485" spans="124:239" x14ac:dyDescent="0.25">
      <c r="DT485" t="str">
        <f t="shared" si="20"/>
        <v/>
      </c>
      <c r="IE485" s="93" t="str">
        <f t="shared" si="21"/>
        <v/>
      </c>
    </row>
    <row r="486" spans="124:239" x14ac:dyDescent="0.25">
      <c r="DT486" t="str">
        <f t="shared" si="20"/>
        <v/>
      </c>
      <c r="IE486" s="93" t="str">
        <f t="shared" si="21"/>
        <v/>
      </c>
    </row>
    <row r="487" spans="124:239" x14ac:dyDescent="0.25">
      <c r="DT487" t="str">
        <f t="shared" si="20"/>
        <v/>
      </c>
      <c r="IE487" s="93" t="str">
        <f t="shared" si="21"/>
        <v/>
      </c>
    </row>
    <row r="488" spans="124:239" x14ac:dyDescent="0.25">
      <c r="DT488" t="str">
        <f t="shared" si="20"/>
        <v/>
      </c>
      <c r="IE488" s="93" t="str">
        <f t="shared" si="21"/>
        <v/>
      </c>
    </row>
    <row r="489" spans="124:239" x14ac:dyDescent="0.25">
      <c r="DT489" t="str">
        <f t="shared" si="20"/>
        <v/>
      </c>
      <c r="IE489" s="93" t="str">
        <f t="shared" si="21"/>
        <v/>
      </c>
    </row>
    <row r="490" spans="124:239" x14ac:dyDescent="0.25">
      <c r="DT490" t="str">
        <f t="shared" si="20"/>
        <v/>
      </c>
      <c r="IE490" s="93" t="str">
        <f t="shared" si="21"/>
        <v/>
      </c>
    </row>
    <row r="491" spans="124:239" x14ac:dyDescent="0.25">
      <c r="DT491" t="str">
        <f t="shared" si="20"/>
        <v/>
      </c>
      <c r="IE491" s="93" t="str">
        <f t="shared" si="21"/>
        <v/>
      </c>
    </row>
    <row r="492" spans="124:239" x14ac:dyDescent="0.25">
      <c r="DT492" t="str">
        <f t="shared" si="20"/>
        <v/>
      </c>
      <c r="IE492" s="93" t="str">
        <f t="shared" si="21"/>
        <v/>
      </c>
    </row>
    <row r="493" spans="124:239" x14ac:dyDescent="0.25">
      <c r="DT493" t="str">
        <f t="shared" si="20"/>
        <v/>
      </c>
      <c r="IE493" s="93" t="str">
        <f t="shared" si="21"/>
        <v/>
      </c>
    </row>
    <row r="494" spans="124:239" x14ac:dyDescent="0.25">
      <c r="DT494" t="str">
        <f t="shared" si="20"/>
        <v/>
      </c>
      <c r="IE494" s="93" t="str">
        <f t="shared" si="21"/>
        <v/>
      </c>
    </row>
    <row r="495" spans="124:239" x14ac:dyDescent="0.25">
      <c r="DT495" t="str">
        <f t="shared" ref="DT495:DT501" si="22">IF(ROW(A495)&gt;ROWS(rngLoadCombinations)-1,"",INDEX(rngLoadCombinations,ROW(A495)+1,1))</f>
        <v/>
      </c>
      <c r="IE495" s="93" t="str">
        <f t="shared" ref="IE495:IE501" si="23">IF(ROW(A495)&gt;ROWS(rngLoadCombinations)-1,"",INDEX(rngLoadCombinations,ROW(A495)+1,1))</f>
        <v/>
      </c>
    </row>
    <row r="496" spans="124:239" x14ac:dyDescent="0.25">
      <c r="DT496" t="str">
        <f t="shared" si="22"/>
        <v/>
      </c>
      <c r="IE496" s="93" t="str">
        <f t="shared" si="23"/>
        <v/>
      </c>
    </row>
    <row r="497" spans="124:239" x14ac:dyDescent="0.25">
      <c r="DT497" t="str">
        <f t="shared" si="22"/>
        <v/>
      </c>
      <c r="IE497" s="93" t="str">
        <f t="shared" si="23"/>
        <v/>
      </c>
    </row>
    <row r="498" spans="124:239" x14ac:dyDescent="0.25">
      <c r="DT498" t="str">
        <f t="shared" si="22"/>
        <v/>
      </c>
      <c r="IE498" s="93" t="str">
        <f t="shared" si="23"/>
        <v/>
      </c>
    </row>
    <row r="499" spans="124:239" x14ac:dyDescent="0.25">
      <c r="DT499" t="str">
        <f t="shared" si="22"/>
        <v/>
      </c>
      <c r="IE499" s="93" t="str">
        <f t="shared" si="23"/>
        <v/>
      </c>
    </row>
    <row r="500" spans="124:239" x14ac:dyDescent="0.25">
      <c r="DT500" t="str">
        <f t="shared" si="22"/>
        <v/>
      </c>
      <c r="IE500" s="93" t="str">
        <f t="shared" si="23"/>
        <v/>
      </c>
    </row>
    <row r="501" spans="124:239" x14ac:dyDescent="0.25">
      <c r="DT501" t="str">
        <f t="shared" si="22"/>
        <v/>
      </c>
      <c r="IE501" s="93" t="str">
        <f t="shared" si="23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51">
    <dataValidation type="list" allowBlank="1" showInputMessage="1" showErrorMessage="1" sqref="B137:B138 B5:B6 B8 B29 B107 B126:B127 B129:B130 B132 B134:B135 J42:M45 B109:B110 B112" xr:uid="{B21A2F14-288C-4BE6-9379-31D98947590D}">
      <formula1>$HH$1:$HH$2</formula1>
    </dataValidation>
    <dataValidation type="list" allowBlank="1" showInputMessage="1" showErrorMessage="1" sqref="B7" xr:uid="{3FE98BE1-D56B-41DA-B560-3AC70988C5DB}">
      <formula1>$HI$1:$HI$4</formula1>
    </dataValidation>
    <dataValidation type="list" allowBlank="1" showInputMessage="1" showErrorMessage="1" sqref="B12" xr:uid="{0B62B32E-462F-424D-8693-A9D8C4C71DE2}">
      <formula1>$HG$1:$HG$2</formula1>
    </dataValidation>
    <dataValidation type="list" allowBlank="1" showInputMessage="1" showErrorMessage="1" sqref="B13" xr:uid="{745C386B-E8D9-4A5E-983C-D49664A0498B}">
      <formula1>$HP$1:$HP$4</formula1>
    </dataValidation>
    <dataValidation type="list" allowBlank="1" showInputMessage="1" showErrorMessage="1" sqref="B22" xr:uid="{FC1047F9-A7E2-490F-A35A-236EBDF58FB9}">
      <formula1>$HQ$1:$HQ$2</formula1>
    </dataValidation>
    <dataValidation type="list" allowBlank="1" showInputMessage="1" showErrorMessage="1" sqref="B40 B78" xr:uid="{D9F6359C-D2B5-447C-87B8-44E579ECB61B}">
      <formula1>$HR$1:$HR$3</formula1>
    </dataValidation>
    <dataValidation type="list" allowBlank="1" showInputMessage="1" showErrorMessage="1" sqref="B46" xr:uid="{106F1C0E-892B-4C2B-84F8-E82C05E5AEC8}">
      <formula1>$HS$1:$HS$3</formula1>
    </dataValidation>
    <dataValidation type="list" allowBlank="1" showInputMessage="1" showErrorMessage="1" sqref="B54 B76" xr:uid="{E0904C8F-22A1-44A9-99C9-17B85AC9B47A}">
      <formula1>$HJ$1:$HJ$2</formula1>
    </dataValidation>
    <dataValidation type="list" allowBlank="1" showInputMessage="1" showErrorMessage="1" sqref="B58" xr:uid="{30682E23-7B3B-463A-81D4-641B713944BB}">
      <formula1>$HK$1:$HK$2</formula1>
    </dataValidation>
    <dataValidation type="list" allowBlank="1" showInputMessage="1" showErrorMessage="1" sqref="B59:B60" xr:uid="{9AA7D447-9FFB-4570-8EA3-4113424068E4}">
      <formula1>$HL$1:$HL$2</formula1>
    </dataValidation>
    <dataValidation type="list" allowBlank="1" showInputMessage="1" showErrorMessage="1" sqref="B61" xr:uid="{E4F60F92-E095-40E5-A1D3-8F80AE528119}">
      <formula1>$HM$1:$HM$3</formula1>
    </dataValidation>
    <dataValidation type="list" allowBlank="1" showInputMessage="1" showErrorMessage="1" sqref="B64" xr:uid="{114E76DF-91B5-4AE0-8A80-55E293124B14}">
      <formula1>$HN$1:$HN$2</formula1>
    </dataValidation>
    <dataValidation type="list" allowBlank="1" showInputMessage="1" showErrorMessage="1" sqref="B65" xr:uid="{89E8192B-52FF-4ECB-A732-5CD9664374F1}">
      <formula1>$HO$1:$HO$2</formula1>
    </dataValidation>
    <dataValidation type="list" allowBlank="1" showInputMessage="1" showErrorMessage="1" sqref="B80" xr:uid="{63A3C8E7-8025-480E-B434-12659EF74ED7}">
      <formula1>$HZ$1:$HZ$2</formula1>
    </dataValidation>
    <dataValidation type="list" allowBlank="1" showInputMessage="1" showErrorMessage="1" sqref="B81" xr:uid="{EBCA5E9F-4658-446D-9D6A-2FCBDAE7EA8E}">
      <formula1>$IA$1:$IA$2</formula1>
    </dataValidation>
    <dataValidation type="list" allowBlank="1" showInputMessage="1" showErrorMessage="1" sqref="B84" xr:uid="{350B215E-F123-4197-9B7E-5C029C9BA310}">
      <formula1>$HW$1:$HW$2</formula1>
    </dataValidation>
    <dataValidation type="list" allowBlank="1" showInputMessage="1" showErrorMessage="1" sqref="B86" xr:uid="{3640989A-8BB6-4EFC-9311-71FC6F31BB70}">
      <formula1>$HX$1:$HX$3</formula1>
    </dataValidation>
    <dataValidation type="list" allowBlank="1" showInputMessage="1" showErrorMessage="1" sqref="B87" xr:uid="{468DF9C2-DBF3-408A-866C-FBB07D74478C}">
      <formula1>$HY$1:$HY$2</formula1>
    </dataValidation>
    <dataValidation type="list" allowBlank="1" showInputMessage="1" showErrorMessage="1" sqref="B93" xr:uid="{5E2C5193-B6CA-4147-95ED-92297C75430F}">
      <formula1>$HT$1:$HT$3</formula1>
    </dataValidation>
    <dataValidation type="list" allowBlank="1" showInputMessage="1" showErrorMessage="1" sqref="B94" xr:uid="{83661389-4875-47F6-8858-115D0FCF62A6}">
      <formula1>$HU$1:$HU$3</formula1>
    </dataValidation>
    <dataValidation type="list" allowBlank="1" showInputMessage="1" showErrorMessage="1" sqref="B95" xr:uid="{0F6B3864-941E-4960-B084-7854DB49B9F8}">
      <formula1>$HV$1:$HV$2</formula1>
    </dataValidation>
    <dataValidation type="list" allowBlank="1" showInputMessage="1" showErrorMessage="1" sqref="B108 B133" xr:uid="{56714D4A-4A2C-4DB6-9499-4251F02F0B44}">
      <formula1>$IC$1:$IC$3</formula1>
    </dataValidation>
    <dataValidation type="list" allowBlank="1" showInputMessage="1" showErrorMessage="1" sqref="B113" xr:uid="{8F77D6B5-1849-494E-B5D7-4A37C4E30CAB}">
      <formula1>$IB$1:$IB$2</formula1>
    </dataValidation>
    <dataValidation type="list" allowBlank="1" showInputMessage="1" showErrorMessage="1" sqref="B139" xr:uid="{EDC6FBA7-2A04-4725-888A-862D37D39E26}">
      <formula1>$ID$1:$ID$2</formula1>
    </dataValidation>
    <dataValidation type="list" allowBlank="1" showInputMessage="1" showErrorMessage="1" sqref="I94:I95 J118:J125 M118:M125 J146:J149 M146:M149 J173:J180 M173:M180" xr:uid="{BA5542E4-5C57-475B-B5CD-0759709B0BAC}">
      <formula1>$HC$1:$HC$2</formula1>
    </dataValidation>
    <dataValidation type="list" allowBlank="1" showInputMessage="1" showErrorMessage="1" sqref="K118:K125 N118:N125 K146:K149 N146:N149 K173:K180 N173:N180" xr:uid="{2A8710B4-F20B-4E53-85BB-5FFEC4EA2E28}">
      <formula1>$HD$1:$HD$2</formula1>
    </dataValidation>
    <dataValidation type="list" allowBlank="1" showInputMessage="1" showErrorMessage="1" sqref="J47:M47 J49:M49 J54:M54 J59:M59" xr:uid="{2A0B1ECA-F14F-45F8-B12C-CE1C58679FE7}">
      <formula1>$IF$1:$IF$2</formula1>
    </dataValidation>
    <dataValidation type="list" allowBlank="1" showInputMessage="1" showErrorMessage="1" sqref="J50:M50 J52:M52 J55:M55 J57:M57 J60:M60 J62:M62" xr:uid="{F47B08BE-6086-49D1-B473-FBAB693B5D6A}">
      <formula1>$IG$1:$IG$2</formula1>
    </dataValidation>
    <dataValidation type="list" allowBlank="1" showInputMessage="1" showErrorMessage="1" sqref="J51:M51" xr:uid="{9A89975C-0F23-466B-93D1-AF2FE8ACCF11}">
      <formula1>$IH$1:$IH$2</formula1>
    </dataValidation>
    <dataValidation type="list" allowBlank="1" showInputMessage="1" showErrorMessage="1" sqref="J64:M64" xr:uid="{DCEF25B8-89DC-418A-B7EB-B9086B8258AC}">
      <formula1>$II$1:$II$5</formula1>
    </dataValidation>
    <dataValidation type="list" allowBlank="1" showInputMessage="1" showErrorMessage="1" sqref="J65:M65" xr:uid="{B0F4F184-72C9-49AF-9544-0F331E774A12}">
      <formula1>$IJ$1:$IJ$2</formula1>
    </dataValidation>
    <dataValidation type="list" showInputMessage="1" showErrorMessage="1" sqref="I71:J71 I74" xr:uid="{8D6379F9-5DA3-42C1-9154-E4858305CFF4}">
      <formula1>$HH$1:$HH$2</formula1>
    </dataValidation>
    <dataValidation type="list" allowBlank="1" showInputMessage="1" showErrorMessage="1" sqref="T4:T33" xr:uid="{FD1373BE-4EC4-413D-9615-65ADB663D4CD}">
      <formula1>$GX$1:$GX$6</formula1>
    </dataValidation>
    <dataValidation type="list" showInputMessage="1" showErrorMessage="1" sqref="B106 B128" xr:uid="{C51A2068-B928-40A2-88FD-FED44B0E4D69}">
      <formula1>$IE$1:$IE$501</formula1>
    </dataValidation>
    <dataValidation type="list" showInputMessage="1" showErrorMessage="1" sqref="I4 K4" xr:uid="{AD961F33-4871-4359-9ADA-5161C9A3C70F}">
      <formula1>$GR$1:$GR$3</formula1>
    </dataValidation>
    <dataValidation type="list" showInputMessage="1" showErrorMessage="1" sqref="I5 K5" xr:uid="{E09C0F5E-AEEF-49C9-A6D1-5C2189EBCCEC}">
      <formula1>$GS$1:$GS$3</formula1>
    </dataValidation>
    <dataValidation type="list" showInputMessage="1" showErrorMessage="1" sqref="I6 K6" xr:uid="{CA030948-4293-43B8-9DC2-99FAB8A6EC24}">
      <formula1>$GT$1:$GT$3</formula1>
    </dataValidation>
    <dataValidation type="list" showInputMessage="1" showErrorMessage="1" sqref="I7 K7" xr:uid="{B9C863A7-F033-47B1-A402-A3EA396B1C06}">
      <formula1>$GU$1:$GU$3</formula1>
    </dataValidation>
    <dataValidation type="list" showInputMessage="1" showErrorMessage="1" sqref="I8 K8" xr:uid="{E3BF64ED-A067-4D12-97F9-75DCE74F3C24}">
      <formula1>$GV$1:$GV$5</formula1>
    </dataValidation>
    <dataValidation type="list" showInputMessage="1" showErrorMessage="1" sqref="I9 K9" xr:uid="{889EB88A-2327-41BA-ABE1-3DFCF7BF8895}">
      <formula1>$GW$1:$GW$2</formula1>
    </dataValidation>
    <dataValidation type="list" showInputMessage="1" showErrorMessage="1" sqref="I13" xr:uid="{0D699A8B-FAE0-4B69-B4A9-00422B96593D}">
      <formula1>$GY$1:$GY$2</formula1>
    </dataValidation>
    <dataValidation type="list" showInputMessage="1" showErrorMessage="1" sqref="I14" xr:uid="{FBC36E8B-B4F9-44FF-AA4D-F791E0262436}">
      <formula1>$GZ$1:$GZ$2</formula1>
    </dataValidation>
    <dataValidation type="list" showInputMessage="1" showErrorMessage="1" sqref="I15" xr:uid="{3F8B835A-BB99-4E4E-A1A7-B22B1AFE9FF8}">
      <formula1>$HA$1:$HA$2</formula1>
    </dataValidation>
    <dataValidation type="list" showInputMessage="1" showErrorMessage="1" sqref="I100" xr:uid="{E48A24FC-D8D7-4C85-A7A0-71EAC441C741}">
      <formula1>$HE$1:$HE$3</formula1>
    </dataValidation>
    <dataValidation type="list" showInputMessage="1" showErrorMessage="1" sqref="I134:J134" xr:uid="{A05227C5-DDD9-42F5-A8C3-3D50A8806979}">
      <formula1>$HF$1:$HF$2</formula1>
    </dataValidation>
    <dataValidation type="list" showInputMessage="1" showErrorMessage="1" sqref="I72:J72" xr:uid="{38DF7DF0-3F0F-4BAB-9FBD-74AEC626EDBB}">
      <formula1>$IK$1:$IK$2</formula1>
    </dataValidation>
    <dataValidation type="list" showInputMessage="1" showErrorMessage="1" sqref="I77:J77" xr:uid="{FDE499D8-1A06-4933-A13C-DB3C3C17B3AA}">
      <formula1>$IL$1:$IL$2</formula1>
    </dataValidation>
    <dataValidation type="list" showInputMessage="1" showErrorMessage="1" sqref="J80" xr:uid="{516383CF-403C-44E9-8283-F1B27E0D18DC}">
      <formula1>$IM$1:$IM$5</formula1>
    </dataValidation>
    <dataValidation type="list" showInputMessage="1" showErrorMessage="1" sqref="J81" xr:uid="{490FF200-3E0B-4423-B9E5-A43190A33768}">
      <formula1>$IN$1:$IN$3</formula1>
    </dataValidation>
    <dataValidation type="list" showInputMessage="1" showErrorMessage="1" sqref="S4:S33" xr:uid="{E1D5459D-9C5F-4157-9E9A-D7C6C11F73AC}">
      <formula1>$HB$1:$HB$4</formula1>
    </dataValidation>
    <dataValidation type="list" showInputMessage="1" showErrorMessage="1" sqref="B111" xr:uid="{BE71926D-7F1C-4C25-9529-17FAFC9554D5}">
      <formula1>$IO$1:$IO$2</formula1>
    </dataValidation>
  </dataValidations>
  <hyperlinks>
    <hyperlink ref="E5" location="'Справка'!A661" display="Подробнее" xr:uid="{049952DF-7FC7-495E-AAAE-DDD0831C8680}"/>
    <hyperlink ref="E6" location="'Справка'!A670" display="Подробнее" xr:uid="{D95E7A6D-2480-4925-B50A-05B22C4F8DA3}"/>
    <hyperlink ref="E7" location="'Справка'!A677" display="Подробнее" xr:uid="{C96C3AE1-AD1C-4D4C-A056-87EA89F0497B}"/>
    <hyperlink ref="E8" location="'Справка'!A687" display="Подробнее" xr:uid="{D7D36ABD-2480-4B8D-9FFB-205F257361B5}"/>
    <hyperlink ref="E9" location="'Справка'!A694" display="Подробнее" xr:uid="{5FFBEEA9-3E1A-4B70-B168-33A284F1748F}"/>
    <hyperlink ref="E12" location="'Справка'!A704" display="Подробнее" xr:uid="{911B3533-BF8B-4E02-9707-3ED452C69912}"/>
    <hyperlink ref="E13" location="'Справка'!A713" display="Подробнее" xr:uid="{9876D97A-7017-45BC-8C88-371A8F942D95}"/>
    <hyperlink ref="E14" location="'Справка'!A720" display="Подробнее" xr:uid="{87AA4800-CDAE-4739-9779-A979A84752F4}"/>
    <hyperlink ref="E15" location="'Справка'!A730" display="Подробнее" xr:uid="{CC89FDE0-9081-47E1-ABEE-CB3C3A5A5C0F}"/>
    <hyperlink ref="E16" location="'Справка'!A740" display="Подробнее" xr:uid="{28A3B7B2-25A4-4993-95A0-29A3C6202814}"/>
    <hyperlink ref="E17" location="'Справка'!A751" display="Подробнее" xr:uid="{FAE7E9FC-4063-40D8-A90E-E24847ECEFC1}"/>
    <hyperlink ref="E18" location="'Справка'!A760" display="Подробнее" xr:uid="{9B10844C-12F2-4142-805D-A139370858D6}"/>
    <hyperlink ref="E22" location="'Справка'!A769" display="Подробнее" xr:uid="{2075B442-10A2-4E61-AF95-801C46E36C27}"/>
    <hyperlink ref="E23" location="'Справка'!A776" display="Подробнее" xr:uid="{71CF4E8A-C011-4C20-91BA-58371964F7A9}"/>
    <hyperlink ref="E24" location="'Справка'!A783" display="Подробнее" xr:uid="{A60B901A-2277-487A-92AA-966C68CA4A17}"/>
    <hyperlink ref="E25" location="'Справка'!A789" display="Подробнее" xr:uid="{395F6461-CFF4-4CA1-99F9-0A23FF5A98EC}"/>
    <hyperlink ref="E26" location="'Справка'!A795" display="Подробнее" xr:uid="{A21FAC5A-2255-4764-A0E1-0F47EB6BE81C}"/>
    <hyperlink ref="E27" location="'Справка'!A801" display="Подробнее" xr:uid="{8F2AD6BD-DD7E-4496-9B6E-62A057B73BA1}"/>
    <hyperlink ref="E29" location="'Справка'!A807" display="Подробнее" xr:uid="{34062702-C910-4E01-BBE1-5CE13C1DEA78}"/>
    <hyperlink ref="E30" location="'Справка'!A813" display="Подробнее" xr:uid="{99DF4E4B-B7C7-4F1B-8344-CB0A3B83F84D}"/>
    <hyperlink ref="E31" location="'Справка'!A820" display="Подробнее" xr:uid="{DDD34EF2-29DB-4396-9F15-B0F7A9910594}"/>
    <hyperlink ref="E32" location="'Справка'!A827" display="Подробнее" xr:uid="{7D768A9B-E3F7-4A70-AD0A-8DA7DF320445}"/>
    <hyperlink ref="E33" location="'Справка'!A834" display="Подробнее" xr:uid="{9E9B65AD-B7C7-4478-80C6-B1858F1DD763}"/>
    <hyperlink ref="E35" location="'Справка'!A842" display="Подробнее" xr:uid="{5537D3ED-262E-4418-AF79-347AD16249CE}"/>
    <hyperlink ref="E36" location="'Справка'!A848" display="Подробнее" xr:uid="{74AF3A98-A014-4F76-9C7A-BC03DB885C68}"/>
    <hyperlink ref="E40" location="'Справка'!A854" display="Подробнее" xr:uid="{43E28ED3-0AC5-4117-9E59-C39D29CB005E}"/>
    <hyperlink ref="E41" location="'Справка'!A862" display="Подробнее" xr:uid="{84393EF5-8763-458B-B4CF-20B7D78D8D78}"/>
    <hyperlink ref="E43" location="'Справка'!A872" display="Подробнее" xr:uid="{F0DA02DE-A3E7-4B02-966C-46479C4AA3EE}"/>
    <hyperlink ref="E45" location="'Справка'!A880" display="Подробнее" xr:uid="{00715252-0943-4695-959C-82FA459F3844}"/>
    <hyperlink ref="E46" location="'Справка'!A888" display="Подробнее" xr:uid="{3F04DF5F-6953-4E4B-A2A2-DFAB4CDEEC03}"/>
    <hyperlink ref="E47" location="'Справка'!A895" display="Подробнее" xr:uid="{4189811F-8538-4323-ABCF-1E3C8D58AEC0}"/>
    <hyperlink ref="E48" location="'Справка'!A903" display="Подробнее" xr:uid="{0AC74135-EF04-414F-B8A8-D1EEFAC073A3}"/>
    <hyperlink ref="E49" location="'Справка'!A911" display="Подробнее" xr:uid="{F79929A5-AFD1-4E54-A47E-BC4AC3CD754E}"/>
    <hyperlink ref="E50" location="'Справка'!A923" display="Подробнее" xr:uid="{BB5E14C1-25C5-401E-A2B8-1496CA85847B}"/>
    <hyperlink ref="E54" location="'Справка'!A935" display="Подробнее" xr:uid="{65A04B84-7F86-4FEE-A22D-65389AF17C9D}"/>
    <hyperlink ref="E55" location="'Справка'!A943" display="Подробнее" xr:uid="{5D3674CA-7FBC-45E4-8844-EC9105F8E1AE}"/>
    <hyperlink ref="E56" location="'Справка'!A952" display="Подробнее" xr:uid="{EE4977BF-D139-4314-B5EE-16CF82B90225}"/>
    <hyperlink ref="E57" location="'Справка'!A962" display="Подробнее" xr:uid="{FF49EBB0-7ED2-44E9-8BA0-8D26B876E7ED}"/>
    <hyperlink ref="E58" location="'Справка'!A972" display="Подробнее" xr:uid="{7B5E5478-E674-4CFC-A7F5-2C74986DF3EA}"/>
    <hyperlink ref="E59" location="'Справка'!A980" display="Подробнее" xr:uid="{E3642DFA-D7B6-4506-94C9-CD209AE83863}"/>
    <hyperlink ref="E60" location="'Справка'!A989" display="Подробнее" xr:uid="{4E5EBD1C-C3F4-4BCD-8DEF-AC4CBAA73F97}"/>
    <hyperlink ref="E61" location="'Справка'!A998" display="Подробнее" xr:uid="{531E80B4-64A1-4558-A2AB-8F2FA21D9B90}"/>
    <hyperlink ref="E62" location="'Справка'!A1006" display="Подробнее" xr:uid="{E5612431-7574-40AA-8500-8EE00EA40156}"/>
    <hyperlink ref="E63" location="'Справка'!A1016" display="Подробнее" xr:uid="{9CC2C407-597F-46DF-B272-F7A60CEEF696}"/>
    <hyperlink ref="E64" location="'Справка'!A1026" display="Подробнее" xr:uid="{D59C6CF2-ED12-4A0A-98EE-197C07EBF282}"/>
    <hyperlink ref="E65" location="'Справка'!A1033" display="Подробнее" xr:uid="{A7FF477E-6865-4F92-BAAF-40994E8F59EC}"/>
    <hyperlink ref="E67" location="'Справка'!A1044" display="Подробнее" xr:uid="{680F12A6-81A6-49D1-8CB1-04AB3EBEF0BD}"/>
    <hyperlink ref="E68" location="'Справка'!A1049" display="Подробнее" xr:uid="{30C07EDF-2EA7-4818-9DD5-08D6915A2CCD}"/>
    <hyperlink ref="E69" location="'Справка'!A1054" display="Подробнее" xr:uid="{E1EE2E79-FB90-4F1E-9584-06748B572C72}"/>
    <hyperlink ref="E71" location="'Справка'!A1059" display="Подробнее" xr:uid="{2DFDD8A3-635E-4019-A1E3-7C90D95F7694}"/>
    <hyperlink ref="E72" location="'Справка'!A1064" display="Подробнее" xr:uid="{0858DD37-6CBB-4149-9CF3-691870C91671}"/>
    <hyperlink ref="E76" location="'Справка'!A1069" display="Подробнее" xr:uid="{30119189-625D-479E-BB29-3CBDA280333C}"/>
    <hyperlink ref="E77" location="'Справка'!A1074" display="Подробнее" xr:uid="{27870EA1-3A32-4BE8-B615-293BB8D9AA5A}"/>
    <hyperlink ref="E78" location="'Справка'!A1083" display="Подробнее" xr:uid="{D5995E8A-D6A0-4A02-8B76-6C66F74C72DC}"/>
    <hyperlink ref="E80" location="'Справка'!A1089" display="Подробнее" xr:uid="{6C36FFDA-0A81-4FE1-9E61-8B86C861044C}"/>
    <hyperlink ref="E81" location="'Справка'!A1097" display="Подробнее" xr:uid="{A84CA490-8A90-4B1D-87F4-3911E12B3C5B}"/>
    <hyperlink ref="E82" location="'Справка'!A1103" display="Подробнее" xr:uid="{E5FB0E41-6C4C-4C26-9733-F9DE051FB5E1}"/>
    <hyperlink ref="E83" location="'Справка'!A1108" display="Подробнее" xr:uid="{85E5A823-6B56-4CDB-8CD9-555F91D7A281}"/>
    <hyperlink ref="E84" location="'Справка'!A1113" display="Подробнее" xr:uid="{BB2FD583-CE6A-4FA9-9416-01052C0A39CF}"/>
    <hyperlink ref="E85" location="'Справка'!A1119" display="Подробнее" xr:uid="{E2D35C76-A473-4ACB-893A-D4FF4A21A4E1}"/>
    <hyperlink ref="E86" location="'Справка'!A1124" display="Подробнее" xr:uid="{772A8402-4A51-4422-9E7A-60F17E630B43}"/>
    <hyperlink ref="E87" location="'Справка'!A1132" display="Подробнее" xr:uid="{460C6AA5-AC98-41DA-8473-824FBB926728}"/>
    <hyperlink ref="E88" location="'Справка'!A1138" display="Подробнее" xr:uid="{BAB60DD5-8DAD-4631-A757-F3D67F75964F}"/>
    <hyperlink ref="E90" location="'Справка'!A1144" display="Подробнее" xr:uid="{5AC4EC1D-5E44-4FA2-A826-F7AE59D2B96F}"/>
    <hyperlink ref="E91" location="'Справка'!A1149" display="Подробнее" xr:uid="{CD0F8577-1E8B-4276-9684-E78EEFA8A813}"/>
    <hyperlink ref="E92" location="'Справка'!A1154" display="Подробнее" xr:uid="{BE1955A5-147F-45D2-A43D-15684EF122B9}"/>
    <hyperlink ref="E93" location="'Справка'!A1159" display="Подробнее" xr:uid="{1322009A-8A00-436F-A52A-9F7B841F9305}"/>
    <hyperlink ref="E94" location="'Справка'!A1164" display="Подробнее" xr:uid="{179831C4-C126-4D74-B732-ADB58930C151}"/>
    <hyperlink ref="E95" location="'Справка'!A1169" display="Подробнее" xr:uid="{CB77DC58-0EF5-4B8E-AB82-BAE056D3BA95}"/>
    <hyperlink ref="E99" location="'Справка'!A1174" display="Подробнее" xr:uid="{43F31B3B-A763-4D8A-A0F4-3F038B72B753}"/>
    <hyperlink ref="E100" location="'Справка'!A1184" display="Подробнее" xr:uid="{C5AE4AE3-477A-4F37-BAB9-493023EAF5CA}"/>
    <hyperlink ref="E101" location="'Справка'!A1190" display="Подробнее" xr:uid="{8380AFF2-D18C-419F-97C3-0845345E0846}"/>
    <hyperlink ref="E102" location="'Справка'!A1196" display="Подробнее" xr:uid="{C836430B-FB52-4AF5-BC85-458EC3F0B4C4}"/>
    <hyperlink ref="E104" location="'Справка'!A1202" display="Подробнее" xr:uid="{99F93608-6941-450A-A36C-98E9B9FF3C2F}"/>
    <hyperlink ref="E106" location="'Справка'!A1211" display="Подробнее" xr:uid="{49461A0D-EDC4-4159-BF73-1C53B277A15F}"/>
    <hyperlink ref="E107" location="'Справка'!A1220" display="Подробнее" xr:uid="{7C5D2076-706E-461A-A89C-F7A8664D91FD}"/>
    <hyperlink ref="E108" location="'Справка'!A1227" display="Подробнее" xr:uid="{2FDF3F24-EFCE-44CE-907E-697D47F43ADA}"/>
    <hyperlink ref="E109" location="'Справка'!A1235" display="Подробнее" xr:uid="{0FCA646D-CB18-4E9D-85CA-D627FCA5F689}"/>
    <hyperlink ref="E110" location="'Справка'!A1242" display="Подробнее" xr:uid="{351F4333-EDFA-46A2-91E6-D125E85BA58D}"/>
    <hyperlink ref="E111" location="'Справка'!A1250" display="Подробнее" xr:uid="{55F6CE6F-E121-4493-B544-D7181DCB4072}"/>
    <hyperlink ref="E112" location="'Справка'!A1257" display="Подробнее" xr:uid="{077DA3E7-8178-4291-97C3-B5A1FE6F33EB}"/>
    <hyperlink ref="E113" location="'Справка'!A1264" display="Подробнее" xr:uid="{9582B42D-7B56-47BA-AC37-145FB31BB843}"/>
    <hyperlink ref="E114" location="'Справка'!A1271" display="Подробнее" xr:uid="{EA094EBB-9A33-4BFA-B457-5107C86F060C}"/>
    <hyperlink ref="E115" location="'Справка'!A1276" display="Подробнее" xr:uid="{0FA971BD-69B6-45D6-9D3E-511A0275AB61}"/>
    <hyperlink ref="E116" location="'Справка'!A1285" display="Подробнее" xr:uid="{D60CC9F6-3F90-4C59-8618-9D731A08B345}"/>
    <hyperlink ref="E117" location="'Справка'!A1294" display="Подробнее" xr:uid="{BDE87B7D-0200-4A62-9936-4927EE415798}"/>
    <hyperlink ref="E118" location="'Справка'!A1303" display="Подробнее" xr:uid="{B0E6A522-D5AC-45EE-8547-3CED29057E77}"/>
    <hyperlink ref="E119" location="'Справка'!A1312" display="Подробнее" xr:uid="{54DCAF7E-A761-4C4F-8110-4DA41257C2CB}"/>
    <hyperlink ref="E120" location="'Справка'!A1318" display="Подробнее" xr:uid="{3C1FC66A-2F0F-4091-8D00-A376FE76065D}"/>
    <hyperlink ref="E121" location="'Справка'!A1324" display="Подробнее" xr:uid="{1EF2E72C-3402-4091-8383-2C4329F0AC97}"/>
    <hyperlink ref="E122" location="'Справка'!A1330" display="Подробнее" xr:uid="{CAC9E719-C5E4-4F42-AD79-70217FEACE7B}"/>
    <hyperlink ref="E123" location="'Справка'!A1336" display="Подробнее" xr:uid="{DDC89DA2-9419-4C2E-95DD-709E56CF016D}"/>
    <hyperlink ref="E126" location="'Справка'!A1342" display="Подробнее" xr:uid="{9C5B28AB-BAFE-495E-B607-0254B75004ED}"/>
    <hyperlink ref="E127" location="'Справка'!A1348" display="Подробнее" xr:uid="{05C8A0FC-BD9E-41F5-8949-618CC523156D}"/>
    <hyperlink ref="E128" location="'Справка'!A1356" display="Подробнее" xr:uid="{7F0B8B90-6BB8-4DDC-866A-612836685374}"/>
    <hyperlink ref="E129" location="'Справка'!A1363" display="Подробнее" xr:uid="{C7B4C8E3-1106-4E23-BD16-9EDBF5DACC75}"/>
    <hyperlink ref="E130" location="'Справка'!A1369" display="Подробнее" xr:uid="{7ED1CDA4-B8F4-49C2-86D5-4636B88D0EA8}"/>
    <hyperlink ref="E131" location="'Справка'!A1376" display="Подробнее" xr:uid="{1867AD92-CA89-45BC-BC0D-83E93B45BB8B}"/>
    <hyperlink ref="E132" location="'Справка'!A1383" display="Подробнее" xr:uid="{0631D3AB-77C7-4A2B-AA3E-4275D48098A8}"/>
    <hyperlink ref="E133" location="'Справка'!A1390" display="Подробнее" xr:uid="{EF97744A-CC86-4BE0-A860-C1C59F09F6D7}"/>
    <hyperlink ref="E134" location="'Справка'!A1398" display="Подробнее" xr:uid="{309EC363-4F78-40AB-A2E1-201666B14CFA}"/>
    <hyperlink ref="E135" location="'Справка'!A1405" display="Подробнее" xr:uid="{0CF11D92-ED16-4493-A7D6-19EEF641E443}"/>
    <hyperlink ref="E136" location="'Справка'!A1411" display="Подробнее" xr:uid="{49AB9A72-E4F8-40F5-8A44-B72D98304928}"/>
    <hyperlink ref="E137" location="'Справка'!A1417" display="Подробнее" xr:uid="{660C5063-FDFC-4FE4-A4AD-7BD3C5190382}"/>
    <hyperlink ref="E138" location="'Справка'!A1423" display="Подробнее" xr:uid="{737E8BA3-8388-4870-8CCA-BB37C6C70032}"/>
    <hyperlink ref="E139" location="'Справка'!A1430" display="Подробнее" xr:uid="{19215A10-121D-4F19-AF6C-49C4B451802D}"/>
    <hyperlink ref="E140" location="'Справка'!A1436" display="Подробнее" xr:uid="{056D2B9A-AA02-49D1-BEFA-4E0E32BDE3C3}"/>
    <hyperlink ref="E141" location="'Справка'!A1443" display="Подробнее" xr:uid="{FF9BF3AD-9642-4013-9B90-4C8E8BB56BE8}"/>
    <hyperlink ref="E142" location="'Справка'!A1450" display="Подробнее" xr:uid="{86C6775F-1E95-4ED8-93A7-BEAFB7C40013}"/>
    <hyperlink ref="E143" location="'Справка'!A1457" display="Подробнее" xr:uid="{4EA594B7-02A7-42DE-B5C6-5BC2A1DA0D72}"/>
    <hyperlink ref="M19" location="'Справка'!A1588" display="Подробнее" xr:uid="{825C51EB-DC49-413D-A8FC-15A6F701F9F5}"/>
    <hyperlink ref="M20" location="'Справка'!A1594" display="Подробнее" xr:uid="{8918EAFD-5692-4CF6-A5D8-C488784A2170}"/>
    <hyperlink ref="M21" location="'Справка'!A1600" display="Подробнее" xr:uid="{1124764D-794F-4AB4-AC5B-FB56B57E003F}"/>
    <hyperlink ref="M22" location="'Справка'!A1606" display="Подробнее" xr:uid="{C2DA8FE7-4A16-44DF-AF7B-77CF58331922}"/>
    <hyperlink ref="M23" location="'Справка'!A1612" display="Подробнее" xr:uid="{10A453B1-3291-4DC9-95E2-4AAFE21EB46B}"/>
    <hyperlink ref="M27" location="'Справка'!A1542" display="Подробнее" xr:uid="{1EA46C18-0B68-4F5E-A9F9-0C63E29AEF24}"/>
    <hyperlink ref="M28" location="'Справка'!A1548" display="Подробнее" xr:uid="{896893FD-0AA9-4730-AB50-9BE244D5587C}"/>
    <hyperlink ref="M29" location="'Справка'!A1554" display="Подробнее" xr:uid="{4309CF7A-3773-459A-9B30-D1840309C817}"/>
    <hyperlink ref="M30" location="'Справка'!A1561" display="Подробнее" xr:uid="{E241749A-226C-4B69-AADD-98A9239AE927}"/>
    <hyperlink ref="M31" location="'Справка'!A1567" display="Подробнее" xr:uid="{E3CAFF20-B0E2-458B-A610-735464E74961}"/>
    <hyperlink ref="M32" location="'Справка'!A1574" display="Подробнее" xr:uid="{0C1435D5-591A-49BF-9BB8-EDD5CB9C688E}"/>
    <hyperlink ref="M33" location="'Справка'!A1581" display="Подробнее" xr:uid="{49824C0F-F703-4EBC-830A-D41EFF998968}"/>
    <hyperlink ref="M71" location="'Справка'!A1464" display="Подробнее" xr:uid="{E6A9B97D-0516-4276-869A-669CA0319A3C}"/>
    <hyperlink ref="M72" location="'Справка'!A1469" display="Подробнее" xr:uid="{CD0837C1-81A4-49E1-9A33-7A9E3A66D6F7}"/>
    <hyperlink ref="M73" location="'Справка'!A1474" display="Подробнее" xr:uid="{AD12BEB6-37C4-494F-ACE0-E9879752374C}"/>
    <hyperlink ref="M74" location="'Справка'!A1483" display="Подробнее" xr:uid="{C78B81B1-1272-4B2B-BC7D-077D0729C46F}"/>
    <hyperlink ref="M75" location="'Справка'!A1488" display="Подробнее" xr:uid="{DD8CFD0C-1EE8-4231-B522-7FFA6E18EB55}"/>
    <hyperlink ref="M76" location="'Справка'!A1493" display="Подробнее" xr:uid="{681D22CC-2987-4180-9085-83E96C09C689}"/>
    <hyperlink ref="M77" location="'Справка'!A1498" display="Подробнее" xr:uid="{541C6225-0115-473F-B0D1-0828644E6200}"/>
    <hyperlink ref="M78" location="'Справка'!A1507" display="Подробнее" xr:uid="{DF74CB2E-2DA1-492E-A632-9F21A565540B}"/>
    <hyperlink ref="M79" location="'Справка'!A1515" display="Подробнее" xr:uid="{AFDF22E6-9785-4DA9-8267-7ACF4E3C045A}"/>
    <hyperlink ref="M80" location="'Справка'!A1522" display="Подробнее" xr:uid="{54BC87A6-29CA-4338-AF19-9093E53F36B8}"/>
    <hyperlink ref="M81" location="'Справка'!A1527" display="Подробнее" xr:uid="{86D04D3D-7C07-4293-86B5-7A4FDC503D68}"/>
    <hyperlink ref="M82" location="'Справка'!A1532" display="Подробнее" xr:uid="{5D51E7C8-520D-4858-908B-3796E0D661D9}"/>
    <hyperlink ref="M83" location="'Справка'!A1537" display="Подробнее" xr:uid="{E9A79766-3AB7-4837-9B7D-0559B2BEE157}"/>
    <hyperlink ref="AI1" location="'Справка'!A599" display="Контрольные точки диаграмм (Подробнее)" xr:uid="{F356400E-C4CE-46F0-9A86-BE79EBDC0272}"/>
    <hyperlink ref="H2" location="'Справка'!A510" display="Единицы измерения (Подробнее)" xr:uid="{4DEEE4C0-5EE1-43D0-86F6-D331560F9DAA}"/>
    <hyperlink ref="O2" location="'Справка'!A529" display="Сочетания нагрузок (Подробнее)" xr:uid="{3ABF92C6-CB79-42D5-844C-D7B31FFE4119}"/>
    <hyperlink ref="H11" location="'Справка'!A521" display="Система знаков (Подробнее)" xr:uid="{8822E78A-E052-470A-BC53-CC7CFA03A33E}"/>
    <hyperlink ref="H17" location="'Справка'!A577" display="Материал арматуры (Подробнее)" xr:uid="{523760FF-0FFE-451C-BF86-6474FED96A8F}"/>
    <hyperlink ref="H25" location="'Справка'!A568" display="Материал бетона (Подробнее)" xr:uid="{E08A6916-FAF7-4137-8F9D-2C4219EB1061}"/>
    <hyperlink ref="H35" location="'Справка'!A585" display="Настройка расчетных профилей (Подробнее)" xr:uid="{EE901DBF-78FB-4E64-9197-BAD9491AA4D9}"/>
    <hyperlink ref="P36" location="'Справка'!A553" display="Нагрузки для устойчивости (Подробнее)" xr:uid="{004D1AFA-BFCD-4FF6-BCB7-B400134FC48E}"/>
    <hyperlink ref="AI58" location="'Справка'!A560" display="СП 35.13330.2011, таблица 7.21 (Подробнее)" xr:uid="{AAEC990F-2B5C-4008-A2A2-AE87F6E9CE1F}"/>
    <hyperlink ref="H69" location="'Справка'!A605" display="Аннотации схемы (Подробнее)" xr:uid="{5E6247F5-91FE-43BA-B55E-5524699A86AB}"/>
    <hyperlink ref="H85" location="'Справка'!A614" display="Круглое сечение (Подробнее)" xr:uid="{E6BCF44B-2D3A-43D8-AC15-45B2231A0792}"/>
    <hyperlink ref="H97" location="'Справка'!A646" display="Сечение из прямоугольников (Подробнее)" xr:uid="{8A0676B1-7802-4B33-9642-DE185E8407FD}"/>
    <hyperlink ref="H127" location="'Справка'!A623" display="Скругленный прямоугольник (Подробнее)" xr:uid="{776942CC-5592-455C-AF27-5C6C4C9FD356}"/>
    <hyperlink ref="H152" location="'Справка'!A634" display="Пустотелый скругленный прямоугольник (Подробнее)" xr:uid="{473154CF-03CC-4BF2-8F3B-0CDDFB1743C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5BC9-8EBE-49B3-B25F-B360895B6D33}">
  <sheetPr codeName="Лист2">
    <outlinePr summaryBelow="0"/>
  </sheetPr>
  <dimension ref="A1:F1726"/>
  <sheetViews>
    <sheetView workbookViewId="0">
      <selection sqref="A1:F1"/>
    </sheetView>
  </sheetViews>
  <sheetFormatPr defaultRowHeight="12.75" outlineLevelRow="1" x14ac:dyDescent="0.2"/>
  <cols>
    <col min="1" max="1" width="34.7109375" style="26" customWidth="1"/>
    <col min="2" max="2" width="118.7109375" style="26" customWidth="1"/>
    <col min="3" max="4" width="18.7109375" style="26" customWidth="1"/>
    <col min="5" max="6" width="26.7109375" style="26" customWidth="1"/>
    <col min="7" max="16384" width="9.140625" style="25"/>
  </cols>
  <sheetData>
    <row r="1" spans="1:6" ht="20.25" collapsed="1" x14ac:dyDescent="0.2">
      <c r="A1" s="122" t="s">
        <v>658</v>
      </c>
      <c r="B1" s="122"/>
      <c r="C1" s="122"/>
      <c r="D1" s="122"/>
      <c r="E1" s="122"/>
      <c r="F1" s="122"/>
    </row>
    <row r="2" spans="1:6" hidden="1" outlineLevel="1" x14ac:dyDescent="0.2">
      <c r="A2" s="118" t="s">
        <v>2581</v>
      </c>
      <c r="B2" s="118"/>
      <c r="C2" s="118"/>
      <c r="D2" s="118"/>
      <c r="E2" s="118"/>
      <c r="F2" s="118"/>
    </row>
    <row r="3" spans="1:6" hidden="1" outlineLevel="1" x14ac:dyDescent="0.2">
      <c r="A3" s="118" t="s">
        <v>2582</v>
      </c>
      <c r="B3" s="118"/>
      <c r="C3" s="118"/>
      <c r="D3" s="118"/>
      <c r="E3" s="118"/>
      <c r="F3" s="118"/>
    </row>
    <row r="4" spans="1:6" hidden="1" outlineLevel="1" x14ac:dyDescent="0.2">
      <c r="A4" s="118" t="s">
        <v>2544</v>
      </c>
      <c r="B4" s="118"/>
      <c r="C4" s="118"/>
      <c r="D4" s="118"/>
      <c r="E4" s="118"/>
      <c r="F4" s="118"/>
    </row>
    <row r="5" spans="1:6" ht="16.5" hidden="1" outlineLevel="1" x14ac:dyDescent="0.2">
      <c r="A5" s="119" t="s">
        <v>2289</v>
      </c>
      <c r="B5" s="119"/>
      <c r="C5" s="119"/>
      <c r="D5" s="119"/>
      <c r="E5" s="119"/>
      <c r="F5" s="119"/>
    </row>
    <row r="6" spans="1:6" hidden="1" outlineLevel="1" x14ac:dyDescent="0.2">
      <c r="A6" s="123" t="s">
        <v>2290</v>
      </c>
      <c r="B6" s="123"/>
      <c r="C6" s="123"/>
      <c r="D6" s="123"/>
      <c r="E6" s="123"/>
      <c r="F6" s="123"/>
    </row>
    <row r="7" spans="1:6" hidden="1" outlineLevel="1" x14ac:dyDescent="0.2">
      <c r="A7" s="118" t="s">
        <v>2291</v>
      </c>
      <c r="B7" s="118"/>
      <c r="C7" s="118"/>
      <c r="D7" s="118"/>
      <c r="E7" s="118"/>
      <c r="F7" s="118"/>
    </row>
    <row r="8" spans="1:6" hidden="1" outlineLevel="1" x14ac:dyDescent="0.2">
      <c r="A8" s="118" t="s">
        <v>1823</v>
      </c>
      <c r="B8" s="118"/>
      <c r="C8" s="118"/>
      <c r="D8" s="118"/>
      <c r="E8" s="118"/>
      <c r="F8" s="118"/>
    </row>
    <row r="9" spans="1:6" hidden="1" outlineLevel="1" x14ac:dyDescent="0.2">
      <c r="A9" s="118" t="s">
        <v>1824</v>
      </c>
      <c r="B9" s="118"/>
      <c r="C9" s="118"/>
      <c r="D9" s="118"/>
      <c r="E9" s="118"/>
      <c r="F9" s="118"/>
    </row>
    <row r="10" spans="1:6" ht="16.5" hidden="1" outlineLevel="1" x14ac:dyDescent="0.2">
      <c r="A10" s="119" t="s">
        <v>2292</v>
      </c>
      <c r="B10" s="119"/>
      <c r="C10" s="119"/>
      <c r="D10" s="119"/>
      <c r="E10" s="119"/>
      <c r="F10" s="119"/>
    </row>
    <row r="11" spans="1:6" hidden="1" outlineLevel="1" x14ac:dyDescent="0.2">
      <c r="A11" s="118" t="s">
        <v>2293</v>
      </c>
      <c r="B11" s="118"/>
      <c r="C11" s="118"/>
      <c r="D11" s="118"/>
      <c r="E11" s="118"/>
      <c r="F11" s="118"/>
    </row>
    <row r="12" spans="1:6" hidden="1" outlineLevel="1" x14ac:dyDescent="0.2">
      <c r="A12" s="118" t="s">
        <v>1825</v>
      </c>
      <c r="B12" s="118"/>
      <c r="C12" s="118"/>
      <c r="D12" s="118"/>
      <c r="E12" s="118"/>
      <c r="F12" s="118"/>
    </row>
    <row r="13" spans="1:6" hidden="1" outlineLevel="1" x14ac:dyDescent="0.2">
      <c r="A13" s="118" t="s">
        <v>1826</v>
      </c>
      <c r="B13" s="118"/>
      <c r="C13" s="118"/>
      <c r="D13" s="118"/>
      <c r="E13" s="118"/>
      <c r="F13" s="118"/>
    </row>
    <row r="14" spans="1:6" hidden="1" outlineLevel="1" x14ac:dyDescent="0.2">
      <c r="A14" s="118" t="s">
        <v>1827</v>
      </c>
      <c r="B14" s="118"/>
      <c r="C14" s="118"/>
      <c r="D14" s="118"/>
      <c r="E14" s="118"/>
      <c r="F14" s="118"/>
    </row>
    <row r="15" spans="1:6" hidden="1" outlineLevel="1" x14ac:dyDescent="0.2">
      <c r="A15" s="118" t="s">
        <v>2583</v>
      </c>
      <c r="B15" s="118"/>
      <c r="C15" s="118"/>
      <c r="D15" s="118"/>
      <c r="E15" s="118"/>
      <c r="F15" s="118"/>
    </row>
    <row r="16" spans="1:6" hidden="1" outlineLevel="1" x14ac:dyDescent="0.2">
      <c r="A16" s="118" t="s">
        <v>2584</v>
      </c>
      <c r="B16" s="118"/>
      <c r="C16" s="118"/>
      <c r="D16" s="118"/>
      <c r="E16" s="118"/>
      <c r="F16" s="118"/>
    </row>
    <row r="17" spans="1:6" hidden="1" outlineLevel="1" x14ac:dyDescent="0.2">
      <c r="A17" s="118" t="s">
        <v>2585</v>
      </c>
      <c r="B17" s="118"/>
      <c r="C17" s="118"/>
      <c r="D17" s="118"/>
      <c r="E17" s="118"/>
      <c r="F17" s="118"/>
    </row>
    <row r="18" spans="1:6" hidden="1" outlineLevel="1" x14ac:dyDescent="0.2">
      <c r="A18" s="118" t="s">
        <v>2586</v>
      </c>
      <c r="B18" s="118"/>
      <c r="C18" s="118"/>
      <c r="D18" s="118"/>
      <c r="E18" s="118"/>
      <c r="F18" s="118"/>
    </row>
    <row r="19" spans="1:6" hidden="1" outlineLevel="1" x14ac:dyDescent="0.2">
      <c r="A19" s="123" t="s">
        <v>2587</v>
      </c>
      <c r="B19" s="123"/>
      <c r="C19" s="123"/>
      <c r="D19" s="123"/>
      <c r="E19" s="123"/>
      <c r="F19" s="123"/>
    </row>
    <row r="20" spans="1:6" hidden="1" outlineLevel="1" x14ac:dyDescent="0.2">
      <c r="A20" s="123" t="s">
        <v>2588</v>
      </c>
      <c r="B20" s="123"/>
      <c r="C20" s="123"/>
      <c r="D20" s="123"/>
      <c r="E20" s="123"/>
      <c r="F20" s="123"/>
    </row>
    <row r="21" spans="1:6" hidden="1" outlineLevel="1" x14ac:dyDescent="0.2">
      <c r="A21" s="118" t="s">
        <v>2294</v>
      </c>
      <c r="B21" s="118"/>
      <c r="C21" s="118"/>
      <c r="D21" s="118"/>
      <c r="E21" s="118"/>
      <c r="F21" s="118"/>
    </row>
    <row r="22" spans="1:6" ht="16.5" hidden="1" outlineLevel="1" x14ac:dyDescent="0.2">
      <c r="A22" s="119" t="s">
        <v>1828</v>
      </c>
      <c r="B22" s="119"/>
      <c r="C22" s="119"/>
      <c r="D22" s="119"/>
      <c r="E22" s="119"/>
      <c r="F22" s="119"/>
    </row>
    <row r="23" spans="1:6" hidden="1" outlineLevel="1" x14ac:dyDescent="0.2">
      <c r="A23" s="125" t="s">
        <v>2545</v>
      </c>
      <c r="B23" s="125"/>
      <c r="C23" s="125"/>
      <c r="D23" s="125"/>
      <c r="E23" s="125"/>
      <c r="F23" s="125"/>
    </row>
    <row r="24" spans="1:6" hidden="1" outlineLevel="1" x14ac:dyDescent="0.2">
      <c r="A24" s="125" t="s">
        <v>2546</v>
      </c>
      <c r="B24" s="125"/>
      <c r="C24" s="125"/>
      <c r="D24" s="125"/>
      <c r="E24" s="125"/>
      <c r="F24" s="125"/>
    </row>
    <row r="25" spans="1:6" hidden="1" outlineLevel="1" x14ac:dyDescent="0.2">
      <c r="A25" s="118" t="s">
        <v>2589</v>
      </c>
      <c r="B25" s="118"/>
      <c r="C25" s="118"/>
      <c r="D25" s="118"/>
      <c r="E25" s="118"/>
      <c r="F25" s="118"/>
    </row>
    <row r="26" spans="1:6" hidden="1" outlineLevel="1" x14ac:dyDescent="0.2">
      <c r="A26" s="118" t="s">
        <v>2590</v>
      </c>
      <c r="B26" s="118"/>
      <c r="C26" s="118"/>
      <c r="D26" s="118"/>
      <c r="E26" s="118"/>
      <c r="F26" s="118"/>
    </row>
    <row r="27" spans="1:6" hidden="1" outlineLevel="1" x14ac:dyDescent="0.2">
      <c r="A27" s="118" t="s">
        <v>1829</v>
      </c>
      <c r="B27" s="118"/>
      <c r="C27" s="118"/>
      <c r="D27" s="118"/>
      <c r="E27" s="118"/>
      <c r="F27" s="118"/>
    </row>
    <row r="28" spans="1:6" hidden="1" outlineLevel="1" x14ac:dyDescent="0.2">
      <c r="A28" s="118" t="s">
        <v>1830</v>
      </c>
      <c r="B28" s="118"/>
      <c r="C28" s="118"/>
      <c r="D28" s="118"/>
      <c r="E28" s="118"/>
      <c r="F28" s="118"/>
    </row>
    <row r="29" spans="1:6" hidden="1" outlineLevel="1" x14ac:dyDescent="0.2">
      <c r="A29" s="118" t="s">
        <v>2547</v>
      </c>
      <c r="B29" s="118"/>
      <c r="C29" s="118"/>
      <c r="D29" s="118"/>
      <c r="E29" s="118"/>
      <c r="F29" s="118"/>
    </row>
    <row r="30" spans="1:6" hidden="1" outlineLevel="1" x14ac:dyDescent="0.2">
      <c r="A30" s="118" t="s">
        <v>2548</v>
      </c>
      <c r="B30" s="118"/>
      <c r="C30" s="118"/>
      <c r="D30" s="118"/>
      <c r="E30" s="118"/>
      <c r="F30" s="118"/>
    </row>
    <row r="31" spans="1:6" hidden="1" outlineLevel="1" x14ac:dyDescent="0.2">
      <c r="A31" s="118" t="s">
        <v>2295</v>
      </c>
      <c r="B31" s="118"/>
      <c r="C31" s="118"/>
      <c r="D31" s="118"/>
      <c r="E31" s="118"/>
      <c r="F31" s="118"/>
    </row>
    <row r="32" spans="1:6" hidden="1" outlineLevel="1" x14ac:dyDescent="0.2">
      <c r="A32" s="118" t="s">
        <v>1831</v>
      </c>
      <c r="B32" s="118"/>
      <c r="C32" s="118"/>
      <c r="D32" s="118"/>
      <c r="E32" s="118"/>
      <c r="F32" s="118"/>
    </row>
    <row r="33" spans="1:6" hidden="1" outlineLevel="1" x14ac:dyDescent="0.2">
      <c r="A33" s="118" t="s">
        <v>1832</v>
      </c>
      <c r="B33" s="118"/>
      <c r="C33" s="118"/>
      <c r="D33" s="118"/>
      <c r="E33" s="118"/>
      <c r="F33" s="118"/>
    </row>
    <row r="34" spans="1:6" hidden="1" outlineLevel="1" x14ac:dyDescent="0.2">
      <c r="A34" s="118" t="s">
        <v>2549</v>
      </c>
      <c r="B34" s="118"/>
      <c r="C34" s="118"/>
      <c r="D34" s="118"/>
      <c r="E34" s="118"/>
      <c r="F34" s="118"/>
    </row>
    <row r="35" spans="1:6" hidden="1" outlineLevel="1" x14ac:dyDescent="0.2">
      <c r="A35" s="118" t="s">
        <v>2550</v>
      </c>
      <c r="B35" s="118"/>
      <c r="C35" s="118"/>
      <c r="D35" s="118"/>
      <c r="E35" s="118"/>
      <c r="F35" s="118"/>
    </row>
    <row r="36" spans="1:6" hidden="1" outlineLevel="1" x14ac:dyDescent="0.2">
      <c r="A36" s="118" t="s">
        <v>2551</v>
      </c>
      <c r="B36" s="118"/>
      <c r="C36" s="118"/>
      <c r="D36" s="118"/>
      <c r="E36" s="118"/>
      <c r="F36" s="118"/>
    </row>
    <row r="37" spans="1:6" hidden="1" outlineLevel="1" x14ac:dyDescent="0.2">
      <c r="A37" s="118" t="s">
        <v>2552</v>
      </c>
      <c r="B37" s="118"/>
      <c r="C37" s="118"/>
      <c r="D37" s="118"/>
      <c r="E37" s="118"/>
      <c r="F37" s="118"/>
    </row>
    <row r="38" spans="1:6" hidden="1" outlineLevel="1" x14ac:dyDescent="0.2">
      <c r="A38" s="118" t="s">
        <v>2553</v>
      </c>
      <c r="B38" s="118"/>
      <c r="C38" s="118"/>
      <c r="D38" s="118"/>
      <c r="E38" s="118"/>
      <c r="F38" s="118"/>
    </row>
    <row r="39" spans="1:6" hidden="1" outlineLevel="1" x14ac:dyDescent="0.2">
      <c r="A39" s="118" t="s">
        <v>1833</v>
      </c>
      <c r="B39" s="118"/>
      <c r="C39" s="118"/>
      <c r="D39" s="118"/>
      <c r="E39" s="118"/>
      <c r="F39" s="118"/>
    </row>
    <row r="40" spans="1:6" hidden="1" outlineLevel="1" x14ac:dyDescent="0.2">
      <c r="A40" s="118" t="s">
        <v>1834</v>
      </c>
      <c r="B40" s="118"/>
      <c r="C40" s="118"/>
      <c r="D40" s="118"/>
      <c r="E40" s="118"/>
      <c r="F40" s="118"/>
    </row>
    <row r="41" spans="1:6" ht="16.5" hidden="1" outlineLevel="1" x14ac:dyDescent="0.2">
      <c r="A41" s="119" t="s">
        <v>2296</v>
      </c>
      <c r="B41" s="119"/>
      <c r="C41" s="119"/>
      <c r="D41" s="119"/>
      <c r="E41" s="119"/>
      <c r="F41" s="119"/>
    </row>
    <row r="42" spans="1:6" hidden="1" outlineLevel="1" x14ac:dyDescent="0.2">
      <c r="A42" s="118" t="s">
        <v>1835</v>
      </c>
      <c r="B42" s="118"/>
      <c r="C42" s="118"/>
      <c r="D42" s="118"/>
      <c r="E42" s="118"/>
      <c r="F42" s="118"/>
    </row>
    <row r="43" spans="1:6" hidden="1" outlineLevel="1" x14ac:dyDescent="0.2">
      <c r="A43" s="118" t="s">
        <v>1836</v>
      </c>
      <c r="B43" s="118"/>
      <c r="C43" s="118"/>
      <c r="D43" s="118"/>
      <c r="E43" s="118"/>
      <c r="F43" s="118"/>
    </row>
    <row r="44" spans="1:6" hidden="1" outlineLevel="1" x14ac:dyDescent="0.2">
      <c r="A44" s="118" t="s">
        <v>1837</v>
      </c>
      <c r="B44" s="118"/>
      <c r="C44" s="118"/>
      <c r="D44" s="118"/>
      <c r="E44" s="118"/>
      <c r="F44" s="118"/>
    </row>
    <row r="45" spans="1:6" hidden="1" outlineLevel="1" x14ac:dyDescent="0.2">
      <c r="A45" s="118" t="s">
        <v>2297</v>
      </c>
      <c r="B45" s="118"/>
      <c r="C45" s="118"/>
      <c r="D45" s="118"/>
      <c r="E45" s="118"/>
      <c r="F45" s="118"/>
    </row>
    <row r="46" spans="1:6" hidden="1" outlineLevel="1" x14ac:dyDescent="0.2">
      <c r="A46" s="118" t="s">
        <v>2298</v>
      </c>
      <c r="B46" s="118"/>
      <c r="C46" s="118"/>
      <c r="D46" s="118"/>
      <c r="E46" s="118"/>
      <c r="F46" s="118"/>
    </row>
    <row r="47" spans="1:6" hidden="1" outlineLevel="1" x14ac:dyDescent="0.2">
      <c r="A47" s="118" t="s">
        <v>1838</v>
      </c>
      <c r="B47" s="118"/>
      <c r="C47" s="118"/>
      <c r="D47" s="118"/>
      <c r="E47" s="118"/>
      <c r="F47" s="118"/>
    </row>
    <row r="48" spans="1:6" hidden="1" outlineLevel="1" x14ac:dyDescent="0.2">
      <c r="A48" s="118" t="s">
        <v>1839</v>
      </c>
      <c r="B48" s="118"/>
      <c r="C48" s="118"/>
      <c r="D48" s="118"/>
      <c r="E48" s="118"/>
      <c r="F48" s="118"/>
    </row>
    <row r="49" spans="1:6" hidden="1" outlineLevel="1" x14ac:dyDescent="0.2">
      <c r="A49" s="118" t="s">
        <v>1840</v>
      </c>
      <c r="B49" s="118"/>
      <c r="C49" s="118"/>
      <c r="D49" s="118"/>
      <c r="E49" s="118"/>
      <c r="F49" s="118"/>
    </row>
    <row r="50" spans="1:6" hidden="1" outlineLevel="1" x14ac:dyDescent="0.2">
      <c r="A50" s="118" t="s">
        <v>1841</v>
      </c>
      <c r="B50" s="118"/>
      <c r="C50" s="118"/>
      <c r="D50" s="118"/>
      <c r="E50" s="118"/>
      <c r="F50" s="118"/>
    </row>
    <row r="51" spans="1:6" ht="16.5" hidden="1" outlineLevel="1" x14ac:dyDescent="0.2">
      <c r="A51" s="119" t="s">
        <v>2299</v>
      </c>
      <c r="B51" s="119"/>
      <c r="C51" s="119"/>
      <c r="D51" s="119"/>
      <c r="E51" s="119"/>
      <c r="F51" s="119"/>
    </row>
    <row r="52" spans="1:6" hidden="1" outlineLevel="1" x14ac:dyDescent="0.2">
      <c r="A52" s="123" t="s">
        <v>2554</v>
      </c>
      <c r="B52" s="123"/>
      <c r="C52" s="123"/>
      <c r="D52" s="123"/>
      <c r="E52" s="123"/>
      <c r="F52" s="123"/>
    </row>
    <row r="53" spans="1:6" hidden="1" outlineLevel="1" x14ac:dyDescent="0.2">
      <c r="A53" s="123" t="s">
        <v>2555</v>
      </c>
      <c r="B53" s="123"/>
      <c r="C53" s="123"/>
      <c r="D53" s="123"/>
      <c r="E53" s="123"/>
      <c r="F53" s="123"/>
    </row>
    <row r="54" spans="1:6" hidden="1" outlineLevel="1" x14ac:dyDescent="0.2">
      <c r="A54" s="118" t="s">
        <v>1842</v>
      </c>
      <c r="B54" s="118"/>
      <c r="C54" s="118"/>
      <c r="D54" s="118"/>
      <c r="E54" s="118"/>
      <c r="F54" s="118"/>
    </row>
    <row r="55" spans="1:6" hidden="1" outlineLevel="1" x14ac:dyDescent="0.2">
      <c r="A55" s="118" t="s">
        <v>2556</v>
      </c>
      <c r="B55" s="118"/>
      <c r="C55" s="118"/>
      <c r="D55" s="118"/>
      <c r="E55" s="118"/>
      <c r="F55" s="118"/>
    </row>
    <row r="56" spans="1:6" hidden="1" outlineLevel="1" x14ac:dyDescent="0.2">
      <c r="A56" s="118" t="s">
        <v>2557</v>
      </c>
      <c r="B56" s="118"/>
      <c r="C56" s="118"/>
      <c r="D56" s="118"/>
      <c r="E56" s="118"/>
      <c r="F56" s="118"/>
    </row>
    <row r="57" spans="1:6" hidden="1" outlineLevel="1" x14ac:dyDescent="0.2">
      <c r="A57" s="118" t="s">
        <v>2300</v>
      </c>
      <c r="B57" s="118"/>
      <c r="C57" s="118"/>
      <c r="D57" s="118"/>
      <c r="E57" s="118"/>
      <c r="F57" s="118"/>
    </row>
    <row r="58" spans="1:6" hidden="1" outlineLevel="1" x14ac:dyDescent="0.2">
      <c r="A58" s="118" t="s">
        <v>2301</v>
      </c>
      <c r="B58" s="118"/>
      <c r="C58" s="118"/>
      <c r="D58" s="118"/>
      <c r="E58" s="118"/>
      <c r="F58" s="118"/>
    </row>
    <row r="59" spans="1:6" hidden="1" outlineLevel="1" x14ac:dyDescent="0.2">
      <c r="A59" s="118" t="s">
        <v>2591</v>
      </c>
      <c r="B59" s="118"/>
      <c r="C59" s="118"/>
      <c r="D59" s="118"/>
      <c r="E59" s="118"/>
      <c r="F59" s="118"/>
    </row>
    <row r="60" spans="1:6" hidden="1" outlineLevel="1" x14ac:dyDescent="0.2">
      <c r="A60" s="118" t="s">
        <v>2592</v>
      </c>
      <c r="B60" s="118"/>
      <c r="C60" s="118"/>
      <c r="D60" s="118"/>
      <c r="E60" s="118"/>
      <c r="F60" s="118"/>
    </row>
    <row r="61" spans="1:6" hidden="1" outlineLevel="1" x14ac:dyDescent="0.2">
      <c r="A61" s="118" t="s">
        <v>2558</v>
      </c>
      <c r="B61" s="118"/>
      <c r="C61" s="118"/>
      <c r="D61" s="118"/>
      <c r="E61" s="118"/>
      <c r="F61" s="118"/>
    </row>
    <row r="62" spans="1:6" hidden="1" outlineLevel="1" x14ac:dyDescent="0.2">
      <c r="A62" s="118" t="s">
        <v>2559</v>
      </c>
      <c r="B62" s="118"/>
      <c r="C62" s="118"/>
      <c r="D62" s="118"/>
      <c r="E62" s="118"/>
      <c r="F62" s="118"/>
    </row>
    <row r="63" spans="1:6" hidden="1" outlineLevel="1" x14ac:dyDescent="0.2">
      <c r="A63" s="118" t="s">
        <v>2560</v>
      </c>
      <c r="B63" s="118"/>
      <c r="C63" s="118"/>
      <c r="D63" s="118"/>
      <c r="E63" s="118"/>
      <c r="F63" s="118"/>
    </row>
    <row r="64" spans="1:6" hidden="1" outlineLevel="1" x14ac:dyDescent="0.2">
      <c r="A64" s="118" t="s">
        <v>2561</v>
      </c>
      <c r="B64" s="118"/>
      <c r="C64" s="118"/>
      <c r="D64" s="118"/>
      <c r="E64" s="118"/>
      <c r="F64" s="118"/>
    </row>
    <row r="65" spans="1:6" hidden="1" outlineLevel="1" x14ac:dyDescent="0.2">
      <c r="A65" s="118" t="s">
        <v>2562</v>
      </c>
      <c r="B65" s="118"/>
      <c r="C65" s="118"/>
      <c r="D65" s="118"/>
      <c r="E65" s="118"/>
      <c r="F65" s="118"/>
    </row>
    <row r="66" spans="1:6" hidden="1" outlineLevel="1" x14ac:dyDescent="0.2">
      <c r="A66" s="118" t="s">
        <v>2563</v>
      </c>
      <c r="B66" s="118"/>
      <c r="C66" s="118"/>
      <c r="D66" s="118"/>
      <c r="E66" s="118"/>
      <c r="F66" s="118"/>
    </row>
    <row r="67" spans="1:6" hidden="1" outlineLevel="1" x14ac:dyDescent="0.2">
      <c r="A67" s="118" t="s">
        <v>2564</v>
      </c>
      <c r="B67" s="118"/>
      <c r="C67" s="118"/>
      <c r="D67" s="118"/>
      <c r="E67" s="118"/>
      <c r="F67" s="118"/>
    </row>
    <row r="68" spans="1:6" hidden="1" outlineLevel="1" x14ac:dyDescent="0.2">
      <c r="A68" s="118" t="s">
        <v>1844</v>
      </c>
      <c r="B68" s="118"/>
      <c r="C68" s="118"/>
      <c r="D68" s="118"/>
      <c r="E68" s="118"/>
      <c r="F68" s="118"/>
    </row>
    <row r="69" spans="1:6" hidden="1" outlineLevel="1" x14ac:dyDescent="0.2">
      <c r="A69" s="123" t="s">
        <v>2593</v>
      </c>
      <c r="B69" s="123"/>
      <c r="C69" s="123"/>
      <c r="D69" s="123"/>
      <c r="E69" s="123"/>
      <c r="F69" s="123"/>
    </row>
    <row r="70" spans="1:6" hidden="1" outlineLevel="1" x14ac:dyDescent="0.2">
      <c r="A70" s="123" t="s">
        <v>2594</v>
      </c>
      <c r="B70" s="123"/>
      <c r="C70" s="123"/>
      <c r="D70" s="123"/>
      <c r="E70" s="123"/>
      <c r="F70" s="123"/>
    </row>
    <row r="71" spans="1:6" ht="16.5" hidden="1" outlineLevel="1" x14ac:dyDescent="0.2">
      <c r="A71" s="119" t="s">
        <v>1812</v>
      </c>
      <c r="B71" s="119"/>
      <c r="C71" s="119"/>
      <c r="D71" s="119"/>
      <c r="E71" s="119"/>
      <c r="F71" s="119"/>
    </row>
    <row r="72" spans="1:6" hidden="1" outlineLevel="1" x14ac:dyDescent="0.2">
      <c r="A72" s="118" t="s">
        <v>2565</v>
      </c>
      <c r="B72" s="118"/>
      <c r="C72" s="118"/>
      <c r="D72" s="118"/>
      <c r="E72" s="118"/>
      <c r="F72" s="118"/>
    </row>
    <row r="73" spans="1:6" hidden="1" outlineLevel="1" x14ac:dyDescent="0.2">
      <c r="A73" s="118" t="s">
        <v>2566</v>
      </c>
      <c r="B73" s="118"/>
      <c r="C73" s="118"/>
      <c r="D73" s="118"/>
      <c r="E73" s="118"/>
      <c r="F73" s="118"/>
    </row>
    <row r="74" spans="1:6" hidden="1" outlineLevel="1" x14ac:dyDescent="0.2">
      <c r="A74" s="118" t="s">
        <v>1845</v>
      </c>
      <c r="B74" s="118"/>
      <c r="C74" s="118"/>
      <c r="D74" s="118"/>
      <c r="E74" s="118"/>
      <c r="F74" s="118"/>
    </row>
    <row r="75" spans="1:6" hidden="1" outlineLevel="1" x14ac:dyDescent="0.2">
      <c r="A75" s="118" t="s">
        <v>1846</v>
      </c>
      <c r="B75" s="118"/>
      <c r="C75" s="118"/>
      <c r="D75" s="118"/>
      <c r="E75" s="118"/>
      <c r="F75" s="118"/>
    </row>
    <row r="76" spans="1:6" hidden="1" outlineLevel="1" x14ac:dyDescent="0.2">
      <c r="A76" s="118" t="s">
        <v>1847</v>
      </c>
      <c r="B76" s="118"/>
      <c r="C76" s="118"/>
      <c r="D76" s="118"/>
      <c r="E76" s="118"/>
      <c r="F76" s="118"/>
    </row>
    <row r="77" spans="1:6" hidden="1" outlineLevel="1" x14ac:dyDescent="0.2">
      <c r="A77" s="118" t="s">
        <v>2567</v>
      </c>
      <c r="B77" s="118"/>
      <c r="C77" s="118"/>
      <c r="D77" s="118"/>
      <c r="E77" s="118"/>
      <c r="F77" s="118"/>
    </row>
    <row r="78" spans="1:6" hidden="1" outlineLevel="1" x14ac:dyDescent="0.2">
      <c r="A78" s="123" t="s">
        <v>2573</v>
      </c>
      <c r="B78" s="118"/>
      <c r="C78" s="118"/>
      <c r="D78" s="118"/>
      <c r="E78" s="118"/>
      <c r="F78" s="118"/>
    </row>
    <row r="79" spans="1:6" hidden="1" outlineLevel="1" x14ac:dyDescent="0.2">
      <c r="A79" s="118" t="s">
        <v>2572</v>
      </c>
      <c r="B79" s="118"/>
      <c r="C79" s="118"/>
      <c r="D79" s="118"/>
      <c r="E79" s="118"/>
      <c r="F79" s="118"/>
    </row>
    <row r="80" spans="1:6" hidden="1" outlineLevel="1" x14ac:dyDescent="0.2">
      <c r="A80" s="118" t="s">
        <v>2574</v>
      </c>
      <c r="B80" s="118"/>
      <c r="C80" s="118"/>
      <c r="D80" s="118"/>
      <c r="E80" s="118"/>
      <c r="F80" s="118"/>
    </row>
    <row r="81" spans="1:6" hidden="1" outlineLevel="1" x14ac:dyDescent="0.2">
      <c r="A81" s="118" t="s">
        <v>2575</v>
      </c>
      <c r="B81" s="118"/>
      <c r="C81" s="118"/>
      <c r="D81" s="118"/>
      <c r="E81" s="118"/>
      <c r="F81" s="118"/>
    </row>
    <row r="82" spans="1:6" hidden="1" outlineLevel="1" x14ac:dyDescent="0.2">
      <c r="A82" s="123" t="s">
        <v>2576</v>
      </c>
      <c r="B82" s="118"/>
      <c r="C82" s="118"/>
      <c r="D82" s="118"/>
      <c r="E82" s="118"/>
      <c r="F82" s="118"/>
    </row>
    <row r="83" spans="1:6" hidden="1" outlineLevel="1" x14ac:dyDescent="0.2">
      <c r="A83" s="118" t="s">
        <v>2568</v>
      </c>
      <c r="B83" s="118"/>
      <c r="C83" s="118"/>
      <c r="D83" s="118"/>
      <c r="E83" s="118"/>
      <c r="F83" s="118"/>
    </row>
    <row r="84" spans="1:6" hidden="1" outlineLevel="1" x14ac:dyDescent="0.2">
      <c r="A84" s="118" t="s">
        <v>2569</v>
      </c>
      <c r="B84" s="118"/>
      <c r="C84" s="118"/>
      <c r="D84" s="118"/>
      <c r="E84" s="118"/>
      <c r="F84" s="118"/>
    </row>
    <row r="85" spans="1:6" hidden="1" outlineLevel="1" x14ac:dyDescent="0.2">
      <c r="A85" s="118" t="s">
        <v>2570</v>
      </c>
      <c r="B85" s="118"/>
      <c r="C85" s="118"/>
      <c r="D85" s="118"/>
      <c r="E85" s="118"/>
      <c r="F85" s="118"/>
    </row>
    <row r="86" spans="1:6" hidden="1" outlineLevel="1" x14ac:dyDescent="0.2">
      <c r="A86" s="118" t="s">
        <v>2571</v>
      </c>
      <c r="B86" s="118"/>
      <c r="C86" s="118"/>
      <c r="D86" s="118"/>
      <c r="E86" s="118"/>
      <c r="F86" s="118"/>
    </row>
    <row r="87" spans="1:6" hidden="1" outlineLevel="1" x14ac:dyDescent="0.2">
      <c r="A87" s="30"/>
      <c r="B87" s="30"/>
      <c r="C87" s="30"/>
      <c r="D87" s="30"/>
      <c r="E87" s="30"/>
      <c r="F87" s="30"/>
    </row>
    <row r="88" spans="1:6" hidden="1" outlineLevel="1" x14ac:dyDescent="0.2">
      <c r="A88" s="30"/>
      <c r="B88" s="30"/>
      <c r="C88" s="30"/>
      <c r="D88" s="30"/>
      <c r="E88" s="30"/>
      <c r="F88" s="30"/>
    </row>
    <row r="89" spans="1:6" ht="20.25" collapsed="1" x14ac:dyDescent="0.2">
      <c r="A89" s="122" t="s">
        <v>652</v>
      </c>
      <c r="B89" s="122"/>
      <c r="C89" s="122"/>
      <c r="D89" s="122"/>
      <c r="E89" s="122"/>
      <c r="F89" s="122"/>
    </row>
    <row r="90" spans="1:6" hidden="1" outlineLevel="1" x14ac:dyDescent="0.2">
      <c r="A90" s="118" t="s">
        <v>2302</v>
      </c>
      <c r="B90" s="118"/>
      <c r="C90" s="118"/>
      <c r="D90" s="118"/>
      <c r="E90" s="118"/>
      <c r="F90" s="118"/>
    </row>
    <row r="91" spans="1:6" ht="16.5" hidden="1" outlineLevel="1" x14ac:dyDescent="0.2">
      <c r="A91" s="119" t="s">
        <v>2303</v>
      </c>
      <c r="B91" s="119"/>
      <c r="C91" s="119"/>
      <c r="D91" s="119"/>
      <c r="E91" s="119"/>
      <c r="F91" s="119"/>
    </row>
    <row r="92" spans="1:6" hidden="1" outlineLevel="1" x14ac:dyDescent="0.2">
      <c r="A92" s="118" t="s">
        <v>1848</v>
      </c>
      <c r="B92" s="118"/>
      <c r="C92" s="118"/>
      <c r="D92" s="118"/>
      <c r="E92" s="118"/>
      <c r="F92" s="118"/>
    </row>
    <row r="93" spans="1:6" hidden="1" outlineLevel="1" x14ac:dyDescent="0.2">
      <c r="A93" s="118" t="s">
        <v>1849</v>
      </c>
      <c r="B93" s="118"/>
      <c r="C93" s="118"/>
      <c r="D93" s="118"/>
      <c r="E93" s="118"/>
      <c r="F93" s="118"/>
    </row>
    <row r="94" spans="1:6" hidden="1" outlineLevel="1" x14ac:dyDescent="0.2">
      <c r="A94" s="118" t="s">
        <v>2304</v>
      </c>
      <c r="B94" s="118"/>
      <c r="C94" s="118"/>
      <c r="D94" s="118"/>
      <c r="E94" s="118"/>
      <c r="F94" s="118"/>
    </row>
    <row r="95" spans="1:6" hidden="1" outlineLevel="1" x14ac:dyDescent="0.2">
      <c r="A95" s="118" t="s">
        <v>2305</v>
      </c>
      <c r="B95" s="118"/>
      <c r="C95" s="118"/>
      <c r="D95" s="118"/>
      <c r="E95" s="118"/>
      <c r="F95" s="118"/>
    </row>
    <row r="96" spans="1:6" hidden="1" outlineLevel="1" x14ac:dyDescent="0.2">
      <c r="A96" s="118" t="s">
        <v>2306</v>
      </c>
      <c r="B96" s="118"/>
      <c r="C96" s="118"/>
      <c r="D96" s="118"/>
      <c r="E96" s="118"/>
      <c r="F96" s="118"/>
    </row>
    <row r="97" spans="1:6" hidden="1" outlineLevel="1" x14ac:dyDescent="0.2">
      <c r="A97" s="118" t="s">
        <v>2307</v>
      </c>
      <c r="B97" s="118"/>
      <c r="C97" s="118"/>
      <c r="D97" s="118"/>
      <c r="E97" s="118"/>
      <c r="F97" s="118"/>
    </row>
    <row r="98" spans="1:6" ht="16.5" hidden="1" outlineLevel="1" x14ac:dyDescent="0.2">
      <c r="A98" s="119" t="s">
        <v>2308</v>
      </c>
      <c r="B98" s="119"/>
      <c r="C98" s="119"/>
      <c r="D98" s="119"/>
      <c r="E98" s="119"/>
      <c r="F98" s="119"/>
    </row>
    <row r="99" spans="1:6" hidden="1" outlineLevel="1" x14ac:dyDescent="0.2">
      <c r="A99" s="118" t="s">
        <v>1850</v>
      </c>
      <c r="B99" s="118"/>
      <c r="C99" s="118"/>
      <c r="D99" s="118"/>
      <c r="E99" s="118"/>
      <c r="F99" s="118"/>
    </row>
    <row r="100" spans="1:6" hidden="1" outlineLevel="1" x14ac:dyDescent="0.2">
      <c r="A100" s="118" t="s">
        <v>1851</v>
      </c>
      <c r="B100" s="118"/>
      <c r="C100" s="118"/>
      <c r="D100" s="118"/>
      <c r="E100" s="118"/>
      <c r="F100" s="118"/>
    </row>
    <row r="101" spans="1:6" ht="42" hidden="1" customHeight="1" outlineLevel="1" x14ac:dyDescent="0.2">
      <c r="A101" s="120"/>
      <c r="B101" s="120"/>
      <c r="C101" s="120"/>
      <c r="D101" s="120"/>
      <c r="E101" s="120"/>
      <c r="F101" s="120"/>
    </row>
    <row r="102" spans="1:6" hidden="1" outlineLevel="1" x14ac:dyDescent="0.2">
      <c r="A102" s="118" t="s">
        <v>2309</v>
      </c>
      <c r="B102" s="118"/>
      <c r="C102" s="118"/>
      <c r="D102" s="118"/>
      <c r="E102" s="118"/>
      <c r="F102" s="118"/>
    </row>
    <row r="103" spans="1:6" ht="42" hidden="1" customHeight="1" outlineLevel="1" x14ac:dyDescent="0.2">
      <c r="A103" s="120"/>
      <c r="B103" s="120"/>
      <c r="C103" s="120"/>
      <c r="D103" s="120"/>
      <c r="E103" s="120"/>
      <c r="F103" s="120"/>
    </row>
    <row r="104" spans="1:6" hidden="1" outlineLevel="1" x14ac:dyDescent="0.2">
      <c r="A104" s="118" t="s">
        <v>2310</v>
      </c>
      <c r="B104" s="118"/>
      <c r="C104" s="118"/>
      <c r="D104" s="118"/>
      <c r="E104" s="118"/>
      <c r="F104" s="118"/>
    </row>
    <row r="105" spans="1:6" ht="42" hidden="1" customHeight="1" outlineLevel="1" x14ac:dyDescent="0.2">
      <c r="A105" s="120"/>
      <c r="B105" s="120"/>
      <c r="C105" s="120"/>
      <c r="D105" s="120"/>
      <c r="E105" s="120"/>
      <c r="F105" s="120"/>
    </row>
    <row r="106" spans="1:6" hidden="1" outlineLevel="1" x14ac:dyDescent="0.2">
      <c r="A106" s="118" t="s">
        <v>2311</v>
      </c>
      <c r="B106" s="118"/>
      <c r="C106" s="118"/>
      <c r="D106" s="118"/>
      <c r="E106" s="118"/>
      <c r="F106" s="118"/>
    </row>
    <row r="107" spans="1:6" ht="16.5" hidden="1" outlineLevel="1" x14ac:dyDescent="0.2">
      <c r="A107" s="119" t="s">
        <v>2312</v>
      </c>
      <c r="B107" s="119"/>
      <c r="C107" s="119"/>
      <c r="D107" s="119"/>
      <c r="E107" s="119"/>
      <c r="F107" s="119"/>
    </row>
    <row r="108" spans="1:6" hidden="1" outlineLevel="1" x14ac:dyDescent="0.2">
      <c r="A108" s="118" t="s">
        <v>2313</v>
      </c>
      <c r="B108" s="118"/>
      <c r="C108" s="118"/>
      <c r="D108" s="118"/>
      <c r="E108" s="118"/>
      <c r="F108" s="118"/>
    </row>
    <row r="109" spans="1:6" ht="42" hidden="1" customHeight="1" outlineLevel="1" x14ac:dyDescent="0.2">
      <c r="A109" s="120"/>
      <c r="B109" s="120"/>
      <c r="C109" s="120"/>
      <c r="D109" s="120"/>
      <c r="E109" s="120"/>
      <c r="F109" s="120"/>
    </row>
    <row r="110" spans="1:6" hidden="1" outlineLevel="1" x14ac:dyDescent="0.2">
      <c r="A110" s="118" t="s">
        <v>2314</v>
      </c>
      <c r="B110" s="118"/>
      <c r="C110" s="118"/>
      <c r="D110" s="118"/>
      <c r="E110" s="118"/>
      <c r="F110" s="118"/>
    </row>
    <row r="111" spans="1:6" hidden="1" outlineLevel="1" x14ac:dyDescent="0.2">
      <c r="A111" s="118" t="s">
        <v>1852</v>
      </c>
      <c r="B111" s="118"/>
      <c r="C111" s="118"/>
      <c r="D111" s="118"/>
      <c r="E111" s="118"/>
      <c r="F111" s="118"/>
    </row>
    <row r="112" spans="1:6" hidden="1" outlineLevel="1" x14ac:dyDescent="0.2">
      <c r="A112" s="118" t="s">
        <v>1853</v>
      </c>
      <c r="B112" s="118"/>
      <c r="C112" s="118"/>
      <c r="D112" s="118"/>
      <c r="E112" s="118"/>
      <c r="F112" s="118"/>
    </row>
    <row r="113" spans="1:6" ht="16.5" hidden="1" outlineLevel="1" x14ac:dyDescent="0.2">
      <c r="A113" s="119" t="s">
        <v>2315</v>
      </c>
      <c r="B113" s="119"/>
      <c r="C113" s="119"/>
      <c r="D113" s="119"/>
      <c r="E113" s="119"/>
      <c r="F113" s="119"/>
    </row>
    <row r="114" spans="1:6" hidden="1" outlineLevel="1" x14ac:dyDescent="0.2">
      <c r="A114" s="118" t="s">
        <v>2316</v>
      </c>
      <c r="B114" s="118"/>
      <c r="C114" s="118"/>
      <c r="D114" s="118"/>
      <c r="E114" s="118"/>
      <c r="F114" s="118"/>
    </row>
    <row r="115" spans="1:6" hidden="1" outlineLevel="1" x14ac:dyDescent="0.2">
      <c r="A115" s="118" t="s">
        <v>2317</v>
      </c>
      <c r="B115" s="118"/>
      <c r="C115" s="118"/>
      <c r="D115" s="118"/>
      <c r="E115" s="118"/>
      <c r="F115" s="118"/>
    </row>
    <row r="116" spans="1:6" hidden="1" outlineLevel="1" x14ac:dyDescent="0.2">
      <c r="A116" s="118" t="s">
        <v>1854</v>
      </c>
      <c r="B116" s="118"/>
      <c r="C116" s="118"/>
      <c r="D116" s="118"/>
      <c r="E116" s="118"/>
      <c r="F116" s="118"/>
    </row>
    <row r="117" spans="1:6" hidden="1" outlineLevel="1" x14ac:dyDescent="0.2">
      <c r="A117" s="118" t="s">
        <v>1855</v>
      </c>
      <c r="B117" s="118"/>
      <c r="C117" s="118"/>
      <c r="D117" s="118"/>
      <c r="E117" s="118"/>
      <c r="F117" s="118"/>
    </row>
    <row r="118" spans="1:6" hidden="1" outlineLevel="1" x14ac:dyDescent="0.2">
      <c r="A118" s="118" t="s">
        <v>1856</v>
      </c>
      <c r="B118" s="118"/>
      <c r="C118" s="118"/>
      <c r="D118" s="118"/>
      <c r="E118" s="118"/>
      <c r="F118" s="118"/>
    </row>
    <row r="119" spans="1:6" hidden="1" outlineLevel="1" x14ac:dyDescent="0.2">
      <c r="A119" s="118" t="s">
        <v>1857</v>
      </c>
      <c r="B119" s="118"/>
      <c r="C119" s="118"/>
      <c r="D119" s="118"/>
      <c r="E119" s="118"/>
      <c r="F119" s="118"/>
    </row>
    <row r="120" spans="1:6" ht="16.5" hidden="1" outlineLevel="1" x14ac:dyDescent="0.2">
      <c r="A120" s="119" t="s">
        <v>1858</v>
      </c>
      <c r="B120" s="119"/>
      <c r="C120" s="119"/>
      <c r="D120" s="119"/>
      <c r="E120" s="119"/>
      <c r="F120" s="119"/>
    </row>
    <row r="121" spans="1:6" hidden="1" outlineLevel="1" x14ac:dyDescent="0.2">
      <c r="A121" s="123" t="s">
        <v>2318</v>
      </c>
      <c r="B121" s="123"/>
      <c r="C121" s="123"/>
      <c r="D121" s="123"/>
      <c r="E121" s="123"/>
      <c r="F121" s="123"/>
    </row>
    <row r="122" spans="1:6" hidden="1" outlineLevel="1" x14ac:dyDescent="0.2">
      <c r="A122" s="123" t="s">
        <v>2319</v>
      </c>
      <c r="B122" s="123"/>
      <c r="C122" s="123"/>
      <c r="D122" s="123"/>
      <c r="E122" s="123"/>
      <c r="F122" s="123"/>
    </row>
    <row r="123" spans="1:6" hidden="1" outlineLevel="1" x14ac:dyDescent="0.2">
      <c r="A123" s="118" t="s">
        <v>1859</v>
      </c>
      <c r="B123" s="118"/>
      <c r="C123" s="118"/>
      <c r="D123" s="118"/>
      <c r="E123" s="118"/>
      <c r="F123" s="118"/>
    </row>
    <row r="124" spans="1:6" hidden="1" outlineLevel="1" x14ac:dyDescent="0.2">
      <c r="A124" s="118" t="s">
        <v>1860</v>
      </c>
      <c r="B124" s="118"/>
      <c r="C124" s="118"/>
      <c r="D124" s="118"/>
      <c r="E124" s="118"/>
      <c r="F124" s="118"/>
    </row>
    <row r="125" spans="1:6" ht="16.5" hidden="1" outlineLevel="1" x14ac:dyDescent="0.2">
      <c r="A125" s="119" t="s">
        <v>2320</v>
      </c>
      <c r="B125" s="119"/>
      <c r="C125" s="119"/>
      <c r="D125" s="119"/>
      <c r="E125" s="119"/>
      <c r="F125" s="119"/>
    </row>
    <row r="126" spans="1:6" hidden="1" outlineLevel="1" x14ac:dyDescent="0.2">
      <c r="A126" s="118" t="s">
        <v>1861</v>
      </c>
      <c r="B126" s="118"/>
      <c r="C126" s="118"/>
      <c r="D126" s="118"/>
      <c r="E126" s="118"/>
      <c r="F126" s="118"/>
    </row>
    <row r="127" spans="1:6" hidden="1" outlineLevel="1" x14ac:dyDescent="0.2">
      <c r="A127" s="118" t="s">
        <v>1862</v>
      </c>
      <c r="B127" s="118"/>
      <c r="C127" s="118"/>
      <c r="D127" s="118"/>
      <c r="E127" s="118"/>
      <c r="F127" s="118"/>
    </row>
    <row r="128" spans="1:6" hidden="1" outlineLevel="1" x14ac:dyDescent="0.2">
      <c r="A128" s="118" t="s">
        <v>2321</v>
      </c>
      <c r="B128" s="118"/>
      <c r="C128" s="118"/>
      <c r="D128" s="118"/>
      <c r="E128" s="118"/>
      <c r="F128" s="118"/>
    </row>
    <row r="129" spans="1:6" hidden="1" outlineLevel="1" x14ac:dyDescent="0.2">
      <c r="A129" s="118" t="s">
        <v>1863</v>
      </c>
      <c r="B129" s="118"/>
      <c r="C129" s="118"/>
      <c r="D129" s="118"/>
      <c r="E129" s="118"/>
      <c r="F129" s="118"/>
    </row>
    <row r="130" spans="1:6" hidden="1" outlineLevel="1" x14ac:dyDescent="0.2">
      <c r="A130" s="30"/>
      <c r="B130" s="30"/>
      <c r="C130" s="30"/>
      <c r="D130" s="30"/>
      <c r="E130" s="30"/>
      <c r="F130" s="30"/>
    </row>
    <row r="131" spans="1:6" hidden="1" outlineLevel="1" x14ac:dyDescent="0.2">
      <c r="A131" s="30"/>
      <c r="B131" s="30"/>
      <c r="C131" s="30"/>
      <c r="D131" s="30"/>
      <c r="E131" s="30"/>
      <c r="F131" s="30"/>
    </row>
    <row r="132" spans="1:6" ht="20.25" collapsed="1" x14ac:dyDescent="0.2">
      <c r="A132" s="122" t="s">
        <v>653</v>
      </c>
      <c r="B132" s="122"/>
      <c r="C132" s="122"/>
      <c r="D132" s="122"/>
      <c r="E132" s="122"/>
      <c r="F132" s="122"/>
    </row>
    <row r="133" spans="1:6" hidden="1" outlineLevel="1" x14ac:dyDescent="0.2">
      <c r="A133" s="118" t="s">
        <v>2322</v>
      </c>
      <c r="B133" s="118"/>
      <c r="C133" s="118"/>
      <c r="D133" s="118"/>
      <c r="E133" s="118"/>
      <c r="F133" s="118"/>
    </row>
    <row r="134" spans="1:6" ht="16.5" hidden="1" outlineLevel="1" x14ac:dyDescent="0.2">
      <c r="A134" s="119" t="s">
        <v>2323</v>
      </c>
      <c r="B134" s="119"/>
      <c r="C134" s="119"/>
      <c r="D134" s="119"/>
      <c r="E134" s="119"/>
      <c r="F134" s="119"/>
    </row>
    <row r="135" spans="1:6" hidden="1" outlineLevel="1" x14ac:dyDescent="0.2">
      <c r="A135" s="118" t="s">
        <v>2324</v>
      </c>
      <c r="B135" s="118"/>
      <c r="C135" s="118"/>
      <c r="D135" s="118"/>
      <c r="E135" s="118"/>
      <c r="F135" s="118"/>
    </row>
    <row r="136" spans="1:6" hidden="1" outlineLevel="1" x14ac:dyDescent="0.2">
      <c r="A136" s="118" t="s">
        <v>2325</v>
      </c>
      <c r="B136" s="118"/>
      <c r="C136" s="118"/>
      <c r="D136" s="118"/>
      <c r="E136" s="118"/>
      <c r="F136" s="118"/>
    </row>
    <row r="137" spans="1:6" hidden="1" outlineLevel="1" x14ac:dyDescent="0.2">
      <c r="A137" s="118" t="s">
        <v>2326</v>
      </c>
      <c r="B137" s="118"/>
      <c r="C137" s="118"/>
      <c r="D137" s="118"/>
      <c r="E137" s="118"/>
      <c r="F137" s="118"/>
    </row>
    <row r="138" spans="1:6" ht="16.5" hidden="1" outlineLevel="1" x14ac:dyDescent="0.2">
      <c r="A138" s="119" t="s">
        <v>1864</v>
      </c>
      <c r="B138" s="119"/>
      <c r="C138" s="119"/>
      <c r="D138" s="119"/>
      <c r="E138" s="119"/>
      <c r="F138" s="119"/>
    </row>
    <row r="139" spans="1:6" ht="42" hidden="1" customHeight="1" outlineLevel="1" x14ac:dyDescent="0.2">
      <c r="A139" s="120"/>
      <c r="B139" s="120"/>
      <c r="C139" s="120"/>
      <c r="D139" s="120"/>
      <c r="E139" s="120"/>
      <c r="F139" s="120"/>
    </row>
    <row r="140" spans="1:6" hidden="1" outlineLevel="1" x14ac:dyDescent="0.2">
      <c r="A140" s="118" t="s">
        <v>2327</v>
      </c>
      <c r="B140" s="118"/>
      <c r="C140" s="118"/>
      <c r="D140" s="118"/>
      <c r="E140" s="118"/>
      <c r="F140" s="118"/>
    </row>
    <row r="141" spans="1:6" ht="42" hidden="1" customHeight="1" outlineLevel="1" x14ac:dyDescent="0.2">
      <c r="A141" s="120"/>
      <c r="B141" s="120"/>
      <c r="C141" s="120"/>
      <c r="D141" s="120"/>
      <c r="E141" s="120"/>
      <c r="F141" s="120"/>
    </row>
    <row r="142" spans="1:6" hidden="1" outlineLevel="1" x14ac:dyDescent="0.2">
      <c r="A142" s="118" t="s">
        <v>2328</v>
      </c>
      <c r="B142" s="118"/>
      <c r="C142" s="118"/>
      <c r="D142" s="118"/>
      <c r="E142" s="118"/>
      <c r="F142" s="118"/>
    </row>
    <row r="143" spans="1:6" hidden="1" outlineLevel="1" x14ac:dyDescent="0.2">
      <c r="A143" s="118" t="s">
        <v>1865</v>
      </c>
      <c r="B143" s="118"/>
      <c r="C143" s="118"/>
      <c r="D143" s="118"/>
      <c r="E143" s="118"/>
      <c r="F143" s="118"/>
    </row>
    <row r="144" spans="1:6" hidden="1" outlineLevel="1" x14ac:dyDescent="0.2">
      <c r="A144" s="118" t="s">
        <v>1866</v>
      </c>
      <c r="B144" s="118"/>
      <c r="C144" s="118"/>
      <c r="D144" s="118"/>
      <c r="E144" s="118"/>
      <c r="F144" s="118"/>
    </row>
    <row r="145" spans="1:6" hidden="1" outlineLevel="1" x14ac:dyDescent="0.2">
      <c r="A145" s="118" t="s">
        <v>1867</v>
      </c>
      <c r="B145" s="118"/>
      <c r="C145" s="118"/>
      <c r="D145" s="118"/>
      <c r="E145" s="118"/>
      <c r="F145" s="118"/>
    </row>
    <row r="146" spans="1:6" hidden="1" outlineLevel="1" x14ac:dyDescent="0.2">
      <c r="A146" s="118" t="s">
        <v>1868</v>
      </c>
      <c r="B146" s="118"/>
      <c r="C146" s="118"/>
      <c r="D146" s="118"/>
      <c r="E146" s="118"/>
      <c r="F146" s="118"/>
    </row>
    <row r="147" spans="1:6" ht="16.5" hidden="1" outlineLevel="1" x14ac:dyDescent="0.2">
      <c r="A147" s="119" t="s">
        <v>2329</v>
      </c>
      <c r="B147" s="119"/>
      <c r="C147" s="119"/>
      <c r="D147" s="119"/>
      <c r="E147" s="119"/>
      <c r="F147" s="119"/>
    </row>
    <row r="148" spans="1:6" hidden="1" outlineLevel="1" x14ac:dyDescent="0.2">
      <c r="A148" s="118" t="s">
        <v>2330</v>
      </c>
      <c r="B148" s="118"/>
      <c r="C148" s="118"/>
      <c r="D148" s="118"/>
      <c r="E148" s="118"/>
      <c r="F148" s="118"/>
    </row>
    <row r="149" spans="1:6" hidden="1" outlineLevel="1" x14ac:dyDescent="0.2">
      <c r="A149" s="118" t="s">
        <v>2331</v>
      </c>
      <c r="B149" s="118"/>
      <c r="C149" s="118"/>
      <c r="D149" s="118"/>
      <c r="E149" s="118"/>
      <c r="F149" s="118"/>
    </row>
    <row r="150" spans="1:6" hidden="1" outlineLevel="1" x14ac:dyDescent="0.2">
      <c r="A150" s="118" t="s">
        <v>1869</v>
      </c>
      <c r="B150" s="118"/>
      <c r="C150" s="118"/>
      <c r="D150" s="118"/>
      <c r="E150" s="118"/>
      <c r="F150" s="118"/>
    </row>
    <row r="151" spans="1:6" hidden="1" outlineLevel="1" x14ac:dyDescent="0.2">
      <c r="A151" s="118" t="s">
        <v>1870</v>
      </c>
      <c r="B151" s="118"/>
      <c r="C151" s="118"/>
      <c r="D151" s="118"/>
      <c r="E151" s="118"/>
      <c r="F151" s="118"/>
    </row>
    <row r="152" spans="1:6" hidden="1" outlineLevel="1" x14ac:dyDescent="0.2">
      <c r="A152" s="123" t="s">
        <v>1871</v>
      </c>
      <c r="B152" s="123"/>
      <c r="C152" s="123"/>
      <c r="D152" s="123"/>
      <c r="E152" s="123"/>
      <c r="F152" s="123"/>
    </row>
    <row r="153" spans="1:6" ht="66" hidden="1" customHeight="1" outlineLevel="1" x14ac:dyDescent="0.2">
      <c r="A153" s="120"/>
      <c r="B153" s="120"/>
      <c r="C153" s="120"/>
      <c r="D153" s="120"/>
      <c r="E153" s="120"/>
      <c r="F153" s="120"/>
    </row>
    <row r="154" spans="1:6" hidden="1" outlineLevel="1" x14ac:dyDescent="0.2">
      <c r="A154" s="118" t="s">
        <v>2332</v>
      </c>
      <c r="B154" s="118"/>
      <c r="C154" s="118"/>
      <c r="D154" s="118"/>
      <c r="E154" s="118"/>
      <c r="F154" s="118"/>
    </row>
    <row r="155" spans="1:6" hidden="1" outlineLevel="1" x14ac:dyDescent="0.2">
      <c r="A155" s="118" t="s">
        <v>1872</v>
      </c>
      <c r="B155" s="118"/>
      <c r="C155" s="118"/>
      <c r="D155" s="118"/>
      <c r="E155" s="118"/>
      <c r="F155" s="118"/>
    </row>
    <row r="156" spans="1:6" hidden="1" outlineLevel="1" x14ac:dyDescent="0.2">
      <c r="A156" s="118" t="s">
        <v>1873</v>
      </c>
      <c r="B156" s="118"/>
      <c r="C156" s="118"/>
      <c r="D156" s="118"/>
      <c r="E156" s="118"/>
      <c r="F156" s="118"/>
    </row>
    <row r="157" spans="1:6" ht="16.5" hidden="1" outlineLevel="1" x14ac:dyDescent="0.2">
      <c r="A157" s="119" t="s">
        <v>1874</v>
      </c>
      <c r="B157" s="119"/>
      <c r="C157" s="119"/>
      <c r="D157" s="119"/>
      <c r="E157" s="119"/>
      <c r="F157" s="119"/>
    </row>
    <row r="158" spans="1:6" hidden="1" outlineLevel="1" x14ac:dyDescent="0.2">
      <c r="A158" s="118" t="s">
        <v>1875</v>
      </c>
      <c r="B158" s="118"/>
      <c r="C158" s="118"/>
      <c r="D158" s="118"/>
      <c r="E158" s="118"/>
      <c r="F158" s="118"/>
    </row>
    <row r="159" spans="1:6" hidden="1" outlineLevel="1" x14ac:dyDescent="0.2">
      <c r="A159" s="118" t="s">
        <v>1876</v>
      </c>
      <c r="B159" s="118"/>
      <c r="C159" s="118"/>
      <c r="D159" s="118"/>
      <c r="E159" s="118"/>
      <c r="F159" s="118"/>
    </row>
    <row r="160" spans="1:6" hidden="1" outlineLevel="1" x14ac:dyDescent="0.2">
      <c r="A160" s="118" t="s">
        <v>1877</v>
      </c>
      <c r="B160" s="118"/>
      <c r="C160" s="118"/>
      <c r="D160" s="118"/>
      <c r="E160" s="118"/>
      <c r="F160" s="118"/>
    </row>
    <row r="161" spans="1:6" hidden="1" outlineLevel="1" x14ac:dyDescent="0.2">
      <c r="A161" s="118" t="s">
        <v>1878</v>
      </c>
      <c r="B161" s="118"/>
      <c r="C161" s="118"/>
      <c r="D161" s="118"/>
      <c r="E161" s="118"/>
      <c r="F161" s="118"/>
    </row>
    <row r="162" spans="1:6" hidden="1" outlineLevel="1" x14ac:dyDescent="0.2">
      <c r="A162" s="118" t="s">
        <v>1879</v>
      </c>
      <c r="B162" s="118"/>
      <c r="C162" s="118"/>
      <c r="D162" s="118"/>
      <c r="E162" s="118"/>
      <c r="F162" s="118"/>
    </row>
    <row r="163" spans="1:6" hidden="1" outlineLevel="1" x14ac:dyDescent="0.2">
      <c r="A163" s="118" t="s">
        <v>1880</v>
      </c>
      <c r="B163" s="118"/>
      <c r="C163" s="118"/>
      <c r="D163" s="118"/>
      <c r="E163" s="118"/>
      <c r="F163" s="118"/>
    </row>
    <row r="164" spans="1:6" hidden="1" outlineLevel="1" x14ac:dyDescent="0.2">
      <c r="A164" s="118" t="s">
        <v>1881</v>
      </c>
      <c r="B164" s="118"/>
      <c r="C164" s="118"/>
      <c r="D164" s="118"/>
      <c r="E164" s="118"/>
      <c r="F164" s="118"/>
    </row>
    <row r="165" spans="1:6" hidden="1" outlineLevel="1" x14ac:dyDescent="0.2">
      <c r="A165" s="118" t="s">
        <v>1882</v>
      </c>
      <c r="B165" s="118"/>
      <c r="C165" s="118"/>
      <c r="D165" s="118"/>
      <c r="E165" s="118"/>
      <c r="F165" s="118"/>
    </row>
    <row r="166" spans="1:6" ht="16.5" hidden="1" outlineLevel="1" x14ac:dyDescent="0.2">
      <c r="A166" s="119" t="s">
        <v>2333</v>
      </c>
      <c r="B166" s="119"/>
      <c r="C166" s="119"/>
      <c r="D166" s="119"/>
      <c r="E166" s="119"/>
      <c r="F166" s="119"/>
    </row>
    <row r="167" spans="1:6" ht="42" hidden="1" customHeight="1" outlineLevel="1" x14ac:dyDescent="0.2">
      <c r="A167" s="120"/>
      <c r="B167" s="120"/>
      <c r="C167" s="120"/>
      <c r="D167" s="120"/>
      <c r="E167" s="120"/>
      <c r="F167" s="120"/>
    </row>
    <row r="168" spans="1:6" hidden="1" outlineLevel="1" x14ac:dyDescent="0.2">
      <c r="A168" s="118" t="s">
        <v>1883</v>
      </c>
      <c r="B168" s="118"/>
      <c r="C168" s="118"/>
      <c r="D168" s="118"/>
      <c r="E168" s="118"/>
      <c r="F168" s="118"/>
    </row>
    <row r="169" spans="1:6" hidden="1" outlineLevel="1" x14ac:dyDescent="0.2">
      <c r="A169" s="118" t="s">
        <v>1884</v>
      </c>
      <c r="B169" s="118"/>
      <c r="C169" s="118"/>
      <c r="D169" s="118"/>
      <c r="E169" s="118"/>
      <c r="F169" s="118"/>
    </row>
    <row r="170" spans="1:6" hidden="1" outlineLevel="1" x14ac:dyDescent="0.2">
      <c r="A170" s="118" t="s">
        <v>1885</v>
      </c>
      <c r="B170" s="118"/>
      <c r="C170" s="118"/>
      <c r="D170" s="118"/>
      <c r="E170" s="118"/>
      <c r="F170" s="118"/>
    </row>
    <row r="171" spans="1:6" hidden="1" outlineLevel="1" x14ac:dyDescent="0.2">
      <c r="A171" s="118" t="s">
        <v>1886</v>
      </c>
      <c r="B171" s="118"/>
      <c r="C171" s="118"/>
      <c r="D171" s="118"/>
      <c r="E171" s="118"/>
      <c r="F171" s="118"/>
    </row>
    <row r="172" spans="1:6" hidden="1" outlineLevel="1" x14ac:dyDescent="0.2">
      <c r="A172" s="118" t="s">
        <v>1887</v>
      </c>
      <c r="B172" s="118"/>
      <c r="C172" s="118"/>
      <c r="D172" s="118"/>
      <c r="E172" s="118"/>
      <c r="F172" s="118"/>
    </row>
    <row r="173" spans="1:6" hidden="1" outlineLevel="1" x14ac:dyDescent="0.2">
      <c r="A173" s="30"/>
      <c r="B173" s="30"/>
      <c r="C173" s="30"/>
      <c r="D173" s="30"/>
      <c r="E173" s="30"/>
      <c r="F173" s="30"/>
    </row>
    <row r="174" spans="1:6" hidden="1" outlineLevel="1" x14ac:dyDescent="0.2">
      <c r="A174" s="30"/>
      <c r="B174" s="30"/>
      <c r="C174" s="30"/>
      <c r="D174" s="30"/>
      <c r="E174" s="30"/>
      <c r="F174" s="30"/>
    </row>
    <row r="175" spans="1:6" ht="20.25" collapsed="1" x14ac:dyDescent="0.2">
      <c r="A175" s="122" t="s">
        <v>654</v>
      </c>
      <c r="B175" s="122"/>
      <c r="C175" s="122"/>
      <c r="D175" s="122"/>
      <c r="E175" s="122"/>
      <c r="F175" s="122"/>
    </row>
    <row r="176" spans="1:6" hidden="1" outlineLevel="1" x14ac:dyDescent="0.2">
      <c r="A176" s="118" t="s">
        <v>2334</v>
      </c>
      <c r="B176" s="118"/>
      <c r="C176" s="118"/>
      <c r="D176" s="118"/>
      <c r="E176" s="118"/>
      <c r="F176" s="118"/>
    </row>
    <row r="177" spans="1:6" hidden="1" outlineLevel="1" x14ac:dyDescent="0.2">
      <c r="A177" s="118" t="s">
        <v>1888</v>
      </c>
      <c r="B177" s="118"/>
      <c r="C177" s="118"/>
      <c r="D177" s="118"/>
      <c r="E177" s="118"/>
      <c r="F177" s="118"/>
    </row>
    <row r="178" spans="1:6" hidden="1" outlineLevel="1" x14ac:dyDescent="0.2">
      <c r="A178" s="118" t="s">
        <v>1889</v>
      </c>
      <c r="B178" s="118"/>
      <c r="C178" s="118"/>
      <c r="D178" s="118"/>
      <c r="E178" s="118"/>
      <c r="F178" s="118"/>
    </row>
    <row r="179" spans="1:6" ht="19.5" hidden="1" outlineLevel="1" x14ac:dyDescent="0.2">
      <c r="A179" s="124" t="s">
        <v>655</v>
      </c>
      <c r="B179" s="124"/>
      <c r="C179" s="124"/>
      <c r="D179" s="124"/>
      <c r="E179" s="124"/>
      <c r="F179" s="124"/>
    </row>
    <row r="180" spans="1:6" hidden="1" outlineLevel="1" x14ac:dyDescent="0.2">
      <c r="A180" s="118" t="s">
        <v>2335</v>
      </c>
      <c r="B180" s="118"/>
      <c r="C180" s="118"/>
      <c r="D180" s="118"/>
      <c r="E180" s="118"/>
      <c r="F180" s="118"/>
    </row>
    <row r="181" spans="1:6" hidden="1" outlineLevel="1" x14ac:dyDescent="0.2">
      <c r="A181" s="118" t="s">
        <v>2336</v>
      </c>
      <c r="B181" s="118"/>
      <c r="C181" s="118"/>
      <c r="D181" s="118"/>
      <c r="E181" s="118"/>
      <c r="F181" s="118"/>
    </row>
    <row r="182" spans="1:6" ht="16.5" hidden="1" outlineLevel="1" x14ac:dyDescent="0.2">
      <c r="A182" s="119" t="s">
        <v>1890</v>
      </c>
      <c r="B182" s="119"/>
      <c r="C182" s="119"/>
      <c r="D182" s="119"/>
      <c r="E182" s="119"/>
      <c r="F182" s="119"/>
    </row>
    <row r="183" spans="1:6" ht="42" hidden="1" customHeight="1" outlineLevel="1" x14ac:dyDescent="0.2">
      <c r="A183" s="120"/>
      <c r="B183" s="120"/>
      <c r="C183" s="120"/>
      <c r="D183" s="120"/>
      <c r="E183" s="120"/>
      <c r="F183" s="120"/>
    </row>
    <row r="184" spans="1:6" hidden="1" outlineLevel="1" x14ac:dyDescent="0.2">
      <c r="A184" s="118" t="s">
        <v>2337</v>
      </c>
      <c r="B184" s="118"/>
      <c r="C184" s="118"/>
      <c r="D184" s="118"/>
      <c r="E184" s="118"/>
      <c r="F184" s="118"/>
    </row>
    <row r="185" spans="1:6" ht="66" hidden="1" customHeight="1" outlineLevel="1" x14ac:dyDescent="0.2">
      <c r="A185" s="120"/>
      <c r="B185" s="120"/>
      <c r="C185" s="120"/>
      <c r="D185" s="120"/>
      <c r="E185" s="120"/>
      <c r="F185" s="120"/>
    </row>
    <row r="186" spans="1:6" hidden="1" outlineLevel="1" x14ac:dyDescent="0.2">
      <c r="A186" s="118" t="s">
        <v>2338</v>
      </c>
      <c r="B186" s="118"/>
      <c r="C186" s="118"/>
      <c r="D186" s="118"/>
      <c r="E186" s="118"/>
      <c r="F186" s="118"/>
    </row>
    <row r="187" spans="1:6" hidden="1" outlineLevel="1" x14ac:dyDescent="0.2">
      <c r="A187" s="118" t="s">
        <v>2339</v>
      </c>
      <c r="B187" s="118"/>
      <c r="C187" s="118"/>
      <c r="D187" s="118"/>
      <c r="E187" s="118"/>
      <c r="F187" s="118"/>
    </row>
    <row r="188" spans="1:6" ht="16.5" hidden="1" outlineLevel="1" x14ac:dyDescent="0.2">
      <c r="A188" s="119" t="s">
        <v>2340</v>
      </c>
      <c r="B188" s="119"/>
      <c r="C188" s="119"/>
      <c r="D188" s="119"/>
      <c r="E188" s="119"/>
      <c r="F188" s="119"/>
    </row>
    <row r="189" spans="1:6" hidden="1" outlineLevel="1" x14ac:dyDescent="0.2">
      <c r="A189" s="118" t="s">
        <v>2341</v>
      </c>
      <c r="B189" s="118"/>
      <c r="C189" s="118"/>
      <c r="D189" s="118"/>
      <c r="E189" s="118"/>
      <c r="F189" s="118"/>
    </row>
    <row r="190" spans="1:6" hidden="1" outlineLevel="1" x14ac:dyDescent="0.2">
      <c r="A190" s="118" t="s">
        <v>1891</v>
      </c>
      <c r="B190" s="118"/>
      <c r="C190" s="118"/>
      <c r="D190" s="118"/>
      <c r="E190" s="118"/>
      <c r="F190" s="118"/>
    </row>
    <row r="191" spans="1:6" hidden="1" outlineLevel="1" x14ac:dyDescent="0.2">
      <c r="A191" s="118" t="s">
        <v>1892</v>
      </c>
      <c r="B191" s="118"/>
      <c r="C191" s="118"/>
      <c r="D191" s="118"/>
      <c r="E191" s="118"/>
      <c r="F191" s="118"/>
    </row>
    <row r="192" spans="1:6" ht="42" hidden="1" customHeight="1" outlineLevel="1" x14ac:dyDescent="0.2">
      <c r="A192" s="120"/>
      <c r="B192" s="120"/>
      <c r="C192" s="120"/>
      <c r="D192" s="120"/>
      <c r="E192" s="120"/>
      <c r="F192" s="120"/>
    </row>
    <row r="193" spans="1:6" hidden="1" outlineLevel="1" x14ac:dyDescent="0.2">
      <c r="A193" s="118" t="s">
        <v>1893</v>
      </c>
      <c r="B193" s="118"/>
      <c r="C193" s="118"/>
      <c r="D193" s="118"/>
      <c r="E193" s="118"/>
      <c r="F193" s="118"/>
    </row>
    <row r="194" spans="1:6" hidden="1" outlineLevel="1" x14ac:dyDescent="0.2">
      <c r="A194" s="118" t="s">
        <v>1894</v>
      </c>
      <c r="B194" s="118"/>
      <c r="C194" s="118"/>
      <c r="D194" s="118"/>
      <c r="E194" s="118"/>
      <c r="F194" s="118"/>
    </row>
    <row r="195" spans="1:6" hidden="1" outlineLevel="1" x14ac:dyDescent="0.2">
      <c r="A195" s="123" t="s">
        <v>1895</v>
      </c>
      <c r="B195" s="123"/>
      <c r="C195" s="123"/>
      <c r="D195" s="123"/>
      <c r="E195" s="123"/>
      <c r="F195" s="123"/>
    </row>
    <row r="196" spans="1:6" hidden="1" outlineLevel="1" x14ac:dyDescent="0.2">
      <c r="A196" s="118" t="s">
        <v>1896</v>
      </c>
      <c r="B196" s="118"/>
      <c r="C196" s="118"/>
      <c r="D196" s="118"/>
      <c r="E196" s="118"/>
      <c r="F196" s="118"/>
    </row>
    <row r="197" spans="1:6" hidden="1" outlineLevel="1" x14ac:dyDescent="0.2">
      <c r="A197" s="118" t="s">
        <v>1897</v>
      </c>
      <c r="B197" s="118"/>
      <c r="C197" s="118"/>
      <c r="D197" s="118"/>
      <c r="E197" s="118"/>
      <c r="F197" s="118"/>
    </row>
    <row r="198" spans="1:6" ht="16.5" hidden="1" outlineLevel="1" x14ac:dyDescent="0.2">
      <c r="A198" s="119" t="s">
        <v>1898</v>
      </c>
      <c r="B198" s="119"/>
      <c r="C198" s="119"/>
      <c r="D198" s="119"/>
      <c r="E198" s="119"/>
      <c r="F198" s="119"/>
    </row>
    <row r="199" spans="1:6" hidden="1" outlineLevel="1" x14ac:dyDescent="0.2">
      <c r="A199" s="118" t="s">
        <v>1899</v>
      </c>
      <c r="B199" s="118"/>
      <c r="C199" s="118"/>
      <c r="D199" s="118"/>
      <c r="E199" s="118"/>
      <c r="F199" s="118"/>
    </row>
    <row r="200" spans="1:6" hidden="1" outlineLevel="1" x14ac:dyDescent="0.2">
      <c r="A200" s="118" t="s">
        <v>1900</v>
      </c>
      <c r="B200" s="118"/>
      <c r="C200" s="118"/>
      <c r="D200" s="118"/>
      <c r="E200" s="118"/>
      <c r="F200" s="118"/>
    </row>
    <row r="201" spans="1:6" ht="42" hidden="1" customHeight="1" outlineLevel="1" x14ac:dyDescent="0.2">
      <c r="A201" s="120"/>
      <c r="B201" s="120"/>
      <c r="C201" s="120"/>
      <c r="D201" s="120"/>
      <c r="E201" s="120"/>
      <c r="F201" s="120"/>
    </row>
    <row r="202" spans="1:6" hidden="1" outlineLevel="1" x14ac:dyDescent="0.2">
      <c r="A202" s="118" t="s">
        <v>1901</v>
      </c>
      <c r="B202" s="118"/>
      <c r="C202" s="118"/>
      <c r="D202" s="118"/>
      <c r="E202" s="118"/>
      <c r="F202" s="118"/>
    </row>
    <row r="203" spans="1:6" ht="42" hidden="1" customHeight="1" outlineLevel="1" x14ac:dyDescent="0.2">
      <c r="A203" s="120"/>
      <c r="B203" s="120"/>
      <c r="C203" s="120"/>
      <c r="D203" s="120"/>
      <c r="E203" s="120"/>
      <c r="F203" s="120"/>
    </row>
    <row r="204" spans="1:6" hidden="1" outlineLevel="1" x14ac:dyDescent="0.2">
      <c r="A204" s="118" t="s">
        <v>2342</v>
      </c>
      <c r="B204" s="118"/>
      <c r="C204" s="118"/>
      <c r="D204" s="118"/>
      <c r="E204" s="118"/>
      <c r="F204" s="118"/>
    </row>
    <row r="205" spans="1:6" ht="66" hidden="1" customHeight="1" outlineLevel="1" x14ac:dyDescent="0.2">
      <c r="A205" s="120"/>
      <c r="B205" s="120"/>
      <c r="C205" s="120"/>
      <c r="D205" s="120"/>
      <c r="E205" s="120"/>
      <c r="F205" s="120"/>
    </row>
    <row r="206" spans="1:6" hidden="1" outlineLevel="1" x14ac:dyDescent="0.2">
      <c r="A206" s="118" t="s">
        <v>2343</v>
      </c>
      <c r="B206" s="118"/>
      <c r="C206" s="118"/>
      <c r="D206" s="118"/>
      <c r="E206" s="118"/>
      <c r="F206" s="118"/>
    </row>
    <row r="207" spans="1:6" ht="66" hidden="1" customHeight="1" outlineLevel="1" x14ac:dyDescent="0.2">
      <c r="A207" s="120"/>
      <c r="B207" s="120"/>
      <c r="C207" s="120"/>
      <c r="D207" s="120"/>
      <c r="E207" s="120"/>
      <c r="F207" s="120"/>
    </row>
    <row r="208" spans="1:6" hidden="1" outlineLevel="1" x14ac:dyDescent="0.2">
      <c r="A208" s="118" t="s">
        <v>1902</v>
      </c>
      <c r="B208" s="118"/>
      <c r="C208" s="118"/>
      <c r="D208" s="118"/>
      <c r="E208" s="118"/>
      <c r="F208" s="118"/>
    </row>
    <row r="209" spans="1:6" ht="16.5" hidden="1" outlineLevel="1" x14ac:dyDescent="0.2">
      <c r="A209" s="119" t="s">
        <v>1903</v>
      </c>
      <c r="B209" s="119"/>
      <c r="C209" s="119"/>
      <c r="D209" s="119"/>
      <c r="E209" s="119"/>
      <c r="F209" s="119"/>
    </row>
    <row r="210" spans="1:6" hidden="1" outlineLevel="1" x14ac:dyDescent="0.2">
      <c r="A210" s="118" t="s">
        <v>2344</v>
      </c>
      <c r="B210" s="118"/>
      <c r="C210" s="118"/>
      <c r="D210" s="118"/>
      <c r="E210" s="118"/>
      <c r="F210" s="118"/>
    </row>
    <row r="211" spans="1:6" ht="42" hidden="1" customHeight="1" outlineLevel="1" x14ac:dyDescent="0.2">
      <c r="A211" s="120"/>
      <c r="B211" s="120"/>
      <c r="C211" s="120"/>
      <c r="D211" s="120"/>
      <c r="E211" s="120"/>
      <c r="F211" s="120"/>
    </row>
    <row r="212" spans="1:6" hidden="1" outlineLevel="1" x14ac:dyDescent="0.2">
      <c r="A212" s="118" t="s">
        <v>2345</v>
      </c>
      <c r="B212" s="118"/>
      <c r="C212" s="118"/>
      <c r="D212" s="118"/>
      <c r="E212" s="118"/>
      <c r="F212" s="118"/>
    </row>
    <row r="213" spans="1:6" hidden="1" outlineLevel="1" x14ac:dyDescent="0.2">
      <c r="A213" s="118" t="s">
        <v>1904</v>
      </c>
      <c r="B213" s="118"/>
      <c r="C213" s="118"/>
      <c r="D213" s="118"/>
      <c r="E213" s="118"/>
      <c r="F213" s="118"/>
    </row>
    <row r="214" spans="1:6" ht="66" hidden="1" customHeight="1" outlineLevel="1" x14ac:dyDescent="0.2">
      <c r="A214" s="120"/>
      <c r="B214" s="120"/>
      <c r="C214" s="120"/>
      <c r="D214" s="120"/>
      <c r="E214" s="120"/>
      <c r="F214" s="120"/>
    </row>
    <row r="215" spans="1:6" hidden="1" outlineLevel="1" x14ac:dyDescent="0.2">
      <c r="A215" s="118" t="s">
        <v>2346</v>
      </c>
      <c r="B215" s="118"/>
      <c r="C215" s="118"/>
      <c r="D215" s="118"/>
      <c r="E215" s="118"/>
      <c r="F215" s="118"/>
    </row>
    <row r="216" spans="1:6" hidden="1" outlineLevel="1" x14ac:dyDescent="0.2">
      <c r="A216" s="118" t="s">
        <v>2347</v>
      </c>
      <c r="B216" s="118"/>
      <c r="C216" s="118"/>
      <c r="D216" s="118"/>
      <c r="E216" s="118"/>
      <c r="F216" s="118"/>
    </row>
    <row r="217" spans="1:6" hidden="1" outlineLevel="1" x14ac:dyDescent="0.2">
      <c r="A217" s="118" t="s">
        <v>1905</v>
      </c>
      <c r="B217" s="118"/>
      <c r="C217" s="118"/>
      <c r="D217" s="118"/>
      <c r="E217" s="118"/>
      <c r="F217" s="118"/>
    </row>
    <row r="218" spans="1:6" hidden="1" outlineLevel="1" x14ac:dyDescent="0.2">
      <c r="A218" s="118" t="s">
        <v>1906</v>
      </c>
      <c r="B218" s="118"/>
      <c r="C218" s="118"/>
      <c r="D218" s="118"/>
      <c r="E218" s="118"/>
      <c r="F218" s="118"/>
    </row>
    <row r="219" spans="1:6" ht="16.5" hidden="1" outlineLevel="1" x14ac:dyDescent="0.2">
      <c r="A219" s="119" t="s">
        <v>1907</v>
      </c>
      <c r="B219" s="119"/>
      <c r="C219" s="119"/>
      <c r="D219" s="119"/>
      <c r="E219" s="119"/>
      <c r="F219" s="119"/>
    </row>
    <row r="220" spans="1:6" hidden="1" outlineLevel="1" x14ac:dyDescent="0.2">
      <c r="A220" s="118" t="s">
        <v>2348</v>
      </c>
      <c r="B220" s="118"/>
      <c r="C220" s="118"/>
      <c r="D220" s="118"/>
      <c r="E220" s="118"/>
      <c r="F220" s="118"/>
    </row>
    <row r="221" spans="1:6" hidden="1" outlineLevel="1" x14ac:dyDescent="0.2">
      <c r="A221" s="118" t="s">
        <v>1908</v>
      </c>
      <c r="B221" s="118"/>
      <c r="C221" s="118"/>
      <c r="D221" s="118"/>
      <c r="E221" s="118"/>
      <c r="F221" s="118"/>
    </row>
    <row r="222" spans="1:6" hidden="1" outlineLevel="1" x14ac:dyDescent="0.2">
      <c r="A222" s="118" t="s">
        <v>1909</v>
      </c>
      <c r="B222" s="118"/>
      <c r="C222" s="118"/>
      <c r="D222" s="118"/>
      <c r="E222" s="118"/>
      <c r="F222" s="118"/>
    </row>
    <row r="223" spans="1:6" ht="42" hidden="1" customHeight="1" outlineLevel="1" x14ac:dyDescent="0.2">
      <c r="A223" s="120"/>
      <c r="B223" s="120"/>
      <c r="C223" s="120"/>
      <c r="D223" s="120"/>
      <c r="E223" s="120"/>
      <c r="F223" s="120"/>
    </row>
    <row r="224" spans="1:6" hidden="1" outlineLevel="1" x14ac:dyDescent="0.2">
      <c r="A224" s="118" t="s">
        <v>2349</v>
      </c>
      <c r="B224" s="118"/>
      <c r="C224" s="118"/>
      <c r="D224" s="118"/>
      <c r="E224" s="118"/>
      <c r="F224" s="118"/>
    </row>
    <row r="225" spans="1:6" hidden="1" outlineLevel="1" x14ac:dyDescent="0.2">
      <c r="A225" s="118" t="s">
        <v>2350</v>
      </c>
      <c r="B225" s="118"/>
      <c r="C225" s="118"/>
      <c r="D225" s="118"/>
      <c r="E225" s="118"/>
      <c r="F225" s="118"/>
    </row>
    <row r="226" spans="1:6" hidden="1" outlineLevel="1" x14ac:dyDescent="0.2">
      <c r="A226" s="118" t="s">
        <v>1910</v>
      </c>
      <c r="B226" s="118"/>
      <c r="C226" s="118"/>
      <c r="D226" s="118"/>
      <c r="E226" s="118"/>
      <c r="F226" s="118"/>
    </row>
    <row r="227" spans="1:6" hidden="1" outlineLevel="1" x14ac:dyDescent="0.2">
      <c r="A227" s="118" t="s">
        <v>1911</v>
      </c>
      <c r="B227" s="118"/>
      <c r="C227" s="118"/>
      <c r="D227" s="118"/>
      <c r="E227" s="118"/>
      <c r="F227" s="118"/>
    </row>
    <row r="228" spans="1:6" hidden="1" outlineLevel="1" x14ac:dyDescent="0.2">
      <c r="A228" s="118" t="s">
        <v>1912</v>
      </c>
      <c r="B228" s="118"/>
      <c r="C228" s="118"/>
      <c r="D228" s="118"/>
      <c r="E228" s="118"/>
      <c r="F228" s="118"/>
    </row>
    <row r="229" spans="1:6" hidden="1" outlineLevel="1" x14ac:dyDescent="0.2">
      <c r="A229" s="118" t="s">
        <v>1913</v>
      </c>
      <c r="B229" s="118"/>
      <c r="C229" s="118"/>
      <c r="D229" s="118"/>
      <c r="E229" s="118"/>
      <c r="F229" s="118"/>
    </row>
    <row r="230" spans="1:6" ht="16.5" hidden="1" outlineLevel="1" x14ac:dyDescent="0.2">
      <c r="A230" s="119" t="s">
        <v>1914</v>
      </c>
      <c r="B230" s="119"/>
      <c r="C230" s="119"/>
      <c r="D230" s="119"/>
      <c r="E230" s="119"/>
      <c r="F230" s="119"/>
    </row>
    <row r="231" spans="1:6" hidden="1" outlineLevel="1" x14ac:dyDescent="0.2">
      <c r="A231" s="118" t="s">
        <v>1915</v>
      </c>
      <c r="B231" s="118"/>
      <c r="C231" s="118"/>
      <c r="D231" s="118"/>
      <c r="E231" s="118"/>
      <c r="F231" s="118"/>
    </row>
    <row r="232" spans="1:6" ht="66" hidden="1" customHeight="1" outlineLevel="1" x14ac:dyDescent="0.2">
      <c r="A232" s="120"/>
      <c r="B232" s="120"/>
      <c r="C232" s="120"/>
      <c r="D232" s="120"/>
      <c r="E232" s="120"/>
      <c r="F232" s="120"/>
    </row>
    <row r="233" spans="1:6" hidden="1" outlineLevel="1" x14ac:dyDescent="0.2">
      <c r="A233" s="118" t="s">
        <v>2351</v>
      </c>
      <c r="B233" s="118"/>
      <c r="C233" s="118"/>
      <c r="D233" s="118"/>
      <c r="E233" s="118"/>
      <c r="F233" s="118"/>
    </row>
    <row r="234" spans="1:6" hidden="1" outlineLevel="1" x14ac:dyDescent="0.2">
      <c r="A234" s="118" t="s">
        <v>2352</v>
      </c>
      <c r="B234" s="118"/>
      <c r="C234" s="118"/>
      <c r="D234" s="118"/>
      <c r="E234" s="118"/>
      <c r="F234" s="118"/>
    </row>
    <row r="235" spans="1:6" ht="66" hidden="1" customHeight="1" outlineLevel="1" x14ac:dyDescent="0.2">
      <c r="A235" s="120"/>
      <c r="B235" s="120"/>
      <c r="C235" s="120"/>
      <c r="D235" s="120"/>
      <c r="E235" s="120"/>
      <c r="F235" s="120"/>
    </row>
    <row r="236" spans="1:6" hidden="1" outlineLevel="1" x14ac:dyDescent="0.2">
      <c r="A236" s="118" t="s">
        <v>2353</v>
      </c>
      <c r="B236" s="118"/>
      <c r="C236" s="118"/>
      <c r="D236" s="118"/>
      <c r="E236" s="118"/>
      <c r="F236" s="118"/>
    </row>
    <row r="237" spans="1:6" ht="16.5" hidden="1" outlineLevel="1" x14ac:dyDescent="0.2">
      <c r="A237" s="119" t="s">
        <v>1916</v>
      </c>
      <c r="B237" s="119"/>
      <c r="C237" s="119"/>
      <c r="D237" s="119"/>
      <c r="E237" s="119"/>
      <c r="F237" s="119"/>
    </row>
    <row r="238" spans="1:6" ht="66" hidden="1" customHeight="1" outlineLevel="1" x14ac:dyDescent="0.2">
      <c r="A238" s="120"/>
      <c r="B238" s="120"/>
      <c r="C238" s="120"/>
      <c r="D238" s="120"/>
      <c r="E238" s="120"/>
      <c r="F238" s="120"/>
    </row>
    <row r="239" spans="1:6" hidden="1" outlineLevel="1" x14ac:dyDescent="0.2">
      <c r="A239" s="118" t="s">
        <v>2354</v>
      </c>
      <c r="B239" s="118"/>
      <c r="C239" s="118"/>
      <c r="D239" s="118"/>
      <c r="E239" s="118"/>
      <c r="F239" s="118"/>
    </row>
    <row r="240" spans="1:6" ht="42" hidden="1" customHeight="1" outlineLevel="1" x14ac:dyDescent="0.2">
      <c r="A240" s="120"/>
      <c r="B240" s="120"/>
      <c r="C240" s="120"/>
      <c r="D240" s="120"/>
      <c r="E240" s="120"/>
      <c r="F240" s="120"/>
    </row>
    <row r="241" spans="1:6" hidden="1" outlineLevel="1" x14ac:dyDescent="0.2">
      <c r="A241" s="118" t="s">
        <v>1917</v>
      </c>
      <c r="B241" s="118"/>
      <c r="C241" s="118"/>
      <c r="D241" s="118"/>
      <c r="E241" s="118"/>
      <c r="F241" s="118"/>
    </row>
    <row r="242" spans="1:6" ht="42" hidden="1" customHeight="1" outlineLevel="1" x14ac:dyDescent="0.2">
      <c r="A242" s="120"/>
      <c r="B242" s="120"/>
      <c r="C242" s="120"/>
      <c r="D242" s="120"/>
      <c r="E242" s="120"/>
      <c r="F242" s="120"/>
    </row>
    <row r="243" spans="1:6" hidden="1" outlineLevel="1" x14ac:dyDescent="0.2">
      <c r="A243" s="118" t="s">
        <v>1918</v>
      </c>
      <c r="B243" s="118"/>
      <c r="C243" s="118"/>
      <c r="D243" s="118"/>
      <c r="E243" s="118"/>
      <c r="F243" s="118"/>
    </row>
    <row r="244" spans="1:6" hidden="1" outlineLevel="1" x14ac:dyDescent="0.2">
      <c r="A244" s="118" t="s">
        <v>1919</v>
      </c>
      <c r="B244" s="118"/>
      <c r="C244" s="118"/>
      <c r="D244" s="118"/>
      <c r="E244" s="118"/>
      <c r="F244" s="118"/>
    </row>
    <row r="245" spans="1:6" ht="16.5" hidden="1" outlineLevel="1" x14ac:dyDescent="0.2">
      <c r="A245" s="119" t="s">
        <v>1920</v>
      </c>
      <c r="B245" s="119"/>
      <c r="C245" s="119"/>
      <c r="D245" s="119"/>
      <c r="E245" s="119"/>
      <c r="F245" s="119"/>
    </row>
    <row r="246" spans="1:6" hidden="1" outlineLevel="1" x14ac:dyDescent="0.2">
      <c r="A246" s="118" t="s">
        <v>2355</v>
      </c>
      <c r="B246" s="118"/>
      <c r="C246" s="118"/>
      <c r="D246" s="118"/>
      <c r="E246" s="118"/>
      <c r="F246" s="118"/>
    </row>
    <row r="247" spans="1:6" hidden="1" outlineLevel="1" x14ac:dyDescent="0.2">
      <c r="A247" s="118" t="s">
        <v>2356</v>
      </c>
      <c r="B247" s="118"/>
      <c r="C247" s="118"/>
      <c r="D247" s="118"/>
      <c r="E247" s="118"/>
      <c r="F247" s="118"/>
    </row>
    <row r="248" spans="1:6" hidden="1" outlineLevel="1" x14ac:dyDescent="0.2">
      <c r="A248" s="118" t="s">
        <v>1921</v>
      </c>
      <c r="B248" s="118"/>
      <c r="C248" s="118"/>
      <c r="D248" s="118"/>
      <c r="E248" s="118"/>
      <c r="F248" s="118"/>
    </row>
    <row r="249" spans="1:6" hidden="1" outlineLevel="1" x14ac:dyDescent="0.2">
      <c r="A249" s="118" t="s">
        <v>1922</v>
      </c>
      <c r="B249" s="118"/>
      <c r="C249" s="118"/>
      <c r="D249" s="118"/>
      <c r="E249" s="118"/>
      <c r="F249" s="118"/>
    </row>
    <row r="250" spans="1:6" hidden="1" outlineLevel="1" x14ac:dyDescent="0.2">
      <c r="A250" s="118" t="s">
        <v>1923</v>
      </c>
      <c r="B250" s="118"/>
      <c r="C250" s="118"/>
      <c r="D250" s="118"/>
      <c r="E250" s="118"/>
      <c r="F250" s="118"/>
    </row>
    <row r="251" spans="1:6" hidden="1" outlineLevel="1" x14ac:dyDescent="0.2">
      <c r="A251" s="118" t="s">
        <v>1924</v>
      </c>
      <c r="B251" s="118"/>
      <c r="C251" s="118"/>
      <c r="D251" s="118"/>
      <c r="E251" s="118"/>
      <c r="F251" s="118"/>
    </row>
    <row r="252" spans="1:6" ht="66" hidden="1" customHeight="1" outlineLevel="1" x14ac:dyDescent="0.2">
      <c r="A252" s="120"/>
      <c r="B252" s="120"/>
      <c r="C252" s="120"/>
      <c r="D252" s="120"/>
      <c r="E252" s="120"/>
      <c r="F252" s="120"/>
    </row>
    <row r="253" spans="1:6" hidden="1" outlineLevel="1" x14ac:dyDescent="0.2">
      <c r="A253" s="118" t="s">
        <v>1925</v>
      </c>
      <c r="B253" s="118"/>
      <c r="C253" s="118"/>
      <c r="D253" s="118"/>
      <c r="E253" s="118"/>
      <c r="F253" s="118"/>
    </row>
    <row r="254" spans="1:6" hidden="1" outlineLevel="1" x14ac:dyDescent="0.2">
      <c r="A254" s="118" t="s">
        <v>1926</v>
      </c>
      <c r="B254" s="118"/>
      <c r="C254" s="118"/>
      <c r="D254" s="118"/>
      <c r="E254" s="118"/>
      <c r="F254" s="118"/>
    </row>
    <row r="255" spans="1:6" hidden="1" outlineLevel="1" x14ac:dyDescent="0.2">
      <c r="A255" s="118" t="s">
        <v>1927</v>
      </c>
      <c r="B255" s="118"/>
      <c r="C255" s="118"/>
      <c r="D255" s="118"/>
      <c r="E255" s="118"/>
      <c r="F255" s="118"/>
    </row>
    <row r="256" spans="1:6" hidden="1" outlineLevel="1" x14ac:dyDescent="0.2">
      <c r="A256" s="118" t="s">
        <v>1928</v>
      </c>
      <c r="B256" s="118"/>
      <c r="C256" s="118"/>
      <c r="D256" s="118"/>
      <c r="E256" s="118"/>
      <c r="F256" s="118"/>
    </row>
    <row r="257" spans="1:6" hidden="1" outlineLevel="1" x14ac:dyDescent="0.2">
      <c r="A257" s="123" t="s">
        <v>1929</v>
      </c>
      <c r="B257" s="123"/>
      <c r="C257" s="123"/>
      <c r="D257" s="123"/>
      <c r="E257" s="123"/>
      <c r="F257" s="123"/>
    </row>
    <row r="258" spans="1:6" hidden="1" outlineLevel="1" x14ac:dyDescent="0.2">
      <c r="A258" s="123" t="s">
        <v>1930</v>
      </c>
      <c r="B258" s="123"/>
      <c r="C258" s="123"/>
      <c r="D258" s="123"/>
      <c r="E258" s="123"/>
      <c r="F258" s="123"/>
    </row>
    <row r="259" spans="1:6" hidden="1" outlineLevel="1" x14ac:dyDescent="0.2">
      <c r="A259" s="118" t="s">
        <v>1931</v>
      </c>
      <c r="B259" s="118"/>
      <c r="C259" s="118"/>
      <c r="D259" s="118"/>
      <c r="E259" s="118"/>
      <c r="F259" s="118"/>
    </row>
    <row r="260" spans="1:6" hidden="1" outlineLevel="1" x14ac:dyDescent="0.2">
      <c r="A260" s="118" t="s">
        <v>1932</v>
      </c>
      <c r="B260" s="118"/>
      <c r="C260" s="118"/>
      <c r="D260" s="118"/>
      <c r="E260" s="118"/>
      <c r="F260" s="118"/>
    </row>
    <row r="261" spans="1:6" ht="16.5" hidden="1" outlineLevel="1" x14ac:dyDescent="0.2">
      <c r="A261" s="119" t="s">
        <v>1933</v>
      </c>
      <c r="B261" s="119"/>
      <c r="C261" s="119"/>
      <c r="D261" s="119"/>
      <c r="E261" s="119"/>
      <c r="F261" s="119"/>
    </row>
    <row r="262" spans="1:6" ht="66" hidden="1" customHeight="1" outlineLevel="1" x14ac:dyDescent="0.2">
      <c r="A262" s="120"/>
      <c r="B262" s="120"/>
      <c r="C262" s="120"/>
      <c r="D262" s="120"/>
      <c r="E262" s="120"/>
      <c r="F262" s="120"/>
    </row>
    <row r="263" spans="1:6" hidden="1" outlineLevel="1" x14ac:dyDescent="0.2">
      <c r="A263" s="118" t="s">
        <v>1934</v>
      </c>
      <c r="B263" s="118"/>
      <c r="C263" s="118"/>
      <c r="D263" s="118"/>
      <c r="E263" s="118"/>
      <c r="F263" s="118"/>
    </row>
    <row r="264" spans="1:6" hidden="1" outlineLevel="1" x14ac:dyDescent="0.2">
      <c r="A264" s="118" t="s">
        <v>1935</v>
      </c>
      <c r="B264" s="118"/>
      <c r="C264" s="118"/>
      <c r="D264" s="118"/>
      <c r="E264" s="118"/>
      <c r="F264" s="118"/>
    </row>
    <row r="265" spans="1:6" hidden="1" outlineLevel="1" x14ac:dyDescent="0.2">
      <c r="A265" s="118" t="s">
        <v>2357</v>
      </c>
      <c r="B265" s="118"/>
      <c r="C265" s="118"/>
      <c r="D265" s="118"/>
      <c r="E265" s="118"/>
      <c r="F265" s="118"/>
    </row>
    <row r="266" spans="1:6" ht="16.5" hidden="1" outlineLevel="1" x14ac:dyDescent="0.2">
      <c r="A266" s="119" t="s">
        <v>1936</v>
      </c>
      <c r="B266" s="119"/>
      <c r="C266" s="119"/>
      <c r="D266" s="119"/>
      <c r="E266" s="119"/>
      <c r="F266" s="119"/>
    </row>
    <row r="267" spans="1:6" hidden="1" outlineLevel="1" x14ac:dyDescent="0.2">
      <c r="A267" s="118" t="s">
        <v>1937</v>
      </c>
      <c r="B267" s="118"/>
      <c r="C267" s="118"/>
      <c r="D267" s="118"/>
      <c r="E267" s="118"/>
      <c r="F267" s="118"/>
    </row>
    <row r="268" spans="1:6" ht="42" hidden="1" customHeight="1" outlineLevel="1" x14ac:dyDescent="0.2">
      <c r="A268" s="120"/>
      <c r="B268" s="120"/>
      <c r="C268" s="120"/>
      <c r="D268" s="120"/>
      <c r="E268" s="120"/>
      <c r="F268" s="120"/>
    </row>
    <row r="269" spans="1:6" hidden="1" outlineLevel="1" x14ac:dyDescent="0.2">
      <c r="A269" s="118" t="s">
        <v>2358</v>
      </c>
      <c r="B269" s="118"/>
      <c r="C269" s="118"/>
      <c r="D269" s="118"/>
      <c r="E269" s="118"/>
      <c r="F269" s="118"/>
    </row>
    <row r="270" spans="1:6" ht="66" hidden="1" customHeight="1" outlineLevel="1" x14ac:dyDescent="0.2">
      <c r="A270" s="120"/>
      <c r="B270" s="120"/>
      <c r="C270" s="120"/>
      <c r="D270" s="120"/>
      <c r="E270" s="120"/>
      <c r="F270" s="120"/>
    </row>
    <row r="271" spans="1:6" hidden="1" outlineLevel="1" x14ac:dyDescent="0.2">
      <c r="A271" s="118" t="s">
        <v>2359</v>
      </c>
      <c r="B271" s="118"/>
      <c r="C271" s="118"/>
      <c r="D271" s="118"/>
      <c r="E271" s="118"/>
      <c r="F271" s="118"/>
    </row>
    <row r="272" spans="1:6" hidden="1" outlineLevel="1" x14ac:dyDescent="0.2">
      <c r="A272" s="118" t="s">
        <v>1938</v>
      </c>
      <c r="B272" s="118"/>
      <c r="C272" s="118"/>
      <c r="D272" s="118"/>
      <c r="E272" s="118"/>
      <c r="F272" s="118"/>
    </row>
    <row r="273" spans="1:6" hidden="1" outlineLevel="1" x14ac:dyDescent="0.2">
      <c r="A273" s="118" t="s">
        <v>1939</v>
      </c>
      <c r="B273" s="118"/>
      <c r="C273" s="118"/>
      <c r="D273" s="118"/>
      <c r="E273" s="118"/>
      <c r="F273" s="118"/>
    </row>
    <row r="274" spans="1:6" hidden="1" outlineLevel="1" x14ac:dyDescent="0.2">
      <c r="A274" s="30"/>
      <c r="B274" s="30"/>
      <c r="C274" s="30"/>
      <c r="D274" s="30"/>
      <c r="E274" s="30"/>
      <c r="F274" s="30"/>
    </row>
    <row r="275" spans="1:6" hidden="1" outlineLevel="1" x14ac:dyDescent="0.2">
      <c r="A275" s="30"/>
      <c r="B275" s="30"/>
      <c r="C275" s="30"/>
      <c r="D275" s="30"/>
      <c r="E275" s="30"/>
      <c r="F275" s="30"/>
    </row>
    <row r="276" spans="1:6" ht="19.5" hidden="1" outlineLevel="1" x14ac:dyDescent="0.2">
      <c r="A276" s="124" t="s">
        <v>656</v>
      </c>
      <c r="B276" s="124"/>
      <c r="C276" s="124"/>
      <c r="D276" s="124"/>
      <c r="E276" s="124"/>
      <c r="F276" s="124"/>
    </row>
    <row r="277" spans="1:6" hidden="1" outlineLevel="1" x14ac:dyDescent="0.2">
      <c r="A277" s="118" t="s">
        <v>2360</v>
      </c>
      <c r="B277" s="118"/>
      <c r="C277" s="118"/>
      <c r="D277" s="118"/>
      <c r="E277" s="118"/>
      <c r="F277" s="118"/>
    </row>
    <row r="278" spans="1:6" hidden="1" outlineLevel="1" x14ac:dyDescent="0.2">
      <c r="A278" s="118" t="s">
        <v>2361</v>
      </c>
      <c r="B278" s="118"/>
      <c r="C278" s="118"/>
      <c r="D278" s="118"/>
      <c r="E278" s="118"/>
      <c r="F278" s="118"/>
    </row>
    <row r="279" spans="1:6" hidden="1" outlineLevel="1" x14ac:dyDescent="0.2">
      <c r="A279" s="118" t="s">
        <v>2362</v>
      </c>
      <c r="B279" s="118"/>
      <c r="C279" s="118"/>
      <c r="D279" s="118"/>
      <c r="E279" s="118"/>
      <c r="F279" s="118"/>
    </row>
    <row r="280" spans="1:6" hidden="1" outlineLevel="1" x14ac:dyDescent="0.2">
      <c r="A280" s="118" t="s">
        <v>2363</v>
      </c>
      <c r="B280" s="118"/>
      <c r="C280" s="118"/>
      <c r="D280" s="118"/>
      <c r="E280" s="118"/>
      <c r="F280" s="118"/>
    </row>
    <row r="281" spans="1:6" ht="16.5" hidden="1" outlineLevel="1" x14ac:dyDescent="0.2">
      <c r="A281" s="119" t="s">
        <v>2364</v>
      </c>
      <c r="B281" s="119"/>
      <c r="C281" s="119"/>
      <c r="D281" s="119"/>
      <c r="E281" s="119"/>
      <c r="F281" s="119"/>
    </row>
    <row r="282" spans="1:6" hidden="1" outlineLevel="1" x14ac:dyDescent="0.2">
      <c r="A282" s="118" t="s">
        <v>2365</v>
      </c>
      <c r="B282" s="118"/>
      <c r="C282" s="118"/>
      <c r="D282" s="118"/>
      <c r="E282" s="118"/>
      <c r="F282" s="118"/>
    </row>
    <row r="283" spans="1:6" hidden="1" outlineLevel="1" x14ac:dyDescent="0.2">
      <c r="A283" s="118" t="s">
        <v>2366</v>
      </c>
      <c r="B283" s="118"/>
      <c r="C283" s="118"/>
      <c r="D283" s="118"/>
      <c r="E283" s="118"/>
      <c r="F283" s="118"/>
    </row>
    <row r="284" spans="1:6" hidden="1" outlineLevel="1" x14ac:dyDescent="0.2">
      <c r="A284" s="118" t="s">
        <v>2367</v>
      </c>
      <c r="B284" s="118"/>
      <c r="C284" s="118"/>
      <c r="D284" s="118"/>
      <c r="E284" s="118"/>
      <c r="F284" s="118"/>
    </row>
    <row r="285" spans="1:6" hidden="1" outlineLevel="1" x14ac:dyDescent="0.2">
      <c r="A285" s="118" t="s">
        <v>2368</v>
      </c>
      <c r="B285" s="118"/>
      <c r="C285" s="118"/>
      <c r="D285" s="118"/>
      <c r="E285" s="118"/>
      <c r="F285" s="118"/>
    </row>
    <row r="286" spans="1:6" hidden="1" outlineLevel="1" x14ac:dyDescent="0.2">
      <c r="A286" s="118" t="s">
        <v>2369</v>
      </c>
      <c r="B286" s="118"/>
      <c r="C286" s="118"/>
      <c r="D286" s="118"/>
      <c r="E286" s="118"/>
      <c r="F286" s="118"/>
    </row>
    <row r="287" spans="1:6" hidden="1" outlineLevel="1" x14ac:dyDescent="0.2">
      <c r="A287" s="123" t="s">
        <v>2370</v>
      </c>
      <c r="B287" s="123"/>
      <c r="C287" s="123"/>
      <c r="D287" s="123"/>
      <c r="E287" s="123"/>
      <c r="F287" s="123"/>
    </row>
    <row r="288" spans="1:6" hidden="1" outlineLevel="1" x14ac:dyDescent="0.2">
      <c r="A288" s="123" t="s">
        <v>2371</v>
      </c>
      <c r="B288" s="123"/>
      <c r="C288" s="123"/>
      <c r="D288" s="123"/>
      <c r="E288" s="123"/>
      <c r="F288" s="123"/>
    </row>
    <row r="289" spans="1:6" hidden="1" outlineLevel="1" x14ac:dyDescent="0.2">
      <c r="A289" s="118" t="s">
        <v>1940</v>
      </c>
      <c r="B289" s="118"/>
      <c r="C289" s="118"/>
      <c r="D289" s="118"/>
      <c r="E289" s="118"/>
      <c r="F289" s="118"/>
    </row>
    <row r="290" spans="1:6" ht="16.5" hidden="1" outlineLevel="1" x14ac:dyDescent="0.2">
      <c r="A290" s="119" t="s">
        <v>2372</v>
      </c>
      <c r="B290" s="119"/>
      <c r="C290" s="119"/>
      <c r="D290" s="119"/>
      <c r="E290" s="119"/>
      <c r="F290" s="119"/>
    </row>
    <row r="291" spans="1:6" hidden="1" outlineLevel="1" x14ac:dyDescent="0.2">
      <c r="A291" s="118" t="s">
        <v>2373</v>
      </c>
      <c r="B291" s="118"/>
      <c r="C291" s="118"/>
      <c r="D291" s="118"/>
      <c r="E291" s="118"/>
      <c r="F291" s="118"/>
    </row>
    <row r="292" spans="1:6" hidden="1" outlineLevel="1" x14ac:dyDescent="0.2">
      <c r="A292" s="118" t="s">
        <v>2374</v>
      </c>
      <c r="B292" s="118"/>
      <c r="C292" s="118"/>
      <c r="D292" s="118"/>
      <c r="E292" s="118"/>
      <c r="F292" s="118"/>
    </row>
    <row r="293" spans="1:6" hidden="1" outlineLevel="1" x14ac:dyDescent="0.2">
      <c r="A293" s="118" t="s">
        <v>2375</v>
      </c>
      <c r="B293" s="118"/>
      <c r="C293" s="118"/>
      <c r="D293" s="118"/>
      <c r="E293" s="118"/>
      <c r="F293" s="118"/>
    </row>
    <row r="294" spans="1:6" hidden="1" outlineLevel="1" x14ac:dyDescent="0.2">
      <c r="A294" s="118" t="s">
        <v>2376</v>
      </c>
      <c r="B294" s="118"/>
      <c r="C294" s="118"/>
      <c r="D294" s="118"/>
      <c r="E294" s="118"/>
      <c r="F294" s="118"/>
    </row>
    <row r="295" spans="1:6" ht="66" hidden="1" customHeight="1" outlineLevel="1" x14ac:dyDescent="0.2">
      <c r="A295" s="120"/>
      <c r="B295" s="120"/>
      <c r="C295" s="120"/>
      <c r="D295" s="120"/>
      <c r="E295" s="120"/>
      <c r="F295" s="120"/>
    </row>
    <row r="296" spans="1:6" hidden="1" outlineLevel="1" x14ac:dyDescent="0.2">
      <c r="A296" s="118" t="s">
        <v>2377</v>
      </c>
      <c r="B296" s="118"/>
      <c r="C296" s="118"/>
      <c r="D296" s="118"/>
      <c r="E296" s="118"/>
      <c r="F296" s="118"/>
    </row>
    <row r="297" spans="1:6" ht="48" hidden="1" customHeight="1" outlineLevel="1" x14ac:dyDescent="0.2">
      <c r="A297" s="120"/>
      <c r="B297" s="120"/>
      <c r="C297" s="120"/>
      <c r="D297" s="120"/>
      <c r="E297" s="120"/>
      <c r="F297" s="120"/>
    </row>
    <row r="298" spans="1:6" hidden="1" outlineLevel="1" x14ac:dyDescent="0.2">
      <c r="A298" s="118" t="s">
        <v>2378</v>
      </c>
      <c r="B298" s="118"/>
      <c r="C298" s="118"/>
      <c r="D298" s="118"/>
      <c r="E298" s="118"/>
      <c r="F298" s="118"/>
    </row>
    <row r="299" spans="1:6" ht="66" hidden="1" customHeight="1" outlineLevel="1" x14ac:dyDescent="0.2">
      <c r="A299" s="120"/>
      <c r="B299" s="120"/>
      <c r="C299" s="120"/>
      <c r="D299" s="120"/>
      <c r="E299" s="120"/>
      <c r="F299" s="120"/>
    </row>
    <row r="300" spans="1:6" hidden="1" outlineLevel="1" x14ac:dyDescent="0.2">
      <c r="A300" s="118" t="s">
        <v>2379</v>
      </c>
      <c r="B300" s="118"/>
      <c r="C300" s="118"/>
      <c r="D300" s="118"/>
      <c r="E300" s="118"/>
      <c r="F300" s="118"/>
    </row>
    <row r="301" spans="1:6" hidden="1" outlineLevel="1" x14ac:dyDescent="0.2">
      <c r="A301" s="118" t="s">
        <v>1941</v>
      </c>
      <c r="B301" s="118"/>
      <c r="C301" s="118"/>
      <c r="D301" s="118"/>
      <c r="E301" s="118"/>
      <c r="F301" s="118"/>
    </row>
    <row r="302" spans="1:6" hidden="1" outlineLevel="1" x14ac:dyDescent="0.2">
      <c r="A302" s="118" t="s">
        <v>1942</v>
      </c>
      <c r="B302" s="118"/>
      <c r="C302" s="118"/>
      <c r="D302" s="118"/>
      <c r="E302" s="118"/>
      <c r="F302" s="118"/>
    </row>
    <row r="303" spans="1:6" hidden="1" outlineLevel="1" x14ac:dyDescent="0.2">
      <c r="A303" s="118" t="s">
        <v>1943</v>
      </c>
      <c r="B303" s="118"/>
      <c r="C303" s="118"/>
      <c r="D303" s="118"/>
      <c r="E303" s="118"/>
      <c r="F303" s="118"/>
    </row>
    <row r="304" spans="1:6" hidden="1" outlineLevel="1" x14ac:dyDescent="0.2">
      <c r="A304" s="118" t="s">
        <v>2380</v>
      </c>
      <c r="B304" s="118"/>
      <c r="C304" s="118"/>
      <c r="D304" s="118"/>
      <c r="E304" s="118"/>
      <c r="F304" s="118"/>
    </row>
    <row r="305" spans="1:6" ht="212.1" hidden="1" customHeight="1" outlineLevel="1" x14ac:dyDescent="0.2">
      <c r="A305" s="120"/>
      <c r="B305" s="120"/>
      <c r="C305" s="120"/>
      <c r="D305" s="120"/>
      <c r="E305" s="120"/>
      <c r="F305" s="120"/>
    </row>
    <row r="306" spans="1:6" ht="16.5" hidden="1" outlineLevel="1" x14ac:dyDescent="0.2">
      <c r="A306" s="119" t="s">
        <v>2381</v>
      </c>
      <c r="B306" s="119"/>
      <c r="C306" s="119"/>
      <c r="D306" s="119"/>
      <c r="E306" s="119"/>
      <c r="F306" s="119"/>
    </row>
    <row r="307" spans="1:6" hidden="1" outlineLevel="1" x14ac:dyDescent="0.2">
      <c r="A307" s="118" t="s">
        <v>2382</v>
      </c>
      <c r="B307" s="118"/>
      <c r="C307" s="118"/>
      <c r="D307" s="118"/>
      <c r="E307" s="118"/>
      <c r="F307" s="118"/>
    </row>
    <row r="308" spans="1:6" hidden="1" outlineLevel="1" x14ac:dyDescent="0.2">
      <c r="A308" s="118" t="s">
        <v>2383</v>
      </c>
      <c r="B308" s="118"/>
      <c r="C308" s="118"/>
      <c r="D308" s="118"/>
      <c r="E308" s="118"/>
      <c r="F308" s="118"/>
    </row>
    <row r="309" spans="1:6" hidden="1" outlineLevel="1" x14ac:dyDescent="0.2">
      <c r="A309" s="118" t="s">
        <v>2384</v>
      </c>
      <c r="B309" s="118"/>
      <c r="C309" s="118"/>
      <c r="D309" s="118"/>
      <c r="E309" s="118"/>
      <c r="F309" s="118"/>
    </row>
    <row r="310" spans="1:6" hidden="1" outlineLevel="1" x14ac:dyDescent="0.2">
      <c r="A310" s="118" t="s">
        <v>2385</v>
      </c>
      <c r="B310" s="118"/>
      <c r="C310" s="118"/>
      <c r="D310" s="118"/>
      <c r="E310" s="118"/>
      <c r="F310" s="118"/>
    </row>
    <row r="311" spans="1:6" hidden="1" outlineLevel="1" x14ac:dyDescent="0.2">
      <c r="A311" s="118" t="s">
        <v>2386</v>
      </c>
      <c r="B311" s="118"/>
      <c r="C311" s="118"/>
      <c r="D311" s="118"/>
      <c r="E311" s="118"/>
      <c r="F311" s="118"/>
    </row>
    <row r="312" spans="1:6" ht="16.5" hidden="1" outlineLevel="1" x14ac:dyDescent="0.2">
      <c r="A312" s="119" t="s">
        <v>2387</v>
      </c>
      <c r="B312" s="119"/>
      <c r="C312" s="119"/>
      <c r="D312" s="119"/>
      <c r="E312" s="119"/>
      <c r="F312" s="119"/>
    </row>
    <row r="313" spans="1:6" ht="42" hidden="1" customHeight="1" outlineLevel="1" x14ac:dyDescent="0.2">
      <c r="A313" s="120"/>
      <c r="B313" s="120"/>
      <c r="C313" s="120"/>
      <c r="D313" s="120"/>
      <c r="E313" s="120"/>
      <c r="F313" s="120"/>
    </row>
    <row r="314" spans="1:6" hidden="1" outlineLevel="1" x14ac:dyDescent="0.2">
      <c r="A314" s="118" t="s">
        <v>2388</v>
      </c>
      <c r="B314" s="118"/>
      <c r="C314" s="118"/>
      <c r="D314" s="118"/>
      <c r="E314" s="118"/>
      <c r="F314" s="118"/>
    </row>
    <row r="315" spans="1:6" hidden="1" outlineLevel="1" x14ac:dyDescent="0.2">
      <c r="A315" s="118" t="s">
        <v>1944</v>
      </c>
      <c r="B315" s="118"/>
      <c r="C315" s="118"/>
      <c r="D315" s="118"/>
      <c r="E315" s="118"/>
      <c r="F315" s="118"/>
    </row>
    <row r="316" spans="1:6" hidden="1" outlineLevel="1" x14ac:dyDescent="0.2">
      <c r="A316" s="118" t="s">
        <v>1945</v>
      </c>
      <c r="B316" s="118"/>
      <c r="C316" s="118"/>
      <c r="D316" s="118"/>
      <c r="E316" s="118"/>
      <c r="F316" s="118"/>
    </row>
    <row r="317" spans="1:6" hidden="1" outlineLevel="1" x14ac:dyDescent="0.2">
      <c r="A317" s="118" t="s">
        <v>2389</v>
      </c>
      <c r="B317" s="118"/>
      <c r="C317" s="118"/>
      <c r="D317" s="118"/>
      <c r="E317" s="118"/>
      <c r="F317" s="118"/>
    </row>
    <row r="318" spans="1:6" hidden="1" outlineLevel="1" x14ac:dyDescent="0.2">
      <c r="A318" s="118" t="s">
        <v>2390</v>
      </c>
      <c r="B318" s="118"/>
      <c r="C318" s="118"/>
      <c r="D318" s="118"/>
      <c r="E318" s="118"/>
      <c r="F318" s="118"/>
    </row>
    <row r="319" spans="1:6" hidden="1" outlineLevel="1" x14ac:dyDescent="0.2">
      <c r="A319" s="118" t="s">
        <v>2391</v>
      </c>
      <c r="B319" s="118"/>
      <c r="C319" s="118"/>
      <c r="D319" s="118"/>
      <c r="E319" s="118"/>
      <c r="F319" s="118"/>
    </row>
    <row r="320" spans="1:6" ht="48" hidden="1" customHeight="1" outlineLevel="1" x14ac:dyDescent="0.2">
      <c r="A320" s="120"/>
      <c r="B320" s="120"/>
      <c r="C320" s="120"/>
      <c r="D320" s="120"/>
      <c r="E320" s="120"/>
      <c r="F320" s="120"/>
    </row>
    <row r="321" spans="1:6" hidden="1" outlineLevel="1" x14ac:dyDescent="0.2">
      <c r="A321" s="118" t="s">
        <v>2392</v>
      </c>
      <c r="B321" s="118"/>
      <c r="C321" s="118"/>
      <c r="D321" s="118"/>
      <c r="E321" s="118"/>
      <c r="F321" s="118"/>
    </row>
    <row r="322" spans="1:6" hidden="1" outlineLevel="1" x14ac:dyDescent="0.2">
      <c r="A322" s="118" t="s">
        <v>2393</v>
      </c>
      <c r="B322" s="118"/>
      <c r="C322" s="118"/>
      <c r="D322" s="118"/>
      <c r="E322" s="118"/>
      <c r="F322" s="118"/>
    </row>
    <row r="323" spans="1:6" ht="66" hidden="1" customHeight="1" outlineLevel="1" x14ac:dyDescent="0.2">
      <c r="A323" s="120"/>
      <c r="B323" s="120"/>
      <c r="C323" s="120"/>
      <c r="D323" s="120"/>
      <c r="E323" s="120"/>
      <c r="F323" s="120"/>
    </row>
    <row r="324" spans="1:6" hidden="1" outlineLevel="1" x14ac:dyDescent="0.2">
      <c r="A324" s="118" t="s">
        <v>2394</v>
      </c>
      <c r="B324" s="118"/>
      <c r="C324" s="118"/>
      <c r="D324" s="118"/>
      <c r="E324" s="118"/>
      <c r="F324" s="118"/>
    </row>
    <row r="325" spans="1:6" hidden="1" outlineLevel="1" x14ac:dyDescent="0.2">
      <c r="A325" s="118" t="s">
        <v>1946</v>
      </c>
      <c r="B325" s="118"/>
      <c r="C325" s="118"/>
      <c r="D325" s="118"/>
      <c r="E325" s="118"/>
      <c r="F325" s="118"/>
    </row>
    <row r="326" spans="1:6" hidden="1" outlineLevel="1" x14ac:dyDescent="0.2">
      <c r="A326" s="118" t="s">
        <v>1947</v>
      </c>
      <c r="B326" s="118"/>
      <c r="C326" s="118"/>
      <c r="D326" s="118"/>
      <c r="E326" s="118"/>
      <c r="F326" s="118"/>
    </row>
    <row r="327" spans="1:6" hidden="1" outlineLevel="1" x14ac:dyDescent="0.2">
      <c r="A327" s="118" t="s">
        <v>2395</v>
      </c>
      <c r="B327" s="118"/>
      <c r="C327" s="118"/>
      <c r="D327" s="118"/>
      <c r="E327" s="118"/>
      <c r="F327" s="118"/>
    </row>
    <row r="328" spans="1:6" ht="16.5" hidden="1" outlineLevel="1" x14ac:dyDescent="0.2">
      <c r="A328" s="119" t="s">
        <v>1948</v>
      </c>
      <c r="B328" s="119"/>
      <c r="C328" s="119"/>
      <c r="D328" s="119"/>
      <c r="E328" s="119"/>
      <c r="F328" s="119"/>
    </row>
    <row r="329" spans="1:6" hidden="1" outlineLevel="1" x14ac:dyDescent="0.2">
      <c r="A329" s="118" t="s">
        <v>2396</v>
      </c>
      <c r="B329" s="118"/>
      <c r="C329" s="118"/>
      <c r="D329" s="118"/>
      <c r="E329" s="118"/>
      <c r="F329" s="118"/>
    </row>
    <row r="330" spans="1:6" hidden="1" outlineLevel="1" x14ac:dyDescent="0.2">
      <c r="A330" s="123" t="s">
        <v>2397</v>
      </c>
      <c r="B330" s="123"/>
      <c r="C330" s="123"/>
      <c r="D330" s="123"/>
      <c r="E330" s="123"/>
      <c r="F330" s="123"/>
    </row>
    <row r="331" spans="1:6" hidden="1" outlineLevel="1" x14ac:dyDescent="0.2">
      <c r="A331" s="118" t="s">
        <v>2398</v>
      </c>
      <c r="B331" s="118"/>
      <c r="C331" s="118"/>
      <c r="D331" s="118"/>
      <c r="E331" s="118"/>
      <c r="F331" s="118"/>
    </row>
    <row r="332" spans="1:6" hidden="1" outlineLevel="1" x14ac:dyDescent="0.2">
      <c r="A332" s="118" t="s">
        <v>2399</v>
      </c>
      <c r="B332" s="118"/>
      <c r="C332" s="118"/>
      <c r="D332" s="118"/>
      <c r="E332" s="118"/>
      <c r="F332" s="118"/>
    </row>
    <row r="333" spans="1:6" hidden="1" outlineLevel="1" x14ac:dyDescent="0.2">
      <c r="A333" s="118" t="s">
        <v>2400</v>
      </c>
      <c r="B333" s="118"/>
      <c r="C333" s="118"/>
      <c r="D333" s="118"/>
      <c r="E333" s="118"/>
      <c r="F333" s="118"/>
    </row>
    <row r="334" spans="1:6" ht="42" hidden="1" customHeight="1" outlineLevel="1" x14ac:dyDescent="0.2">
      <c r="A334" s="120"/>
      <c r="B334" s="120"/>
      <c r="C334" s="120"/>
      <c r="D334" s="120"/>
      <c r="E334" s="120"/>
      <c r="F334" s="120"/>
    </row>
    <row r="335" spans="1:6" hidden="1" outlineLevel="1" x14ac:dyDescent="0.2">
      <c r="A335" s="118" t="s">
        <v>2401</v>
      </c>
      <c r="B335" s="118"/>
      <c r="C335" s="118"/>
      <c r="D335" s="118"/>
      <c r="E335" s="118"/>
      <c r="F335" s="118"/>
    </row>
    <row r="336" spans="1:6" hidden="1" outlineLevel="1" x14ac:dyDescent="0.2">
      <c r="A336" s="118" t="s">
        <v>2402</v>
      </c>
      <c r="B336" s="118"/>
      <c r="C336" s="118"/>
      <c r="D336" s="118"/>
      <c r="E336" s="118"/>
      <c r="F336" s="118"/>
    </row>
    <row r="337" spans="1:6" ht="212.1" hidden="1" customHeight="1" outlineLevel="1" x14ac:dyDescent="0.2">
      <c r="A337" s="120"/>
      <c r="B337" s="120"/>
      <c r="C337" s="120"/>
      <c r="D337" s="120"/>
      <c r="E337" s="120"/>
      <c r="F337" s="120"/>
    </row>
    <row r="338" spans="1:6" hidden="1" outlineLevel="1" x14ac:dyDescent="0.2">
      <c r="A338" s="118" t="s">
        <v>1949</v>
      </c>
      <c r="B338" s="118"/>
      <c r="C338" s="118"/>
      <c r="D338" s="118"/>
      <c r="E338" s="118"/>
      <c r="F338" s="118"/>
    </row>
    <row r="339" spans="1:6" ht="16.5" hidden="1" outlineLevel="1" x14ac:dyDescent="0.2">
      <c r="A339" s="119" t="s">
        <v>2403</v>
      </c>
      <c r="B339" s="119"/>
      <c r="C339" s="119"/>
      <c r="D339" s="119"/>
      <c r="E339" s="119"/>
      <c r="F339" s="119"/>
    </row>
    <row r="340" spans="1:6" hidden="1" outlineLevel="1" x14ac:dyDescent="0.2">
      <c r="A340" s="123" t="s">
        <v>2404</v>
      </c>
      <c r="B340" s="123"/>
      <c r="C340" s="123"/>
      <c r="D340" s="123"/>
      <c r="E340" s="123"/>
      <c r="F340" s="123"/>
    </row>
    <row r="341" spans="1:6" hidden="1" outlineLevel="1" x14ac:dyDescent="0.2">
      <c r="A341" s="118" t="s">
        <v>2405</v>
      </c>
      <c r="B341" s="118"/>
      <c r="C341" s="118"/>
      <c r="D341" s="118"/>
      <c r="E341" s="118"/>
      <c r="F341" s="118"/>
    </row>
    <row r="342" spans="1:6" hidden="1" outlineLevel="1" x14ac:dyDescent="0.2">
      <c r="A342" s="118" t="s">
        <v>2406</v>
      </c>
      <c r="B342" s="118"/>
      <c r="C342" s="118"/>
      <c r="D342" s="118"/>
      <c r="E342" s="118"/>
      <c r="F342" s="118"/>
    </row>
    <row r="343" spans="1:6" hidden="1" outlineLevel="1" x14ac:dyDescent="0.2">
      <c r="A343" s="118" t="s">
        <v>2407</v>
      </c>
      <c r="B343" s="118"/>
      <c r="C343" s="118"/>
      <c r="D343" s="118"/>
      <c r="E343" s="118"/>
      <c r="F343" s="118"/>
    </row>
    <row r="344" spans="1:6" hidden="1" outlineLevel="1" x14ac:dyDescent="0.2">
      <c r="A344" s="118" t="s">
        <v>2408</v>
      </c>
      <c r="B344" s="118"/>
      <c r="C344" s="118"/>
      <c r="D344" s="118"/>
      <c r="E344" s="118"/>
      <c r="F344" s="118"/>
    </row>
    <row r="345" spans="1:6" hidden="1" outlineLevel="1" x14ac:dyDescent="0.2">
      <c r="A345" s="118" t="s">
        <v>2409</v>
      </c>
      <c r="B345" s="118"/>
      <c r="C345" s="118"/>
      <c r="D345" s="118"/>
      <c r="E345" s="118"/>
      <c r="F345" s="118"/>
    </row>
    <row r="346" spans="1:6" hidden="1" outlineLevel="1" x14ac:dyDescent="0.2">
      <c r="A346" s="118" t="s">
        <v>2410</v>
      </c>
      <c r="B346" s="118"/>
      <c r="C346" s="118"/>
      <c r="D346" s="118"/>
      <c r="E346" s="118"/>
      <c r="F346" s="118"/>
    </row>
    <row r="347" spans="1:6" ht="16.5" hidden="1" outlineLevel="1" x14ac:dyDescent="0.2">
      <c r="A347" s="119" t="s">
        <v>1950</v>
      </c>
      <c r="B347" s="119"/>
      <c r="C347" s="119"/>
      <c r="D347" s="119"/>
      <c r="E347" s="119"/>
      <c r="F347" s="119"/>
    </row>
    <row r="348" spans="1:6" ht="42" hidden="1" customHeight="1" outlineLevel="1" x14ac:dyDescent="0.2">
      <c r="A348" s="120"/>
      <c r="B348" s="120"/>
      <c r="C348" s="120"/>
      <c r="D348" s="120"/>
      <c r="E348" s="120"/>
      <c r="F348" s="120"/>
    </row>
    <row r="349" spans="1:6" hidden="1" outlineLevel="1" x14ac:dyDescent="0.2">
      <c r="A349" s="118" t="s">
        <v>2411</v>
      </c>
      <c r="B349" s="118"/>
      <c r="C349" s="118"/>
      <c r="D349" s="118"/>
      <c r="E349" s="118"/>
      <c r="F349" s="118"/>
    </row>
    <row r="350" spans="1:6" hidden="1" outlineLevel="1" x14ac:dyDescent="0.2">
      <c r="A350" s="118" t="s">
        <v>1951</v>
      </c>
      <c r="B350" s="118"/>
      <c r="C350" s="118"/>
      <c r="D350" s="118"/>
      <c r="E350" s="118"/>
      <c r="F350" s="118"/>
    </row>
    <row r="351" spans="1:6" hidden="1" outlineLevel="1" x14ac:dyDescent="0.2">
      <c r="A351" s="118" t="s">
        <v>1952</v>
      </c>
      <c r="B351" s="118"/>
      <c r="C351" s="118"/>
      <c r="D351" s="118"/>
      <c r="E351" s="118"/>
      <c r="F351" s="118"/>
    </row>
    <row r="352" spans="1:6" hidden="1" outlineLevel="1" x14ac:dyDescent="0.2">
      <c r="A352" s="118" t="s">
        <v>1953</v>
      </c>
      <c r="B352" s="118"/>
      <c r="C352" s="118"/>
      <c r="D352" s="118"/>
      <c r="E352" s="118"/>
      <c r="F352" s="118"/>
    </row>
    <row r="353" spans="1:6" hidden="1" outlineLevel="1" x14ac:dyDescent="0.2">
      <c r="A353" s="118" t="s">
        <v>1954</v>
      </c>
      <c r="B353" s="118"/>
      <c r="C353" s="118"/>
      <c r="D353" s="118"/>
      <c r="E353" s="118"/>
      <c r="F353" s="118"/>
    </row>
    <row r="354" spans="1:6" hidden="1" outlineLevel="1" x14ac:dyDescent="0.2">
      <c r="A354" s="118" t="s">
        <v>2412</v>
      </c>
      <c r="B354" s="118"/>
      <c r="C354" s="118"/>
      <c r="D354" s="118"/>
      <c r="E354" s="118"/>
      <c r="F354" s="118"/>
    </row>
    <row r="355" spans="1:6" hidden="1" outlineLevel="1" x14ac:dyDescent="0.2">
      <c r="A355" s="118" t="s">
        <v>2413</v>
      </c>
      <c r="B355" s="118"/>
      <c r="C355" s="118"/>
      <c r="D355" s="118"/>
      <c r="E355" s="118"/>
      <c r="F355" s="118"/>
    </row>
    <row r="356" spans="1:6" ht="212.1" hidden="1" customHeight="1" outlineLevel="1" x14ac:dyDescent="0.2">
      <c r="A356" s="120"/>
      <c r="B356" s="120"/>
      <c r="C356" s="120"/>
      <c r="D356" s="120"/>
      <c r="E356" s="120"/>
      <c r="F356" s="120"/>
    </row>
    <row r="357" spans="1:6" ht="66" hidden="1" customHeight="1" outlineLevel="1" x14ac:dyDescent="0.2">
      <c r="A357" s="120"/>
      <c r="B357" s="120"/>
      <c r="C357" s="120"/>
      <c r="D357" s="120"/>
      <c r="E357" s="120"/>
      <c r="F357" s="120"/>
    </row>
    <row r="358" spans="1:6" hidden="1" outlineLevel="1" x14ac:dyDescent="0.2">
      <c r="A358" s="118" t="s">
        <v>2414</v>
      </c>
      <c r="B358" s="118"/>
      <c r="C358" s="118"/>
      <c r="D358" s="118"/>
      <c r="E358" s="118"/>
      <c r="F358" s="118"/>
    </row>
    <row r="359" spans="1:6" hidden="1" outlineLevel="1" x14ac:dyDescent="0.2">
      <c r="A359" s="118" t="s">
        <v>2415</v>
      </c>
      <c r="B359" s="118"/>
      <c r="C359" s="118"/>
      <c r="D359" s="118"/>
      <c r="E359" s="118"/>
      <c r="F359" s="118"/>
    </row>
    <row r="360" spans="1:6" ht="42" hidden="1" customHeight="1" outlineLevel="1" x14ac:dyDescent="0.2">
      <c r="A360" s="120"/>
      <c r="B360" s="120"/>
      <c r="C360" s="120"/>
      <c r="D360" s="120"/>
      <c r="E360" s="120"/>
      <c r="F360" s="120"/>
    </row>
    <row r="361" spans="1:6" hidden="1" outlineLevel="1" x14ac:dyDescent="0.2">
      <c r="A361" s="118" t="s">
        <v>2416</v>
      </c>
      <c r="B361" s="118"/>
      <c r="C361" s="118"/>
      <c r="D361" s="118"/>
      <c r="E361" s="118"/>
      <c r="F361" s="118"/>
    </row>
    <row r="362" spans="1:6" ht="42" hidden="1" customHeight="1" outlineLevel="1" x14ac:dyDescent="0.2">
      <c r="A362" s="120"/>
      <c r="B362" s="120"/>
      <c r="C362" s="120"/>
      <c r="D362" s="120"/>
      <c r="E362" s="120"/>
      <c r="F362" s="120"/>
    </row>
    <row r="363" spans="1:6" hidden="1" outlineLevel="1" x14ac:dyDescent="0.2">
      <c r="A363" s="118" t="s">
        <v>2417</v>
      </c>
      <c r="B363" s="118"/>
      <c r="C363" s="118"/>
      <c r="D363" s="118"/>
      <c r="E363" s="118"/>
      <c r="F363" s="118"/>
    </row>
    <row r="364" spans="1:6" hidden="1" outlineLevel="1" x14ac:dyDescent="0.2">
      <c r="A364" s="118" t="s">
        <v>2418</v>
      </c>
      <c r="B364" s="118"/>
      <c r="C364" s="118"/>
      <c r="D364" s="118"/>
      <c r="E364" s="118"/>
      <c r="F364" s="118"/>
    </row>
    <row r="365" spans="1:6" ht="16.5" hidden="1" outlineLevel="1" x14ac:dyDescent="0.2">
      <c r="A365" s="119" t="s">
        <v>1955</v>
      </c>
      <c r="B365" s="119"/>
      <c r="C365" s="119"/>
      <c r="D365" s="119"/>
      <c r="E365" s="119"/>
      <c r="F365" s="119"/>
    </row>
    <row r="366" spans="1:6" ht="48" hidden="1" customHeight="1" outlineLevel="1" x14ac:dyDescent="0.2">
      <c r="A366" s="120"/>
      <c r="B366" s="120"/>
      <c r="C366" s="120"/>
      <c r="D366" s="120"/>
      <c r="E366" s="120"/>
      <c r="F366" s="120"/>
    </row>
    <row r="367" spans="1:6" hidden="1" outlineLevel="1" x14ac:dyDescent="0.2">
      <c r="A367" s="118" t="s">
        <v>2419</v>
      </c>
      <c r="B367" s="118"/>
      <c r="C367" s="118"/>
      <c r="D367" s="118"/>
      <c r="E367" s="118"/>
      <c r="F367" s="118"/>
    </row>
    <row r="368" spans="1:6" hidden="1" outlineLevel="1" x14ac:dyDescent="0.2">
      <c r="A368" s="118" t="s">
        <v>2420</v>
      </c>
      <c r="B368" s="118"/>
      <c r="C368" s="118"/>
      <c r="D368" s="118"/>
      <c r="E368" s="118"/>
      <c r="F368" s="118"/>
    </row>
    <row r="369" spans="1:6" ht="66" hidden="1" customHeight="1" outlineLevel="1" x14ac:dyDescent="0.2">
      <c r="A369" s="120"/>
      <c r="B369" s="120"/>
      <c r="C369" s="120"/>
      <c r="D369" s="120"/>
      <c r="E369" s="120"/>
      <c r="F369" s="120"/>
    </row>
    <row r="370" spans="1:6" hidden="1" outlineLevel="1" x14ac:dyDescent="0.2">
      <c r="A370" s="118" t="s">
        <v>1956</v>
      </c>
      <c r="B370" s="118"/>
      <c r="C370" s="118"/>
      <c r="D370" s="118"/>
      <c r="E370" s="118"/>
      <c r="F370" s="118"/>
    </row>
    <row r="371" spans="1:6" hidden="1" outlineLevel="1" x14ac:dyDescent="0.2">
      <c r="A371" s="118" t="s">
        <v>1957</v>
      </c>
      <c r="B371" s="118"/>
      <c r="C371" s="118"/>
      <c r="D371" s="118"/>
      <c r="E371" s="118"/>
      <c r="F371" s="118"/>
    </row>
    <row r="372" spans="1:6" hidden="1" outlineLevel="1" x14ac:dyDescent="0.2">
      <c r="A372" s="118" t="s">
        <v>2421</v>
      </c>
      <c r="B372" s="118"/>
      <c r="C372" s="118"/>
      <c r="D372" s="118"/>
      <c r="E372" s="118"/>
      <c r="F372" s="118"/>
    </row>
    <row r="373" spans="1:6" ht="66" hidden="1" customHeight="1" outlineLevel="1" x14ac:dyDescent="0.2">
      <c r="A373" s="120"/>
      <c r="B373" s="120"/>
      <c r="C373" s="120"/>
      <c r="D373" s="120"/>
      <c r="E373" s="120"/>
      <c r="F373" s="120"/>
    </row>
    <row r="374" spans="1:6" hidden="1" outlineLevel="1" x14ac:dyDescent="0.2">
      <c r="A374" s="118" t="s">
        <v>2422</v>
      </c>
      <c r="B374" s="118"/>
      <c r="C374" s="118"/>
      <c r="D374" s="118"/>
      <c r="E374" s="118"/>
      <c r="F374" s="118"/>
    </row>
    <row r="375" spans="1:6" ht="42" hidden="1" customHeight="1" outlineLevel="1" x14ac:dyDescent="0.2">
      <c r="A375" s="120"/>
      <c r="B375" s="120"/>
      <c r="C375" s="120"/>
      <c r="D375" s="120"/>
      <c r="E375" s="120"/>
      <c r="F375" s="120"/>
    </row>
    <row r="376" spans="1:6" hidden="1" outlineLevel="1" x14ac:dyDescent="0.2">
      <c r="A376" s="118" t="s">
        <v>2423</v>
      </c>
      <c r="B376" s="118"/>
      <c r="C376" s="118"/>
      <c r="D376" s="118"/>
      <c r="E376" s="118"/>
      <c r="F376" s="118"/>
    </row>
    <row r="377" spans="1:6" hidden="1" outlineLevel="1" x14ac:dyDescent="0.2">
      <c r="A377" s="118" t="s">
        <v>2424</v>
      </c>
      <c r="B377" s="118"/>
      <c r="C377" s="118"/>
      <c r="D377" s="118"/>
      <c r="E377" s="118"/>
      <c r="F377" s="118"/>
    </row>
    <row r="378" spans="1:6" hidden="1" outlineLevel="1" x14ac:dyDescent="0.2">
      <c r="A378" s="118" t="s">
        <v>1958</v>
      </c>
      <c r="B378" s="118"/>
      <c r="C378" s="118"/>
      <c r="D378" s="118"/>
      <c r="E378" s="118"/>
      <c r="F378" s="118"/>
    </row>
    <row r="379" spans="1:6" ht="16.5" hidden="1" outlineLevel="1" x14ac:dyDescent="0.2">
      <c r="A379" s="119" t="s">
        <v>2425</v>
      </c>
      <c r="B379" s="119"/>
      <c r="C379" s="119"/>
      <c r="D379" s="119"/>
      <c r="E379" s="119"/>
      <c r="F379" s="119"/>
    </row>
    <row r="380" spans="1:6" hidden="1" outlineLevel="1" x14ac:dyDescent="0.2">
      <c r="A380" s="118" t="s">
        <v>1959</v>
      </c>
      <c r="B380" s="118"/>
      <c r="C380" s="118"/>
      <c r="D380" s="118"/>
      <c r="E380" s="118"/>
      <c r="F380" s="118"/>
    </row>
    <row r="381" spans="1:6" hidden="1" outlineLevel="1" x14ac:dyDescent="0.2">
      <c r="A381" s="118" t="s">
        <v>1960</v>
      </c>
      <c r="B381" s="118"/>
      <c r="C381" s="118"/>
      <c r="D381" s="118"/>
      <c r="E381" s="118"/>
      <c r="F381" s="118"/>
    </row>
    <row r="382" spans="1:6" ht="212.1" hidden="1" customHeight="1" outlineLevel="1" x14ac:dyDescent="0.2">
      <c r="A382" s="120"/>
      <c r="B382" s="120"/>
      <c r="C382" s="120"/>
      <c r="D382" s="120"/>
      <c r="E382" s="120"/>
      <c r="F382" s="120"/>
    </row>
    <row r="383" spans="1:6" ht="16.5" hidden="1" outlineLevel="1" x14ac:dyDescent="0.2">
      <c r="A383" s="119" t="s">
        <v>2426</v>
      </c>
      <c r="B383" s="119"/>
      <c r="C383" s="119"/>
      <c r="D383" s="119"/>
      <c r="E383" s="119"/>
      <c r="F383" s="119"/>
    </row>
    <row r="384" spans="1:6" hidden="1" outlineLevel="1" x14ac:dyDescent="0.2">
      <c r="A384" s="118" t="s">
        <v>2427</v>
      </c>
      <c r="B384" s="118"/>
      <c r="C384" s="118"/>
      <c r="D384" s="118"/>
      <c r="E384" s="118"/>
      <c r="F384" s="118"/>
    </row>
    <row r="385" spans="1:6" hidden="1" outlineLevel="1" x14ac:dyDescent="0.2">
      <c r="A385" s="118" t="s">
        <v>2428</v>
      </c>
      <c r="B385" s="118"/>
      <c r="C385" s="118"/>
      <c r="D385" s="118"/>
      <c r="E385" s="118"/>
      <c r="F385" s="118"/>
    </row>
    <row r="386" spans="1:6" hidden="1" outlineLevel="1" x14ac:dyDescent="0.2">
      <c r="A386" s="118" t="s">
        <v>2429</v>
      </c>
      <c r="B386" s="118"/>
      <c r="C386" s="118"/>
      <c r="D386" s="118"/>
      <c r="E386" s="118"/>
      <c r="F386" s="118"/>
    </row>
    <row r="387" spans="1:6" hidden="1" outlineLevel="1" x14ac:dyDescent="0.2">
      <c r="A387" s="118" t="s">
        <v>2430</v>
      </c>
      <c r="B387" s="118"/>
      <c r="C387" s="118"/>
      <c r="D387" s="118"/>
      <c r="E387" s="118"/>
      <c r="F387" s="118"/>
    </row>
    <row r="388" spans="1:6" hidden="1" outlineLevel="1" x14ac:dyDescent="0.2">
      <c r="A388" s="123" t="s">
        <v>1961</v>
      </c>
      <c r="B388" s="123"/>
      <c r="C388" s="123"/>
      <c r="D388" s="123"/>
      <c r="E388" s="123"/>
      <c r="F388" s="123"/>
    </row>
    <row r="389" spans="1:6" hidden="1" outlineLevel="1" x14ac:dyDescent="0.2">
      <c r="A389" s="123" t="s">
        <v>1962</v>
      </c>
      <c r="B389" s="123"/>
      <c r="C389" s="123"/>
      <c r="D389" s="123"/>
      <c r="E389" s="123"/>
      <c r="F389" s="123"/>
    </row>
    <row r="390" spans="1:6" hidden="1" outlineLevel="1" x14ac:dyDescent="0.2">
      <c r="A390" s="123" t="s">
        <v>1963</v>
      </c>
      <c r="B390" s="123"/>
      <c r="C390" s="123"/>
      <c r="D390" s="123"/>
      <c r="E390" s="123"/>
      <c r="F390" s="123"/>
    </row>
    <row r="391" spans="1:6" hidden="1" outlineLevel="1" x14ac:dyDescent="0.2">
      <c r="A391" s="118" t="s">
        <v>1964</v>
      </c>
      <c r="B391" s="118"/>
      <c r="C391" s="118"/>
      <c r="D391" s="118"/>
      <c r="E391" s="118"/>
      <c r="F391" s="118"/>
    </row>
    <row r="392" spans="1:6" hidden="1" outlineLevel="1" x14ac:dyDescent="0.2">
      <c r="A392" s="118" t="s">
        <v>1843</v>
      </c>
      <c r="B392" s="118"/>
      <c r="C392" s="118"/>
      <c r="D392" s="118"/>
      <c r="E392" s="118"/>
      <c r="F392" s="118"/>
    </row>
    <row r="393" spans="1:6" hidden="1" outlineLevel="1" x14ac:dyDescent="0.2">
      <c r="A393" s="30"/>
      <c r="B393" s="30"/>
      <c r="C393" s="30"/>
      <c r="D393" s="30"/>
      <c r="E393" s="30"/>
      <c r="F393" s="30"/>
    </row>
    <row r="394" spans="1:6" hidden="1" outlineLevel="1" x14ac:dyDescent="0.2">
      <c r="A394" s="30"/>
      <c r="B394" s="30"/>
      <c r="C394" s="30"/>
      <c r="D394" s="30"/>
      <c r="E394" s="30"/>
      <c r="F394" s="30"/>
    </row>
    <row r="395" spans="1:6" ht="20.25" collapsed="1" x14ac:dyDescent="0.2">
      <c r="A395" s="122" t="s">
        <v>657</v>
      </c>
      <c r="B395" s="122"/>
      <c r="C395" s="122"/>
      <c r="D395" s="122"/>
      <c r="E395" s="122"/>
      <c r="F395" s="122"/>
    </row>
    <row r="396" spans="1:6" hidden="1" outlineLevel="1" x14ac:dyDescent="0.2">
      <c r="A396" s="118" t="s">
        <v>2431</v>
      </c>
      <c r="B396" s="118"/>
      <c r="C396" s="118"/>
      <c r="D396" s="118"/>
      <c r="E396" s="118"/>
      <c r="F396" s="118"/>
    </row>
    <row r="397" spans="1:6" ht="16.5" hidden="1" outlineLevel="1" x14ac:dyDescent="0.2">
      <c r="A397" s="119" t="s">
        <v>2432</v>
      </c>
      <c r="B397" s="119"/>
      <c r="C397" s="119"/>
      <c r="D397" s="119"/>
      <c r="E397" s="119"/>
      <c r="F397" s="119"/>
    </row>
    <row r="398" spans="1:6" hidden="1" outlineLevel="1" x14ac:dyDescent="0.2">
      <c r="A398" s="118" t="s">
        <v>2433</v>
      </c>
      <c r="B398" s="118"/>
      <c r="C398" s="118"/>
      <c r="D398" s="118"/>
      <c r="E398" s="118"/>
      <c r="F398" s="118"/>
    </row>
    <row r="399" spans="1:6" hidden="1" outlineLevel="1" x14ac:dyDescent="0.2">
      <c r="A399" s="118" t="s">
        <v>2434</v>
      </c>
      <c r="B399" s="118"/>
      <c r="C399" s="118"/>
      <c r="D399" s="118"/>
      <c r="E399" s="118"/>
      <c r="F399" s="118"/>
    </row>
    <row r="400" spans="1:6" hidden="1" outlineLevel="1" x14ac:dyDescent="0.2">
      <c r="A400" s="118" t="s">
        <v>1965</v>
      </c>
      <c r="B400" s="118"/>
      <c r="C400" s="118"/>
      <c r="D400" s="118"/>
      <c r="E400" s="118"/>
      <c r="F400" s="118"/>
    </row>
    <row r="401" spans="1:6" hidden="1" outlineLevel="1" x14ac:dyDescent="0.2">
      <c r="A401" s="118" t="s">
        <v>1966</v>
      </c>
      <c r="B401" s="118"/>
      <c r="C401" s="118"/>
      <c r="D401" s="118"/>
      <c r="E401" s="118"/>
      <c r="F401" s="118"/>
    </row>
    <row r="402" spans="1:6" hidden="1" outlineLevel="1" x14ac:dyDescent="0.2">
      <c r="A402" s="118" t="s">
        <v>1967</v>
      </c>
      <c r="B402" s="118"/>
      <c r="C402" s="118"/>
      <c r="D402" s="118"/>
      <c r="E402" s="118"/>
      <c r="F402" s="118"/>
    </row>
    <row r="403" spans="1:6" hidden="1" outlineLevel="1" x14ac:dyDescent="0.2">
      <c r="A403" s="123" t="s">
        <v>1968</v>
      </c>
      <c r="B403" s="123"/>
      <c r="C403" s="123"/>
      <c r="D403" s="123"/>
      <c r="E403" s="123"/>
      <c r="F403" s="123"/>
    </row>
    <row r="404" spans="1:6" hidden="1" outlineLevel="1" x14ac:dyDescent="0.2">
      <c r="A404" s="123" t="s">
        <v>1969</v>
      </c>
      <c r="B404" s="123"/>
      <c r="C404" s="123"/>
      <c r="D404" s="123"/>
      <c r="E404" s="123"/>
      <c r="F404" s="123"/>
    </row>
    <row r="405" spans="1:6" ht="16.5" hidden="1" outlineLevel="1" x14ac:dyDescent="0.2">
      <c r="A405" s="119" t="s">
        <v>1970</v>
      </c>
      <c r="B405" s="119"/>
      <c r="C405" s="119"/>
      <c r="D405" s="119"/>
      <c r="E405" s="119"/>
      <c r="F405" s="119"/>
    </row>
    <row r="406" spans="1:6" hidden="1" outlineLevel="1" x14ac:dyDescent="0.2">
      <c r="A406" s="118" t="s">
        <v>1971</v>
      </c>
      <c r="B406" s="118"/>
      <c r="C406" s="118"/>
      <c r="D406" s="118"/>
      <c r="E406" s="118"/>
      <c r="F406" s="118"/>
    </row>
    <row r="407" spans="1:6" hidden="1" outlineLevel="1" x14ac:dyDescent="0.2">
      <c r="A407" s="118" t="s">
        <v>1972</v>
      </c>
      <c r="B407" s="118"/>
      <c r="C407" s="118"/>
      <c r="D407" s="118"/>
      <c r="E407" s="118"/>
      <c r="F407" s="118"/>
    </row>
    <row r="408" spans="1:6" ht="42" hidden="1" customHeight="1" outlineLevel="1" x14ac:dyDescent="0.2">
      <c r="A408" s="120"/>
      <c r="B408" s="120"/>
      <c r="C408" s="120"/>
      <c r="D408" s="120"/>
      <c r="E408" s="120"/>
      <c r="F408" s="120"/>
    </row>
    <row r="409" spans="1:6" hidden="1" outlineLevel="1" x14ac:dyDescent="0.2">
      <c r="A409" s="118" t="s">
        <v>2435</v>
      </c>
      <c r="B409" s="118"/>
      <c r="C409" s="118"/>
      <c r="D409" s="118"/>
      <c r="E409" s="118"/>
      <c r="F409" s="118"/>
    </row>
    <row r="410" spans="1:6" hidden="1" outlineLevel="1" x14ac:dyDescent="0.2">
      <c r="A410" s="118" t="s">
        <v>1973</v>
      </c>
      <c r="B410" s="118"/>
      <c r="C410" s="118"/>
      <c r="D410" s="118"/>
      <c r="E410" s="118"/>
      <c r="F410" s="118"/>
    </row>
    <row r="411" spans="1:6" ht="66" hidden="1" customHeight="1" outlineLevel="1" x14ac:dyDescent="0.2">
      <c r="A411" s="120"/>
      <c r="B411" s="120"/>
      <c r="C411" s="120"/>
      <c r="D411" s="120"/>
      <c r="E411" s="120"/>
      <c r="F411" s="120"/>
    </row>
    <row r="412" spans="1:6" hidden="1" outlineLevel="1" x14ac:dyDescent="0.2">
      <c r="A412" s="118" t="s">
        <v>2436</v>
      </c>
      <c r="B412" s="118"/>
      <c r="C412" s="118"/>
      <c r="D412" s="118"/>
      <c r="E412" s="118"/>
      <c r="F412" s="118"/>
    </row>
    <row r="413" spans="1:6" ht="42" hidden="1" customHeight="1" outlineLevel="1" x14ac:dyDescent="0.2">
      <c r="A413" s="120"/>
      <c r="B413" s="120"/>
      <c r="C413" s="120"/>
      <c r="D413" s="120"/>
      <c r="E413" s="120"/>
      <c r="F413" s="120"/>
    </row>
    <row r="414" spans="1:6" hidden="1" outlineLevel="1" x14ac:dyDescent="0.2">
      <c r="A414" s="118" t="s">
        <v>1974</v>
      </c>
      <c r="B414" s="118"/>
      <c r="C414" s="118"/>
      <c r="D414" s="118"/>
      <c r="E414" s="118"/>
      <c r="F414" s="118"/>
    </row>
    <row r="415" spans="1:6" ht="66" hidden="1" customHeight="1" outlineLevel="1" x14ac:dyDescent="0.2">
      <c r="A415" s="120"/>
      <c r="B415" s="120"/>
      <c r="C415" s="120"/>
      <c r="D415" s="120"/>
      <c r="E415" s="120"/>
      <c r="F415" s="120"/>
    </row>
    <row r="416" spans="1:6" hidden="1" outlineLevel="1" x14ac:dyDescent="0.2">
      <c r="A416" s="118" t="s">
        <v>2437</v>
      </c>
      <c r="B416" s="118"/>
      <c r="C416" s="118"/>
      <c r="D416" s="118"/>
      <c r="E416" s="118"/>
      <c r="F416" s="118"/>
    </row>
    <row r="417" spans="1:6" ht="66" hidden="1" customHeight="1" outlineLevel="1" x14ac:dyDescent="0.2">
      <c r="A417" s="120"/>
      <c r="B417" s="120"/>
      <c r="C417" s="120"/>
      <c r="D417" s="120"/>
      <c r="E417" s="120"/>
      <c r="F417" s="120"/>
    </row>
    <row r="418" spans="1:6" hidden="1" outlineLevel="1" x14ac:dyDescent="0.2">
      <c r="A418" s="118" t="s">
        <v>1975</v>
      </c>
      <c r="B418" s="118"/>
      <c r="C418" s="118"/>
      <c r="D418" s="118"/>
      <c r="E418" s="118"/>
      <c r="F418" s="118"/>
    </row>
    <row r="419" spans="1:6" hidden="1" outlineLevel="1" x14ac:dyDescent="0.2">
      <c r="A419" s="118" t="s">
        <v>1976</v>
      </c>
      <c r="B419" s="118"/>
      <c r="C419" s="118"/>
      <c r="D419" s="118"/>
      <c r="E419" s="118"/>
      <c r="F419" s="118"/>
    </row>
    <row r="420" spans="1:6" ht="16.5" hidden="1" outlineLevel="1" x14ac:dyDescent="0.2">
      <c r="A420" s="119" t="s">
        <v>1977</v>
      </c>
      <c r="B420" s="119"/>
      <c r="C420" s="119"/>
      <c r="D420" s="119"/>
      <c r="E420" s="119"/>
      <c r="F420" s="119"/>
    </row>
    <row r="421" spans="1:6" ht="42" hidden="1" customHeight="1" outlineLevel="1" x14ac:dyDescent="0.2">
      <c r="A421" s="120"/>
      <c r="B421" s="120"/>
      <c r="C421" s="120"/>
      <c r="D421" s="120"/>
      <c r="E421" s="120"/>
      <c r="F421" s="120"/>
    </row>
    <row r="422" spans="1:6" hidden="1" outlineLevel="1" x14ac:dyDescent="0.2">
      <c r="A422" s="118" t="s">
        <v>2438</v>
      </c>
      <c r="B422" s="118"/>
      <c r="C422" s="118"/>
      <c r="D422" s="118"/>
      <c r="E422" s="118"/>
      <c r="F422" s="118"/>
    </row>
    <row r="423" spans="1:6" hidden="1" outlineLevel="1" x14ac:dyDescent="0.2">
      <c r="A423" s="118" t="s">
        <v>1978</v>
      </c>
      <c r="B423" s="118"/>
      <c r="C423" s="118"/>
      <c r="D423" s="118"/>
      <c r="E423" s="118"/>
      <c r="F423" s="118"/>
    </row>
    <row r="424" spans="1:6" hidden="1" outlineLevel="1" x14ac:dyDescent="0.2">
      <c r="A424" s="118" t="s">
        <v>1979</v>
      </c>
      <c r="B424" s="118"/>
      <c r="C424" s="118"/>
      <c r="D424" s="118"/>
      <c r="E424" s="118"/>
      <c r="F424" s="118"/>
    </row>
    <row r="425" spans="1:6" ht="66" hidden="1" customHeight="1" outlineLevel="1" x14ac:dyDescent="0.2">
      <c r="A425" s="120"/>
      <c r="B425" s="120"/>
      <c r="C425" s="120"/>
      <c r="D425" s="120"/>
      <c r="E425" s="120"/>
      <c r="F425" s="120"/>
    </row>
    <row r="426" spans="1:6" hidden="1" outlineLevel="1" x14ac:dyDescent="0.2">
      <c r="A426" s="118" t="s">
        <v>2439</v>
      </c>
      <c r="B426" s="118"/>
      <c r="C426" s="118"/>
      <c r="D426" s="118"/>
      <c r="E426" s="118"/>
      <c r="F426" s="118"/>
    </row>
    <row r="427" spans="1:6" ht="66" hidden="1" customHeight="1" outlineLevel="1" x14ac:dyDescent="0.2">
      <c r="A427" s="120"/>
      <c r="B427" s="120"/>
      <c r="C427" s="120"/>
      <c r="D427" s="120"/>
      <c r="E427" s="120"/>
      <c r="F427" s="120"/>
    </row>
    <row r="428" spans="1:6" hidden="1" outlineLevel="1" x14ac:dyDescent="0.2">
      <c r="A428" s="118" t="s">
        <v>2440</v>
      </c>
      <c r="B428" s="118"/>
      <c r="C428" s="118"/>
      <c r="D428" s="118"/>
      <c r="E428" s="118"/>
      <c r="F428" s="118"/>
    </row>
    <row r="429" spans="1:6" hidden="1" outlineLevel="1" x14ac:dyDescent="0.2">
      <c r="A429" s="118" t="s">
        <v>1980</v>
      </c>
      <c r="B429" s="118"/>
      <c r="C429" s="118"/>
      <c r="D429" s="118"/>
      <c r="E429" s="118"/>
      <c r="F429" s="118"/>
    </row>
    <row r="430" spans="1:6" hidden="1" outlineLevel="1" x14ac:dyDescent="0.2">
      <c r="A430" s="118" t="s">
        <v>1981</v>
      </c>
      <c r="B430" s="118"/>
      <c r="C430" s="118"/>
      <c r="D430" s="118"/>
      <c r="E430" s="118"/>
      <c r="F430" s="118"/>
    </row>
    <row r="431" spans="1:6" hidden="1" outlineLevel="1" x14ac:dyDescent="0.2">
      <c r="A431" s="118" t="s">
        <v>1982</v>
      </c>
      <c r="B431" s="118"/>
      <c r="C431" s="118"/>
      <c r="D431" s="118"/>
      <c r="E431" s="118"/>
      <c r="F431" s="118"/>
    </row>
    <row r="432" spans="1:6" hidden="1" outlineLevel="1" x14ac:dyDescent="0.2">
      <c r="A432" s="118" t="s">
        <v>1983</v>
      </c>
      <c r="B432" s="118"/>
      <c r="C432" s="118"/>
      <c r="D432" s="118"/>
      <c r="E432" s="118"/>
      <c r="F432" s="118"/>
    </row>
    <row r="433" spans="1:6" ht="16.5" hidden="1" outlineLevel="1" x14ac:dyDescent="0.2">
      <c r="A433" s="119" t="s">
        <v>2441</v>
      </c>
      <c r="B433" s="119"/>
      <c r="C433" s="119"/>
      <c r="D433" s="119"/>
      <c r="E433" s="119"/>
      <c r="F433" s="119"/>
    </row>
    <row r="434" spans="1:6" ht="66" hidden="1" customHeight="1" outlineLevel="1" x14ac:dyDescent="0.2">
      <c r="A434" s="120"/>
      <c r="B434" s="120"/>
      <c r="C434" s="120"/>
      <c r="D434" s="120"/>
      <c r="E434" s="120"/>
      <c r="F434" s="120"/>
    </row>
    <row r="435" spans="1:6" hidden="1" outlineLevel="1" x14ac:dyDescent="0.2">
      <c r="A435" s="118" t="s">
        <v>2442</v>
      </c>
      <c r="B435" s="118"/>
      <c r="C435" s="118"/>
      <c r="D435" s="118"/>
      <c r="E435" s="118"/>
      <c r="F435" s="118"/>
    </row>
    <row r="436" spans="1:6" hidden="1" outlineLevel="1" x14ac:dyDescent="0.2">
      <c r="A436" s="118" t="s">
        <v>1984</v>
      </c>
      <c r="B436" s="118"/>
      <c r="C436" s="118"/>
      <c r="D436" s="118"/>
      <c r="E436" s="118"/>
      <c r="F436" s="118"/>
    </row>
    <row r="437" spans="1:6" hidden="1" outlineLevel="1" x14ac:dyDescent="0.2">
      <c r="A437" s="118" t="s">
        <v>1985</v>
      </c>
      <c r="B437" s="118"/>
      <c r="C437" s="118"/>
      <c r="D437" s="118"/>
      <c r="E437" s="118"/>
      <c r="F437" s="118"/>
    </row>
    <row r="438" spans="1:6" ht="42" hidden="1" customHeight="1" outlineLevel="1" x14ac:dyDescent="0.2">
      <c r="A438" s="120"/>
      <c r="B438" s="120"/>
      <c r="C438" s="120"/>
      <c r="D438" s="120"/>
      <c r="E438" s="120"/>
      <c r="F438" s="120"/>
    </row>
    <row r="439" spans="1:6" hidden="1" outlineLevel="1" x14ac:dyDescent="0.2">
      <c r="A439" s="118" t="s">
        <v>2443</v>
      </c>
      <c r="B439" s="118"/>
      <c r="C439" s="118"/>
      <c r="D439" s="118"/>
      <c r="E439" s="118"/>
      <c r="F439" s="118"/>
    </row>
    <row r="440" spans="1:6" ht="16.5" hidden="1" outlineLevel="1" x14ac:dyDescent="0.2">
      <c r="A440" s="119" t="s">
        <v>1986</v>
      </c>
      <c r="B440" s="119"/>
      <c r="C440" s="119"/>
      <c r="D440" s="119"/>
      <c r="E440" s="119"/>
      <c r="F440" s="119"/>
    </row>
    <row r="441" spans="1:6" ht="66" hidden="1" customHeight="1" outlineLevel="1" x14ac:dyDescent="0.2">
      <c r="A441" s="120"/>
      <c r="B441" s="120"/>
      <c r="C441" s="120"/>
      <c r="D441" s="120"/>
      <c r="E441" s="120"/>
      <c r="F441" s="120"/>
    </row>
    <row r="442" spans="1:6" hidden="1" outlineLevel="1" x14ac:dyDescent="0.2">
      <c r="A442" s="118" t="s">
        <v>1987</v>
      </c>
      <c r="B442" s="118"/>
      <c r="C442" s="118"/>
      <c r="D442" s="118"/>
      <c r="E442" s="118"/>
      <c r="F442" s="118"/>
    </row>
    <row r="443" spans="1:6" hidden="1" outlineLevel="1" x14ac:dyDescent="0.2">
      <c r="A443" s="118" t="s">
        <v>1988</v>
      </c>
      <c r="B443" s="118"/>
      <c r="C443" s="118"/>
      <c r="D443" s="118"/>
      <c r="E443" s="118"/>
      <c r="F443" s="118"/>
    </row>
    <row r="444" spans="1:6" ht="66" hidden="1" customHeight="1" outlineLevel="1" x14ac:dyDescent="0.2">
      <c r="A444" s="120"/>
      <c r="B444" s="120"/>
      <c r="C444" s="120"/>
      <c r="D444" s="120"/>
      <c r="E444" s="120"/>
      <c r="F444" s="120"/>
    </row>
    <row r="445" spans="1:6" hidden="1" outlineLevel="1" x14ac:dyDescent="0.2">
      <c r="A445" s="118" t="s">
        <v>1989</v>
      </c>
      <c r="B445" s="118"/>
      <c r="C445" s="118"/>
      <c r="D445" s="118"/>
      <c r="E445" s="118"/>
      <c r="F445" s="118"/>
    </row>
    <row r="446" spans="1:6" ht="66" hidden="1" customHeight="1" outlineLevel="1" x14ac:dyDescent="0.2">
      <c r="A446" s="120"/>
      <c r="B446" s="120"/>
      <c r="C446" s="120"/>
      <c r="D446" s="120"/>
      <c r="E446" s="120"/>
      <c r="F446" s="120"/>
    </row>
    <row r="447" spans="1:6" hidden="1" outlineLevel="1" x14ac:dyDescent="0.2">
      <c r="A447" s="118" t="s">
        <v>1990</v>
      </c>
      <c r="B447" s="118"/>
      <c r="C447" s="118"/>
      <c r="D447" s="118"/>
      <c r="E447" s="118"/>
      <c r="F447" s="118"/>
    </row>
    <row r="448" spans="1:6" ht="42" hidden="1" customHeight="1" outlineLevel="1" x14ac:dyDescent="0.2">
      <c r="A448" s="120"/>
      <c r="B448" s="120"/>
      <c r="C448" s="120"/>
      <c r="D448" s="120"/>
      <c r="E448" s="120"/>
      <c r="F448" s="120"/>
    </row>
    <row r="449" spans="1:6" hidden="1" outlineLevel="1" x14ac:dyDescent="0.2">
      <c r="A449" s="118" t="s">
        <v>1991</v>
      </c>
      <c r="B449" s="118"/>
      <c r="C449" s="118"/>
      <c r="D449" s="118"/>
      <c r="E449" s="118"/>
      <c r="F449" s="118"/>
    </row>
    <row r="450" spans="1:6" ht="66" hidden="1" customHeight="1" outlineLevel="1" x14ac:dyDescent="0.2">
      <c r="A450" s="120"/>
      <c r="B450" s="120"/>
      <c r="C450" s="120"/>
      <c r="D450" s="120"/>
      <c r="E450" s="120"/>
      <c r="F450" s="120"/>
    </row>
    <row r="451" spans="1:6" hidden="1" outlineLevel="1" x14ac:dyDescent="0.2">
      <c r="A451" s="118" t="s">
        <v>2444</v>
      </c>
      <c r="B451" s="118"/>
      <c r="C451" s="118"/>
      <c r="D451" s="118"/>
      <c r="E451" s="118"/>
      <c r="F451" s="118"/>
    </row>
    <row r="452" spans="1:6" ht="66" hidden="1" customHeight="1" outlineLevel="1" x14ac:dyDescent="0.2">
      <c r="A452" s="120"/>
      <c r="B452" s="120"/>
      <c r="C452" s="120"/>
      <c r="D452" s="120"/>
      <c r="E452" s="120"/>
      <c r="F452" s="120"/>
    </row>
    <row r="453" spans="1:6" hidden="1" outlineLevel="1" x14ac:dyDescent="0.2">
      <c r="A453" s="118" t="s">
        <v>1992</v>
      </c>
      <c r="B453" s="118"/>
      <c r="C453" s="118"/>
      <c r="D453" s="118"/>
      <c r="E453" s="118"/>
      <c r="F453" s="118"/>
    </row>
    <row r="454" spans="1:6" hidden="1" outlineLevel="1" x14ac:dyDescent="0.2">
      <c r="A454" s="118" t="s">
        <v>1993</v>
      </c>
      <c r="B454" s="118"/>
      <c r="C454" s="118"/>
      <c r="D454" s="118"/>
      <c r="E454" s="118"/>
      <c r="F454" s="118"/>
    </row>
    <row r="455" spans="1:6" ht="42" hidden="1" customHeight="1" outlineLevel="1" x14ac:dyDescent="0.2">
      <c r="A455" s="120"/>
      <c r="B455" s="120"/>
      <c r="C455" s="120"/>
      <c r="D455" s="120"/>
      <c r="E455" s="120"/>
      <c r="F455" s="120"/>
    </row>
    <row r="456" spans="1:6" hidden="1" outlineLevel="1" x14ac:dyDescent="0.2">
      <c r="A456" s="118" t="s">
        <v>2445</v>
      </c>
      <c r="B456" s="118"/>
      <c r="C456" s="118"/>
      <c r="D456" s="118"/>
      <c r="E456" s="118"/>
      <c r="F456" s="118"/>
    </row>
    <row r="457" spans="1:6" ht="16.5" hidden="1" outlineLevel="1" x14ac:dyDescent="0.2">
      <c r="A457" s="119" t="s">
        <v>1994</v>
      </c>
      <c r="B457" s="119"/>
      <c r="C457" s="119"/>
      <c r="D457" s="119"/>
      <c r="E457" s="119"/>
      <c r="F457" s="119"/>
    </row>
    <row r="458" spans="1:6" hidden="1" outlineLevel="1" x14ac:dyDescent="0.2">
      <c r="A458" s="118" t="s">
        <v>1995</v>
      </c>
      <c r="B458" s="118"/>
      <c r="C458" s="118"/>
      <c r="D458" s="118"/>
      <c r="E458" s="118"/>
      <c r="F458" s="118"/>
    </row>
    <row r="459" spans="1:6" ht="66" hidden="1" customHeight="1" outlineLevel="1" x14ac:dyDescent="0.2">
      <c r="A459" s="120"/>
      <c r="B459" s="120"/>
      <c r="C459" s="120"/>
      <c r="D459" s="120"/>
      <c r="E459" s="120"/>
      <c r="F459" s="120"/>
    </row>
    <row r="460" spans="1:6" hidden="1" outlineLevel="1" x14ac:dyDescent="0.2">
      <c r="A460" s="118" t="s">
        <v>1996</v>
      </c>
      <c r="B460" s="118"/>
      <c r="C460" s="118"/>
      <c r="D460" s="118"/>
      <c r="E460" s="118"/>
      <c r="F460" s="118"/>
    </row>
    <row r="461" spans="1:6" hidden="1" outlineLevel="1" x14ac:dyDescent="0.2">
      <c r="A461" s="118" t="s">
        <v>1997</v>
      </c>
      <c r="B461" s="118"/>
      <c r="C461" s="118"/>
      <c r="D461" s="118"/>
      <c r="E461" s="118"/>
      <c r="F461" s="118"/>
    </row>
    <row r="462" spans="1:6" ht="66" hidden="1" customHeight="1" outlineLevel="1" x14ac:dyDescent="0.2">
      <c r="A462" s="120"/>
      <c r="B462" s="120"/>
      <c r="C462" s="120"/>
      <c r="D462" s="120"/>
      <c r="E462" s="120"/>
      <c r="F462" s="120"/>
    </row>
    <row r="463" spans="1:6" hidden="1" outlineLevel="1" x14ac:dyDescent="0.2">
      <c r="A463" s="118" t="s">
        <v>1998</v>
      </c>
      <c r="B463" s="118"/>
      <c r="C463" s="118"/>
      <c r="D463" s="118"/>
      <c r="E463" s="118"/>
      <c r="F463" s="118"/>
    </row>
    <row r="464" spans="1:6" ht="66" hidden="1" customHeight="1" outlineLevel="1" x14ac:dyDescent="0.2">
      <c r="A464" s="120"/>
      <c r="B464" s="120"/>
      <c r="C464" s="120"/>
      <c r="D464" s="120"/>
      <c r="E464" s="120"/>
      <c r="F464" s="120"/>
    </row>
    <row r="465" spans="1:6" hidden="1" outlineLevel="1" x14ac:dyDescent="0.2">
      <c r="A465" s="118" t="s">
        <v>2446</v>
      </c>
      <c r="B465" s="118"/>
      <c r="C465" s="118"/>
      <c r="D465" s="118"/>
      <c r="E465" s="118"/>
      <c r="F465" s="118"/>
    </row>
    <row r="466" spans="1:6" ht="66" hidden="1" customHeight="1" outlineLevel="1" x14ac:dyDescent="0.2">
      <c r="A466" s="120"/>
      <c r="B466" s="120"/>
      <c r="C466" s="120"/>
      <c r="D466" s="120"/>
      <c r="E466" s="120"/>
      <c r="F466" s="120"/>
    </row>
    <row r="467" spans="1:6" hidden="1" outlineLevel="1" x14ac:dyDescent="0.2">
      <c r="A467" s="118" t="s">
        <v>2447</v>
      </c>
      <c r="B467" s="118"/>
      <c r="C467" s="118"/>
      <c r="D467" s="118"/>
      <c r="E467" s="118"/>
      <c r="F467" s="118"/>
    </row>
    <row r="468" spans="1:6" ht="66" hidden="1" customHeight="1" outlineLevel="1" x14ac:dyDescent="0.2">
      <c r="A468" s="120"/>
      <c r="B468" s="120"/>
      <c r="C468" s="120"/>
      <c r="D468" s="120"/>
      <c r="E468" s="120"/>
      <c r="F468" s="120"/>
    </row>
    <row r="469" spans="1:6" hidden="1" outlineLevel="1" x14ac:dyDescent="0.2">
      <c r="A469" s="118" t="s">
        <v>1999</v>
      </c>
      <c r="B469" s="118"/>
      <c r="C469" s="118"/>
      <c r="D469" s="118"/>
      <c r="E469" s="118"/>
      <c r="F469" s="118"/>
    </row>
    <row r="470" spans="1:6" ht="66" hidden="1" customHeight="1" outlineLevel="1" x14ac:dyDescent="0.2">
      <c r="A470" s="120"/>
      <c r="B470" s="120"/>
      <c r="C470" s="120"/>
      <c r="D470" s="120"/>
      <c r="E470" s="120"/>
      <c r="F470" s="120"/>
    </row>
    <row r="471" spans="1:6" hidden="1" outlineLevel="1" x14ac:dyDescent="0.2">
      <c r="A471" s="118" t="s">
        <v>2000</v>
      </c>
      <c r="B471" s="118"/>
      <c r="C471" s="118"/>
      <c r="D471" s="118"/>
      <c r="E471" s="118"/>
      <c r="F471" s="118"/>
    </row>
    <row r="472" spans="1:6" hidden="1" outlineLevel="1" x14ac:dyDescent="0.2">
      <c r="A472" s="118" t="s">
        <v>2001</v>
      </c>
      <c r="B472" s="118"/>
      <c r="C472" s="118"/>
      <c r="D472" s="118"/>
      <c r="E472" s="118"/>
      <c r="F472" s="118"/>
    </row>
    <row r="473" spans="1:6" ht="16.5" hidden="1" outlineLevel="1" x14ac:dyDescent="0.2">
      <c r="A473" s="119" t="s">
        <v>2002</v>
      </c>
      <c r="B473" s="119"/>
      <c r="C473" s="119"/>
      <c r="D473" s="119"/>
      <c r="E473" s="119"/>
      <c r="F473" s="119"/>
    </row>
    <row r="474" spans="1:6" hidden="1" outlineLevel="1" x14ac:dyDescent="0.2">
      <c r="A474" s="118" t="s">
        <v>2003</v>
      </c>
      <c r="B474" s="118"/>
      <c r="C474" s="118"/>
      <c r="D474" s="118"/>
      <c r="E474" s="118"/>
      <c r="F474" s="118"/>
    </row>
    <row r="475" spans="1:6" ht="66" hidden="1" customHeight="1" outlineLevel="1" x14ac:dyDescent="0.2">
      <c r="A475" s="120"/>
      <c r="B475" s="120"/>
      <c r="C475" s="120"/>
      <c r="D475" s="120"/>
      <c r="E475" s="120"/>
      <c r="F475" s="120"/>
    </row>
    <row r="476" spans="1:6" hidden="1" outlineLevel="1" x14ac:dyDescent="0.2">
      <c r="A476" s="118" t="s">
        <v>2448</v>
      </c>
      <c r="B476" s="118"/>
      <c r="C476" s="118"/>
      <c r="D476" s="118"/>
      <c r="E476" s="118"/>
      <c r="F476" s="118"/>
    </row>
    <row r="477" spans="1:6" ht="66" hidden="1" customHeight="1" outlineLevel="1" x14ac:dyDescent="0.2">
      <c r="A477" s="120"/>
      <c r="B477" s="120"/>
      <c r="C477" s="120"/>
      <c r="D477" s="120"/>
      <c r="E477" s="120"/>
      <c r="F477" s="120"/>
    </row>
    <row r="478" spans="1:6" hidden="1" outlineLevel="1" x14ac:dyDescent="0.2">
      <c r="A478" s="118" t="s">
        <v>2449</v>
      </c>
      <c r="B478" s="118"/>
      <c r="C478" s="118"/>
      <c r="D478" s="118"/>
      <c r="E478" s="118"/>
      <c r="F478" s="118"/>
    </row>
    <row r="479" spans="1:6" ht="66" hidden="1" customHeight="1" outlineLevel="1" x14ac:dyDescent="0.2">
      <c r="A479" s="120"/>
      <c r="B479" s="120"/>
      <c r="C479" s="120"/>
      <c r="D479" s="120"/>
      <c r="E479" s="120"/>
      <c r="F479" s="120"/>
    </row>
    <row r="480" spans="1:6" hidden="1" outlineLevel="1" x14ac:dyDescent="0.2">
      <c r="A480" s="118" t="s">
        <v>2004</v>
      </c>
      <c r="B480" s="118"/>
      <c r="C480" s="118"/>
      <c r="D480" s="118"/>
      <c r="E480" s="118"/>
      <c r="F480" s="118"/>
    </row>
    <row r="481" spans="1:6" ht="42" hidden="1" customHeight="1" outlineLevel="1" x14ac:dyDescent="0.2">
      <c r="A481" s="120"/>
      <c r="B481" s="120"/>
      <c r="C481" s="120"/>
      <c r="D481" s="120"/>
      <c r="E481" s="120"/>
      <c r="F481" s="120"/>
    </row>
    <row r="482" spans="1:6" hidden="1" outlineLevel="1" x14ac:dyDescent="0.2">
      <c r="A482" s="118" t="s">
        <v>2450</v>
      </c>
      <c r="B482" s="118"/>
      <c r="C482" s="118"/>
      <c r="D482" s="118"/>
      <c r="E482" s="118"/>
      <c r="F482" s="118"/>
    </row>
    <row r="483" spans="1:6" hidden="1" outlineLevel="1" x14ac:dyDescent="0.2">
      <c r="A483" s="118" t="s">
        <v>2005</v>
      </c>
      <c r="B483" s="118"/>
      <c r="C483" s="118"/>
      <c r="D483" s="118"/>
      <c r="E483" s="118"/>
      <c r="F483" s="118"/>
    </row>
    <row r="484" spans="1:6" hidden="1" outlineLevel="1" x14ac:dyDescent="0.2">
      <c r="A484" s="118" t="s">
        <v>2006</v>
      </c>
      <c r="B484" s="118"/>
      <c r="C484" s="118"/>
      <c r="D484" s="118"/>
      <c r="E484" s="118"/>
      <c r="F484" s="118"/>
    </row>
    <row r="485" spans="1:6" ht="66" hidden="1" customHeight="1" outlineLevel="1" x14ac:dyDescent="0.2">
      <c r="A485" s="120"/>
      <c r="B485" s="120"/>
      <c r="C485" s="120"/>
      <c r="D485" s="120"/>
      <c r="E485" s="120"/>
      <c r="F485" s="120"/>
    </row>
    <row r="486" spans="1:6" hidden="1" outlineLevel="1" x14ac:dyDescent="0.2">
      <c r="A486" s="118" t="s">
        <v>2007</v>
      </c>
      <c r="B486" s="118"/>
      <c r="C486" s="118"/>
      <c r="D486" s="118"/>
      <c r="E486" s="118"/>
      <c r="F486" s="118"/>
    </row>
    <row r="487" spans="1:6" ht="16.5" hidden="1" outlineLevel="1" x14ac:dyDescent="0.2">
      <c r="A487" s="119" t="s">
        <v>2451</v>
      </c>
      <c r="B487" s="119"/>
      <c r="C487" s="119"/>
      <c r="D487" s="119"/>
      <c r="E487" s="119"/>
      <c r="F487" s="119"/>
    </row>
    <row r="488" spans="1:6" hidden="1" outlineLevel="1" x14ac:dyDescent="0.2">
      <c r="A488" s="118" t="s">
        <v>2008</v>
      </c>
      <c r="B488" s="118"/>
      <c r="C488" s="118"/>
      <c r="D488" s="118"/>
      <c r="E488" s="118"/>
      <c r="F488" s="118"/>
    </row>
    <row r="489" spans="1:6" hidden="1" outlineLevel="1" x14ac:dyDescent="0.2">
      <c r="A489" s="118" t="s">
        <v>2009</v>
      </c>
      <c r="B489" s="118"/>
      <c r="C489" s="118"/>
      <c r="D489" s="118"/>
      <c r="E489" s="118"/>
      <c r="F489" s="118"/>
    </row>
    <row r="490" spans="1:6" hidden="1" outlineLevel="1" x14ac:dyDescent="0.2">
      <c r="A490" s="118" t="s">
        <v>2010</v>
      </c>
      <c r="B490" s="118"/>
      <c r="C490" s="118"/>
      <c r="D490" s="118"/>
      <c r="E490" s="118"/>
      <c r="F490" s="118"/>
    </row>
    <row r="491" spans="1:6" hidden="1" outlineLevel="1" x14ac:dyDescent="0.2">
      <c r="A491" s="30"/>
      <c r="B491" s="30"/>
      <c r="C491" s="30"/>
      <c r="D491" s="30"/>
      <c r="E491" s="30"/>
      <c r="F491" s="30"/>
    </row>
    <row r="492" spans="1:6" hidden="1" outlineLevel="1" x14ac:dyDescent="0.2">
      <c r="A492" s="30"/>
      <c r="B492" s="30"/>
      <c r="C492" s="30"/>
      <c r="D492" s="30"/>
      <c r="E492" s="30"/>
      <c r="F492" s="30"/>
    </row>
    <row r="493" spans="1:6" ht="20.25" x14ac:dyDescent="0.2">
      <c r="A493" s="122" t="s">
        <v>659</v>
      </c>
      <c r="B493" s="122"/>
      <c r="C493" s="122"/>
      <c r="D493" s="122"/>
      <c r="E493" s="122"/>
      <c r="F493" s="122"/>
    </row>
    <row r="494" spans="1:6" outlineLevel="1" x14ac:dyDescent="0.2">
      <c r="A494" s="31" t="s">
        <v>660</v>
      </c>
      <c r="B494" s="30"/>
      <c r="C494" s="30"/>
      <c r="D494" s="30"/>
      <c r="E494" s="30"/>
      <c r="F494" s="30"/>
    </row>
    <row r="495" spans="1:6" ht="25.5" outlineLevel="1" x14ac:dyDescent="0.2">
      <c r="A495" s="30" t="s">
        <v>661</v>
      </c>
      <c r="B495" s="30" t="s">
        <v>662</v>
      </c>
      <c r="C495" s="30"/>
      <c r="D495" s="30"/>
      <c r="E495" s="30"/>
      <c r="F495" s="30"/>
    </row>
    <row r="496" spans="1:6" ht="25.5" outlineLevel="1" x14ac:dyDescent="0.2">
      <c r="A496" s="30" t="s">
        <v>663</v>
      </c>
      <c r="B496" s="30" t="s">
        <v>2011</v>
      </c>
      <c r="C496" s="30"/>
      <c r="D496" s="30"/>
      <c r="E496" s="30"/>
      <c r="F496" s="30"/>
    </row>
    <row r="497" spans="1:6" outlineLevel="1" x14ac:dyDescent="0.2">
      <c r="A497" s="30"/>
      <c r="B497" s="30"/>
      <c r="C497" s="30"/>
      <c r="D497" s="30"/>
      <c r="E497" s="30"/>
      <c r="F497" s="30"/>
    </row>
    <row r="498" spans="1:6" ht="25.5" outlineLevel="1" x14ac:dyDescent="0.2">
      <c r="A498" s="30" t="s">
        <v>664</v>
      </c>
      <c r="B498" s="30" t="s">
        <v>665</v>
      </c>
      <c r="C498" s="30"/>
      <c r="D498" s="30"/>
      <c r="E498" s="30"/>
      <c r="F498" s="30"/>
    </row>
    <row r="499" spans="1:6" outlineLevel="1" x14ac:dyDescent="0.2">
      <c r="A499" s="30"/>
      <c r="B499" s="30"/>
      <c r="C499" s="30"/>
      <c r="D499" s="30"/>
      <c r="E499" s="30"/>
      <c r="F499" s="30"/>
    </row>
    <row r="500" spans="1:6" ht="25.5" outlineLevel="1" x14ac:dyDescent="0.2">
      <c r="A500" s="27" t="s">
        <v>666</v>
      </c>
      <c r="B500" s="28"/>
      <c r="C500" s="30"/>
      <c r="D500" s="30"/>
      <c r="E500" s="30"/>
      <c r="F500" s="30"/>
    </row>
    <row r="501" spans="1:6" ht="25.5" outlineLevel="1" x14ac:dyDescent="0.2">
      <c r="A501" s="30" t="s">
        <v>667</v>
      </c>
      <c r="B501" s="30" t="s">
        <v>668</v>
      </c>
      <c r="C501" s="30"/>
      <c r="D501" s="30"/>
      <c r="E501" s="30"/>
      <c r="F501" s="30"/>
    </row>
    <row r="502" spans="1:6" ht="38.25" outlineLevel="1" x14ac:dyDescent="0.2">
      <c r="A502" s="30" t="s">
        <v>669</v>
      </c>
      <c r="B502" s="30" t="s">
        <v>670</v>
      </c>
      <c r="C502" s="30"/>
      <c r="D502" s="30"/>
      <c r="E502" s="30"/>
      <c r="F502" s="30"/>
    </row>
    <row r="503" spans="1:6" ht="51" outlineLevel="1" x14ac:dyDescent="0.2">
      <c r="A503" s="30" t="s">
        <v>671</v>
      </c>
      <c r="B503" s="30" t="s">
        <v>2012</v>
      </c>
      <c r="C503" s="30"/>
      <c r="D503" s="30"/>
      <c r="E503" s="30"/>
      <c r="F503" s="30"/>
    </row>
    <row r="504" spans="1:6" ht="25.5" outlineLevel="1" x14ac:dyDescent="0.2">
      <c r="A504" s="30" t="s">
        <v>672</v>
      </c>
      <c r="B504" s="30" t="s">
        <v>673</v>
      </c>
      <c r="C504" s="30"/>
      <c r="D504" s="30"/>
      <c r="E504" s="30"/>
      <c r="F504" s="30"/>
    </row>
    <row r="505" spans="1:6" ht="38.25" outlineLevel="1" x14ac:dyDescent="0.2">
      <c r="A505" s="30" t="s">
        <v>674</v>
      </c>
      <c r="B505" s="30" t="s">
        <v>675</v>
      </c>
      <c r="C505" s="30"/>
      <c r="D505" s="30"/>
      <c r="E505" s="30"/>
      <c r="F505" s="30"/>
    </row>
    <row r="506" spans="1:6" ht="25.5" outlineLevel="1" x14ac:dyDescent="0.2">
      <c r="A506" s="30" t="s">
        <v>676</v>
      </c>
      <c r="B506" s="30" t="s">
        <v>677</v>
      </c>
      <c r="C506" s="30"/>
      <c r="D506" s="30"/>
      <c r="E506" s="30"/>
      <c r="F506" s="30"/>
    </row>
    <row r="507" spans="1:6" ht="38.25" outlineLevel="1" x14ac:dyDescent="0.2">
      <c r="A507" s="30" t="s">
        <v>678</v>
      </c>
      <c r="B507" s="30" t="s">
        <v>679</v>
      </c>
      <c r="C507" s="30"/>
      <c r="D507" s="30"/>
      <c r="E507" s="30"/>
      <c r="F507" s="30"/>
    </row>
    <row r="508" spans="1:6" outlineLevel="1" x14ac:dyDescent="0.2">
      <c r="A508" s="30"/>
      <c r="B508" s="30"/>
      <c r="C508" s="30"/>
      <c r="D508" s="30"/>
      <c r="E508" s="30"/>
      <c r="F508" s="30"/>
    </row>
    <row r="509" spans="1:6" outlineLevel="1" x14ac:dyDescent="0.2">
      <c r="A509" s="30"/>
      <c r="B509" s="30"/>
      <c r="C509" s="30"/>
      <c r="D509" s="30"/>
      <c r="E509" s="30"/>
      <c r="F509" s="30"/>
    </row>
    <row r="510" spans="1:6" outlineLevel="1" x14ac:dyDescent="0.2">
      <c r="A510" s="121" t="s">
        <v>277</v>
      </c>
      <c r="B510" s="121"/>
      <c r="C510" s="121"/>
      <c r="D510" s="121"/>
      <c r="E510" s="121"/>
      <c r="F510" s="121"/>
    </row>
    <row r="511" spans="1:6" ht="25.5" outlineLevel="1" x14ac:dyDescent="0.2">
      <c r="A511" s="30">
        <v>1</v>
      </c>
      <c r="B511" s="32" t="s">
        <v>2013</v>
      </c>
      <c r="C511" s="30"/>
      <c r="D511" s="30"/>
      <c r="E511" s="30"/>
      <c r="F511" s="30"/>
    </row>
    <row r="512" spans="1:6" ht="25.5" outlineLevel="1" x14ac:dyDescent="0.2">
      <c r="A512" s="30">
        <v>2</v>
      </c>
      <c r="B512" s="32" t="s">
        <v>2014</v>
      </c>
      <c r="C512" s="30"/>
      <c r="D512" s="30"/>
      <c r="E512" s="30"/>
      <c r="F512" s="30"/>
    </row>
    <row r="513" spans="1:6" ht="25.5" outlineLevel="1" x14ac:dyDescent="0.2">
      <c r="A513" s="30">
        <v>3</v>
      </c>
      <c r="B513" s="32" t="s">
        <v>2452</v>
      </c>
      <c r="C513" s="30"/>
      <c r="D513" s="30"/>
      <c r="E513" s="30"/>
      <c r="F513" s="30"/>
    </row>
    <row r="514" spans="1:6" ht="25.5" outlineLevel="1" x14ac:dyDescent="0.2">
      <c r="A514" s="30">
        <v>4</v>
      </c>
      <c r="B514" s="32" t="s">
        <v>2015</v>
      </c>
      <c r="C514" s="30"/>
      <c r="D514" s="30"/>
      <c r="E514" s="30"/>
      <c r="F514" s="30"/>
    </row>
    <row r="515" spans="1:6" ht="25.5" outlineLevel="1" x14ac:dyDescent="0.2">
      <c r="A515" s="30">
        <v>5</v>
      </c>
      <c r="B515" s="32" t="s">
        <v>2016</v>
      </c>
      <c r="C515" s="30"/>
      <c r="D515" s="30"/>
      <c r="E515" s="30"/>
      <c r="F515" s="30"/>
    </row>
    <row r="516" spans="1:6" ht="25.5" outlineLevel="1" x14ac:dyDescent="0.2">
      <c r="A516" s="30">
        <v>6</v>
      </c>
      <c r="B516" s="32" t="s">
        <v>2453</v>
      </c>
      <c r="C516" s="30"/>
      <c r="D516" s="30"/>
      <c r="E516" s="30"/>
      <c r="F516" s="30"/>
    </row>
    <row r="517" spans="1:6" ht="38.25" outlineLevel="1" x14ac:dyDescent="0.2">
      <c r="A517" s="30">
        <v>7</v>
      </c>
      <c r="B517" s="32" t="s">
        <v>2017</v>
      </c>
      <c r="C517" s="30"/>
      <c r="D517" s="30"/>
      <c r="E517" s="30"/>
      <c r="F517" s="30"/>
    </row>
    <row r="518" spans="1:6" ht="38.25" outlineLevel="1" x14ac:dyDescent="0.2">
      <c r="A518" s="30">
        <v>8</v>
      </c>
      <c r="B518" s="32" t="s">
        <v>2018</v>
      </c>
      <c r="C518" s="30"/>
      <c r="D518" s="30"/>
      <c r="E518" s="30"/>
      <c r="F518" s="30"/>
    </row>
    <row r="519" spans="1:6" ht="25.5" outlineLevel="1" x14ac:dyDescent="0.2">
      <c r="A519" s="30">
        <v>9</v>
      </c>
      <c r="B519" s="32" t="s">
        <v>2019</v>
      </c>
      <c r="C519" s="30"/>
      <c r="D519" s="30"/>
      <c r="E519" s="30"/>
      <c r="F519" s="30"/>
    </row>
    <row r="520" spans="1:6" outlineLevel="1" x14ac:dyDescent="0.2">
      <c r="A520" s="30"/>
      <c r="B520" s="30"/>
      <c r="C520" s="30"/>
      <c r="D520" s="30"/>
      <c r="E520" s="30"/>
      <c r="F520" s="30"/>
    </row>
    <row r="521" spans="1:6" outlineLevel="1" x14ac:dyDescent="0.2">
      <c r="A521" s="121" t="s">
        <v>320</v>
      </c>
      <c r="B521" s="121"/>
      <c r="C521" s="121"/>
      <c r="D521" s="121"/>
      <c r="E521" s="121"/>
      <c r="F521" s="121"/>
    </row>
    <row r="522" spans="1:6" ht="38.25" outlineLevel="1" x14ac:dyDescent="0.2">
      <c r="A522" s="30">
        <v>1</v>
      </c>
      <c r="B522" s="32" t="s">
        <v>2020</v>
      </c>
      <c r="C522" s="30"/>
      <c r="D522" s="30"/>
      <c r="E522" s="30"/>
      <c r="F522" s="30"/>
    </row>
    <row r="523" spans="1:6" ht="38.25" outlineLevel="1" x14ac:dyDescent="0.2">
      <c r="A523" s="30">
        <v>2</v>
      </c>
      <c r="B523" s="32" t="s">
        <v>2021</v>
      </c>
      <c r="C523" s="30"/>
      <c r="D523" s="30"/>
      <c r="E523" s="30"/>
      <c r="F523" s="30"/>
    </row>
    <row r="524" spans="1:6" ht="38.25" outlineLevel="1" x14ac:dyDescent="0.2">
      <c r="A524" s="30">
        <v>3</v>
      </c>
      <c r="B524" s="32" t="s">
        <v>2022</v>
      </c>
      <c r="C524" s="30"/>
      <c r="D524" s="30"/>
      <c r="E524" s="30"/>
      <c r="F524" s="30"/>
    </row>
    <row r="525" spans="1:6" ht="25.5" outlineLevel="1" x14ac:dyDescent="0.2">
      <c r="A525" s="30">
        <v>4</v>
      </c>
      <c r="B525" s="32" t="s">
        <v>2023</v>
      </c>
      <c r="C525" s="30"/>
      <c r="D525" s="30"/>
      <c r="E525" s="30"/>
      <c r="F525" s="30"/>
    </row>
    <row r="526" spans="1:6" ht="25.5" outlineLevel="1" x14ac:dyDescent="0.2">
      <c r="A526" s="30">
        <v>5</v>
      </c>
      <c r="B526" s="32" t="s">
        <v>2024</v>
      </c>
      <c r="C526" s="30"/>
      <c r="D526" s="30"/>
      <c r="E526" s="30"/>
      <c r="F526" s="30"/>
    </row>
    <row r="527" spans="1:6" ht="25.5" outlineLevel="1" x14ac:dyDescent="0.2">
      <c r="A527" s="30">
        <v>6</v>
      </c>
      <c r="B527" s="32" t="s">
        <v>2025</v>
      </c>
      <c r="C527" s="30"/>
      <c r="D527" s="30"/>
      <c r="E527" s="30"/>
      <c r="F527" s="30"/>
    </row>
    <row r="528" spans="1:6" outlineLevel="1" x14ac:dyDescent="0.2">
      <c r="A528" s="30"/>
      <c r="B528" s="30"/>
      <c r="C528" s="30"/>
      <c r="D528" s="30"/>
      <c r="E528" s="30"/>
      <c r="F528" s="30"/>
    </row>
    <row r="529" spans="1:6" outlineLevel="1" x14ac:dyDescent="0.2">
      <c r="A529" s="121" t="s">
        <v>307</v>
      </c>
      <c r="B529" s="121"/>
      <c r="C529" s="121"/>
      <c r="D529" s="121"/>
      <c r="E529" s="121"/>
      <c r="F529" s="121"/>
    </row>
    <row r="530" spans="1:6" ht="25.5" outlineLevel="1" x14ac:dyDescent="0.2">
      <c r="A530" s="30">
        <v>1</v>
      </c>
      <c r="B530" s="32" t="s">
        <v>2454</v>
      </c>
      <c r="C530" s="30"/>
      <c r="D530" s="30"/>
      <c r="E530" s="30"/>
      <c r="F530" s="30"/>
    </row>
    <row r="531" spans="1:6" ht="25.5" outlineLevel="1" x14ac:dyDescent="0.2">
      <c r="A531" s="30">
        <v>2</v>
      </c>
      <c r="B531" s="32" t="s">
        <v>2026</v>
      </c>
      <c r="C531" s="30"/>
      <c r="D531" s="30"/>
      <c r="E531" s="30"/>
      <c r="F531" s="30"/>
    </row>
    <row r="532" spans="1:6" ht="25.5" outlineLevel="1" x14ac:dyDescent="0.2">
      <c r="A532" s="30">
        <v>3</v>
      </c>
      <c r="B532" s="32" t="s">
        <v>2027</v>
      </c>
      <c r="C532" s="30"/>
      <c r="D532" s="30"/>
      <c r="E532" s="30"/>
      <c r="F532" s="30"/>
    </row>
    <row r="533" spans="1:6" ht="25.5" outlineLevel="1" x14ac:dyDescent="0.2">
      <c r="A533" s="30">
        <v>4</v>
      </c>
      <c r="B533" s="32" t="s">
        <v>2028</v>
      </c>
      <c r="C533" s="30"/>
      <c r="D533" s="30"/>
      <c r="E533" s="30"/>
      <c r="F533" s="30"/>
    </row>
    <row r="534" spans="1:6" ht="38.25" outlineLevel="1" x14ac:dyDescent="0.2">
      <c r="A534" s="30">
        <v>5</v>
      </c>
      <c r="B534" s="32" t="s">
        <v>2029</v>
      </c>
      <c r="C534" s="30"/>
      <c r="D534" s="30"/>
      <c r="E534" s="30"/>
      <c r="F534" s="30"/>
    </row>
    <row r="535" spans="1:6" ht="25.5" outlineLevel="1" x14ac:dyDescent="0.2">
      <c r="A535" s="30">
        <v>6</v>
      </c>
      <c r="B535" s="32" t="s">
        <v>2030</v>
      </c>
      <c r="C535" s="30"/>
      <c r="D535" s="30"/>
      <c r="E535" s="30"/>
      <c r="F535" s="30"/>
    </row>
    <row r="536" spans="1:6" ht="38.25" outlineLevel="1" x14ac:dyDescent="0.2">
      <c r="A536" s="30">
        <v>7</v>
      </c>
      <c r="B536" s="32" t="s">
        <v>2031</v>
      </c>
      <c r="C536" s="30"/>
      <c r="D536" s="30"/>
      <c r="E536" s="30"/>
      <c r="F536" s="30"/>
    </row>
    <row r="537" spans="1:6" ht="25.5" outlineLevel="1" x14ac:dyDescent="0.2">
      <c r="A537" s="30">
        <v>8</v>
      </c>
      <c r="B537" s="32" t="s">
        <v>2032</v>
      </c>
      <c r="C537" s="30"/>
      <c r="D537" s="30"/>
      <c r="E537" s="30"/>
      <c r="F537" s="30"/>
    </row>
    <row r="538" spans="1:6" ht="38.25" outlineLevel="1" x14ac:dyDescent="0.2">
      <c r="A538" s="30">
        <v>9</v>
      </c>
      <c r="B538" s="32" t="s">
        <v>2033</v>
      </c>
      <c r="C538" s="30"/>
      <c r="D538" s="30"/>
      <c r="E538" s="30"/>
      <c r="F538" s="30"/>
    </row>
    <row r="539" spans="1:6" ht="38.25" outlineLevel="1" x14ac:dyDescent="0.2">
      <c r="A539" s="30">
        <v>10</v>
      </c>
      <c r="B539" s="32" t="s">
        <v>2034</v>
      </c>
      <c r="C539" s="30"/>
      <c r="D539" s="30"/>
      <c r="E539" s="30"/>
      <c r="F539" s="30"/>
    </row>
    <row r="540" spans="1:6" ht="38.25" outlineLevel="1" x14ac:dyDescent="0.2">
      <c r="A540" s="30">
        <v>11</v>
      </c>
      <c r="B540" s="32" t="s">
        <v>2035</v>
      </c>
      <c r="C540" s="30"/>
      <c r="D540" s="30"/>
      <c r="E540" s="30"/>
      <c r="F540" s="30"/>
    </row>
    <row r="541" spans="1:6" ht="25.5" outlineLevel="1" x14ac:dyDescent="0.2">
      <c r="A541" s="30">
        <v>12</v>
      </c>
      <c r="B541" s="32" t="s">
        <v>2036</v>
      </c>
      <c r="C541" s="30"/>
      <c r="D541" s="30"/>
      <c r="E541" s="30"/>
      <c r="F541" s="30"/>
    </row>
    <row r="542" spans="1:6" outlineLevel="1" x14ac:dyDescent="0.2">
      <c r="A542" s="30"/>
      <c r="B542" s="30"/>
      <c r="C542" s="30"/>
      <c r="D542" s="30"/>
      <c r="E542" s="30"/>
      <c r="F542" s="30"/>
    </row>
    <row r="543" spans="1:6" outlineLevel="1" x14ac:dyDescent="0.2">
      <c r="A543" s="30"/>
      <c r="B543" s="27" t="s">
        <v>680</v>
      </c>
      <c r="C543" s="30"/>
      <c r="D543" s="30"/>
      <c r="E543" s="30"/>
      <c r="F543" s="30"/>
    </row>
    <row r="544" spans="1:6" ht="25.5" outlineLevel="1" x14ac:dyDescent="0.2">
      <c r="A544" s="30"/>
      <c r="B544" s="29" t="s">
        <v>2455</v>
      </c>
      <c r="C544" s="29" t="s">
        <v>2456</v>
      </c>
      <c r="D544" s="29" t="s">
        <v>2457</v>
      </c>
      <c r="E544" s="29" t="s">
        <v>2458</v>
      </c>
      <c r="F544" s="29" t="s">
        <v>2459</v>
      </c>
    </row>
    <row r="545" spans="1:6" ht="38.25" outlineLevel="1" x14ac:dyDescent="0.2">
      <c r="A545" s="30"/>
      <c r="B545" s="30" t="s">
        <v>68</v>
      </c>
      <c r="C545" s="30" t="s">
        <v>2037</v>
      </c>
      <c r="D545" s="30" t="s">
        <v>2038</v>
      </c>
      <c r="E545" s="30" t="s">
        <v>2039</v>
      </c>
      <c r="F545" s="30" t="s">
        <v>2040</v>
      </c>
    </row>
    <row r="546" spans="1:6" ht="25.5" outlineLevel="1" x14ac:dyDescent="0.2">
      <c r="A546" s="30"/>
      <c r="B546" s="30" t="s">
        <v>313</v>
      </c>
      <c r="C546" s="30" t="s">
        <v>681</v>
      </c>
      <c r="D546" s="30" t="s">
        <v>2041</v>
      </c>
      <c r="E546" s="30" t="s">
        <v>2042</v>
      </c>
      <c r="F546" s="30" t="s">
        <v>2043</v>
      </c>
    </row>
    <row r="547" spans="1:6" ht="25.5" outlineLevel="1" x14ac:dyDescent="0.2">
      <c r="A547" s="30"/>
      <c r="B547" s="30" t="s">
        <v>314</v>
      </c>
      <c r="C547" s="30" t="s">
        <v>682</v>
      </c>
      <c r="D547" s="30" t="s">
        <v>2044</v>
      </c>
      <c r="E547" s="30" t="s">
        <v>2045</v>
      </c>
      <c r="F547" s="30" t="s">
        <v>2046</v>
      </c>
    </row>
    <row r="548" spans="1:6" ht="38.25" outlineLevel="1" x14ac:dyDescent="0.2">
      <c r="A548" s="30"/>
      <c r="B548" s="30" t="s">
        <v>315</v>
      </c>
      <c r="C548" s="30" t="s">
        <v>2047</v>
      </c>
      <c r="D548" s="30" t="s">
        <v>2048</v>
      </c>
      <c r="E548" s="30" t="s">
        <v>2049</v>
      </c>
      <c r="F548" s="30" t="s">
        <v>2050</v>
      </c>
    </row>
    <row r="549" spans="1:6" ht="25.5" outlineLevel="1" x14ac:dyDescent="0.2">
      <c r="A549" s="30"/>
      <c r="B549" s="30" t="s">
        <v>316</v>
      </c>
      <c r="C549" s="30" t="s">
        <v>2051</v>
      </c>
      <c r="D549" s="30" t="s">
        <v>2052</v>
      </c>
      <c r="E549" s="30" t="s">
        <v>2053</v>
      </c>
      <c r="F549" s="30" t="s">
        <v>2054</v>
      </c>
    </row>
    <row r="550" spans="1:6" ht="38.25" outlineLevel="1" x14ac:dyDescent="0.2">
      <c r="A550" s="30"/>
      <c r="B550" s="30" t="s">
        <v>317</v>
      </c>
      <c r="C550" s="30" t="s">
        <v>2055</v>
      </c>
      <c r="D550" s="30" t="s">
        <v>2056</v>
      </c>
      <c r="E550" s="30" t="s">
        <v>2039</v>
      </c>
      <c r="F550" s="30" t="s">
        <v>2040</v>
      </c>
    </row>
    <row r="551" spans="1:6" outlineLevel="1" x14ac:dyDescent="0.2">
      <c r="A551" s="30"/>
      <c r="B551" s="30"/>
      <c r="C551" s="30"/>
      <c r="D551" s="30"/>
      <c r="E551" s="30"/>
      <c r="F551" s="30"/>
    </row>
    <row r="552" spans="1:6" outlineLevel="1" x14ac:dyDescent="0.2">
      <c r="A552" s="30"/>
      <c r="B552" s="30"/>
      <c r="C552" s="30"/>
      <c r="D552" s="30"/>
      <c r="E552" s="30"/>
      <c r="F552" s="30"/>
    </row>
    <row r="553" spans="1:6" outlineLevel="1" x14ac:dyDescent="0.2">
      <c r="A553" s="121" t="s">
        <v>318</v>
      </c>
      <c r="B553" s="121"/>
      <c r="C553" s="121"/>
      <c r="D553" s="121"/>
      <c r="E553" s="121"/>
      <c r="F553" s="121"/>
    </row>
    <row r="554" spans="1:6" ht="25.5" outlineLevel="1" x14ac:dyDescent="0.2">
      <c r="A554" s="30">
        <v>1</v>
      </c>
      <c r="B554" s="32" t="s">
        <v>2057</v>
      </c>
      <c r="C554" s="30"/>
      <c r="D554" s="30"/>
      <c r="E554" s="30"/>
      <c r="F554" s="30"/>
    </row>
    <row r="555" spans="1:6" ht="38.25" outlineLevel="1" x14ac:dyDescent="0.2">
      <c r="A555" s="30">
        <v>2</v>
      </c>
      <c r="B555" s="32" t="s">
        <v>2058</v>
      </c>
      <c r="C555" s="30"/>
      <c r="D555" s="30"/>
      <c r="E555" s="30"/>
      <c r="F555" s="30"/>
    </row>
    <row r="556" spans="1:6" ht="25.5" outlineLevel="1" x14ac:dyDescent="0.2">
      <c r="A556" s="30">
        <v>3</v>
      </c>
      <c r="B556" s="32" t="s">
        <v>2059</v>
      </c>
      <c r="C556" s="30"/>
      <c r="D556" s="30"/>
      <c r="E556" s="30"/>
      <c r="F556" s="30"/>
    </row>
    <row r="557" spans="1:6" ht="25.5" outlineLevel="1" x14ac:dyDescent="0.2">
      <c r="A557" s="30">
        <v>4</v>
      </c>
      <c r="B557" s="32" t="s">
        <v>2460</v>
      </c>
      <c r="C557" s="30"/>
      <c r="D557" s="30"/>
      <c r="E557" s="30"/>
      <c r="F557" s="30"/>
    </row>
    <row r="558" spans="1:6" ht="25.5" outlineLevel="1" x14ac:dyDescent="0.2">
      <c r="A558" s="30">
        <v>5</v>
      </c>
      <c r="B558" s="32" t="s">
        <v>2060</v>
      </c>
      <c r="C558" s="30"/>
      <c r="D558" s="30"/>
      <c r="E558" s="30"/>
      <c r="F558" s="30"/>
    </row>
    <row r="559" spans="1:6" outlineLevel="1" x14ac:dyDescent="0.2">
      <c r="A559" s="30"/>
      <c r="B559" s="30"/>
      <c r="C559" s="30"/>
      <c r="D559" s="30"/>
      <c r="E559" s="30"/>
      <c r="F559" s="30"/>
    </row>
    <row r="560" spans="1:6" outlineLevel="1" x14ac:dyDescent="0.2">
      <c r="A560" s="121" t="s">
        <v>683</v>
      </c>
      <c r="B560" s="121"/>
      <c r="C560" s="121"/>
      <c r="D560" s="121"/>
      <c r="E560" s="121"/>
      <c r="F560" s="121"/>
    </row>
    <row r="561" spans="1:6" ht="25.5" outlineLevel="1" x14ac:dyDescent="0.2">
      <c r="A561" s="30">
        <v>1</v>
      </c>
      <c r="B561" s="32" t="s">
        <v>2061</v>
      </c>
      <c r="C561" s="30"/>
      <c r="D561" s="30"/>
      <c r="E561" s="30"/>
      <c r="F561" s="30"/>
    </row>
    <row r="562" spans="1:6" ht="25.5" outlineLevel="1" x14ac:dyDescent="0.2">
      <c r="A562" s="30">
        <v>2</v>
      </c>
      <c r="B562" s="32" t="s">
        <v>2062</v>
      </c>
      <c r="C562" s="30"/>
      <c r="D562" s="30"/>
      <c r="E562" s="30"/>
      <c r="F562" s="30"/>
    </row>
    <row r="563" spans="1:6" ht="25.5" outlineLevel="1" x14ac:dyDescent="0.2">
      <c r="A563" s="30">
        <v>3</v>
      </c>
      <c r="B563" s="32" t="s">
        <v>2063</v>
      </c>
      <c r="C563" s="30"/>
      <c r="D563" s="30"/>
      <c r="E563" s="30"/>
      <c r="F563" s="30"/>
    </row>
    <row r="564" spans="1:6" ht="25.5" outlineLevel="1" x14ac:dyDescent="0.2">
      <c r="A564" s="30">
        <v>4</v>
      </c>
      <c r="B564" s="32" t="s">
        <v>2064</v>
      </c>
      <c r="C564" s="30"/>
      <c r="D564" s="30"/>
      <c r="E564" s="30"/>
      <c r="F564" s="30"/>
    </row>
    <row r="565" spans="1:6" ht="25.5" outlineLevel="1" x14ac:dyDescent="0.2">
      <c r="A565" s="30">
        <v>5</v>
      </c>
      <c r="B565" s="32" t="s">
        <v>2065</v>
      </c>
      <c r="C565" s="30"/>
      <c r="D565" s="30"/>
      <c r="E565" s="30"/>
      <c r="F565" s="30"/>
    </row>
    <row r="566" spans="1:6" ht="25.5" outlineLevel="1" x14ac:dyDescent="0.2">
      <c r="A566" s="30">
        <v>6</v>
      </c>
      <c r="B566" s="32" t="s">
        <v>2066</v>
      </c>
      <c r="C566" s="30"/>
      <c r="D566" s="30"/>
      <c r="E566" s="30"/>
      <c r="F566" s="30"/>
    </row>
    <row r="567" spans="1:6" outlineLevel="1" x14ac:dyDescent="0.2">
      <c r="A567" s="30"/>
      <c r="B567" s="30"/>
      <c r="C567" s="30"/>
      <c r="D567" s="30"/>
      <c r="E567" s="30"/>
      <c r="F567" s="30"/>
    </row>
    <row r="568" spans="1:6" outlineLevel="1" x14ac:dyDescent="0.2">
      <c r="A568" s="121" t="s">
        <v>684</v>
      </c>
      <c r="B568" s="121"/>
      <c r="C568" s="121"/>
      <c r="D568" s="121"/>
      <c r="E568" s="121"/>
      <c r="F568" s="121"/>
    </row>
    <row r="569" spans="1:6" ht="25.5" outlineLevel="1" x14ac:dyDescent="0.2">
      <c r="A569" s="30">
        <v>1</v>
      </c>
      <c r="B569" s="32" t="s">
        <v>2067</v>
      </c>
      <c r="C569" s="30"/>
      <c r="D569" s="30"/>
      <c r="E569" s="30"/>
      <c r="F569" s="30"/>
    </row>
    <row r="570" spans="1:6" ht="25.5" outlineLevel="1" x14ac:dyDescent="0.2">
      <c r="A570" s="30">
        <v>2</v>
      </c>
      <c r="B570" s="32" t="s">
        <v>2461</v>
      </c>
      <c r="C570" s="30"/>
      <c r="D570" s="30"/>
      <c r="E570" s="30"/>
      <c r="F570" s="30"/>
    </row>
    <row r="571" spans="1:6" ht="25.5" outlineLevel="1" x14ac:dyDescent="0.2">
      <c r="A571" s="30">
        <v>3</v>
      </c>
      <c r="B571" s="32" t="s">
        <v>2068</v>
      </c>
      <c r="C571" s="30"/>
      <c r="D571" s="30"/>
      <c r="E571" s="30"/>
      <c r="F571" s="30"/>
    </row>
    <row r="572" spans="1:6" outlineLevel="1" x14ac:dyDescent="0.2">
      <c r="A572" s="30">
        <v>4</v>
      </c>
      <c r="B572" s="32" t="s">
        <v>2462</v>
      </c>
      <c r="C572" s="30"/>
      <c r="D572" s="30"/>
      <c r="E572" s="30"/>
      <c r="F572" s="30"/>
    </row>
    <row r="573" spans="1:6" ht="38.25" outlineLevel="1" x14ac:dyDescent="0.2">
      <c r="A573" s="30">
        <v>5</v>
      </c>
      <c r="B573" s="32" t="s">
        <v>2069</v>
      </c>
      <c r="C573" s="30"/>
      <c r="D573" s="30"/>
      <c r="E573" s="30"/>
      <c r="F573" s="30"/>
    </row>
    <row r="574" spans="1:6" ht="25.5" outlineLevel="1" x14ac:dyDescent="0.2">
      <c r="A574" s="30">
        <v>6</v>
      </c>
      <c r="B574" s="32" t="s">
        <v>2070</v>
      </c>
      <c r="C574" s="30"/>
      <c r="D574" s="30"/>
      <c r="E574" s="30"/>
      <c r="F574" s="30"/>
    </row>
    <row r="575" spans="1:6" ht="25.5" outlineLevel="1" x14ac:dyDescent="0.2">
      <c r="A575" s="30">
        <v>7</v>
      </c>
      <c r="B575" s="32" t="s">
        <v>2071</v>
      </c>
      <c r="C575" s="30"/>
      <c r="D575" s="30"/>
      <c r="E575" s="30"/>
      <c r="F575" s="30"/>
    </row>
    <row r="576" spans="1:6" outlineLevel="1" x14ac:dyDescent="0.2">
      <c r="A576" s="30"/>
      <c r="B576" s="30"/>
      <c r="C576" s="30"/>
      <c r="D576" s="30"/>
      <c r="E576" s="30"/>
      <c r="F576" s="30"/>
    </row>
    <row r="577" spans="1:6" outlineLevel="1" x14ac:dyDescent="0.2">
      <c r="A577" s="121" t="s">
        <v>685</v>
      </c>
      <c r="B577" s="121"/>
      <c r="C577" s="121"/>
      <c r="D577" s="121"/>
      <c r="E577" s="121"/>
      <c r="F577" s="121"/>
    </row>
    <row r="578" spans="1:6" ht="25.5" outlineLevel="1" x14ac:dyDescent="0.2">
      <c r="A578" s="30">
        <v>1</v>
      </c>
      <c r="B578" s="32" t="s">
        <v>2072</v>
      </c>
      <c r="C578" s="30"/>
      <c r="D578" s="30"/>
      <c r="E578" s="30"/>
      <c r="F578" s="30"/>
    </row>
    <row r="579" spans="1:6" ht="25.5" outlineLevel="1" x14ac:dyDescent="0.2">
      <c r="A579" s="30">
        <v>2</v>
      </c>
      <c r="B579" s="32" t="s">
        <v>2463</v>
      </c>
      <c r="C579" s="30"/>
      <c r="D579" s="30"/>
      <c r="E579" s="30"/>
      <c r="F579" s="30"/>
    </row>
    <row r="580" spans="1:6" ht="25.5" outlineLevel="1" x14ac:dyDescent="0.2">
      <c r="A580" s="30">
        <v>3</v>
      </c>
      <c r="B580" s="32" t="s">
        <v>2073</v>
      </c>
      <c r="C580" s="30"/>
      <c r="D580" s="30"/>
      <c r="E580" s="30"/>
      <c r="F580" s="30"/>
    </row>
    <row r="581" spans="1:6" outlineLevel="1" x14ac:dyDescent="0.2">
      <c r="A581" s="30">
        <v>4</v>
      </c>
      <c r="B581" s="32" t="s">
        <v>2464</v>
      </c>
      <c r="C581" s="30"/>
      <c r="D581" s="30"/>
      <c r="E581" s="30"/>
      <c r="F581" s="30"/>
    </row>
    <row r="582" spans="1:6" ht="38.25" outlineLevel="1" x14ac:dyDescent="0.2">
      <c r="A582" s="30">
        <v>5</v>
      </c>
      <c r="B582" s="32" t="s">
        <v>2074</v>
      </c>
      <c r="C582" s="30"/>
      <c r="D582" s="30"/>
      <c r="E582" s="30"/>
      <c r="F582" s="30"/>
    </row>
    <row r="583" spans="1:6" ht="25.5" outlineLevel="1" x14ac:dyDescent="0.2">
      <c r="A583" s="30">
        <v>6</v>
      </c>
      <c r="B583" s="32" t="s">
        <v>2075</v>
      </c>
      <c r="C583" s="30"/>
      <c r="D583" s="30"/>
      <c r="E583" s="30"/>
      <c r="F583" s="30"/>
    </row>
    <row r="584" spans="1:6" outlineLevel="1" x14ac:dyDescent="0.2">
      <c r="A584" s="30"/>
      <c r="B584" s="30"/>
      <c r="C584" s="30"/>
      <c r="D584" s="30"/>
      <c r="E584" s="30"/>
      <c r="F584" s="30"/>
    </row>
    <row r="585" spans="1:6" outlineLevel="1" x14ac:dyDescent="0.2">
      <c r="A585" s="121" t="s">
        <v>369</v>
      </c>
      <c r="B585" s="121"/>
      <c r="C585" s="121"/>
      <c r="D585" s="121"/>
      <c r="E585" s="121"/>
      <c r="F585" s="121"/>
    </row>
    <row r="586" spans="1:6" ht="25.5" outlineLevel="1" x14ac:dyDescent="0.2">
      <c r="A586" s="30">
        <v>1</v>
      </c>
      <c r="B586" s="32" t="s">
        <v>2076</v>
      </c>
      <c r="C586" s="30"/>
      <c r="D586" s="30"/>
      <c r="E586" s="30"/>
      <c r="F586" s="30"/>
    </row>
    <row r="587" spans="1:6" outlineLevel="1" x14ac:dyDescent="0.2">
      <c r="A587" s="30">
        <v>2</v>
      </c>
      <c r="B587" s="32" t="s">
        <v>2077</v>
      </c>
      <c r="C587" s="30"/>
      <c r="D587" s="30"/>
      <c r="E587" s="30"/>
      <c r="F587" s="30"/>
    </row>
    <row r="588" spans="1:6" ht="38.25" outlineLevel="1" x14ac:dyDescent="0.2">
      <c r="A588" s="30">
        <v>3</v>
      </c>
      <c r="B588" s="32" t="s">
        <v>2465</v>
      </c>
      <c r="C588" s="30"/>
      <c r="D588" s="30"/>
      <c r="E588" s="30"/>
      <c r="F588" s="30"/>
    </row>
    <row r="589" spans="1:6" ht="38.25" outlineLevel="1" x14ac:dyDescent="0.2">
      <c r="A589" s="30">
        <v>4</v>
      </c>
      <c r="B589" s="32" t="s">
        <v>2078</v>
      </c>
      <c r="C589" s="30"/>
      <c r="D589" s="30"/>
      <c r="E589" s="30"/>
      <c r="F589" s="30"/>
    </row>
    <row r="590" spans="1:6" ht="25.5" outlineLevel="1" x14ac:dyDescent="0.2">
      <c r="A590" s="30">
        <v>5</v>
      </c>
      <c r="B590" s="32" t="s">
        <v>2466</v>
      </c>
      <c r="C590" s="30"/>
      <c r="D590" s="30"/>
      <c r="E590" s="30"/>
      <c r="F590" s="30"/>
    </row>
    <row r="591" spans="1:6" ht="25.5" outlineLevel="1" x14ac:dyDescent="0.2">
      <c r="A591" s="30">
        <v>6</v>
      </c>
      <c r="B591" s="32" t="s">
        <v>2079</v>
      </c>
      <c r="C591" s="30"/>
      <c r="D591" s="30"/>
      <c r="E591" s="30"/>
      <c r="F591" s="30"/>
    </row>
    <row r="592" spans="1:6" ht="25.5" outlineLevel="1" x14ac:dyDescent="0.2">
      <c r="A592" s="30">
        <v>7</v>
      </c>
      <c r="B592" s="32" t="s">
        <v>2080</v>
      </c>
      <c r="C592" s="30"/>
      <c r="D592" s="30"/>
      <c r="E592" s="30"/>
      <c r="F592" s="30"/>
    </row>
    <row r="593" spans="1:6" ht="25.5" outlineLevel="1" x14ac:dyDescent="0.2">
      <c r="A593" s="30">
        <v>8</v>
      </c>
      <c r="B593" s="32" t="s">
        <v>2467</v>
      </c>
      <c r="C593" s="30"/>
      <c r="D593" s="30"/>
      <c r="E593" s="30"/>
      <c r="F593" s="30"/>
    </row>
    <row r="594" spans="1:6" ht="38.25" outlineLevel="1" x14ac:dyDescent="0.2">
      <c r="A594" s="30">
        <v>9</v>
      </c>
      <c r="B594" s="32" t="s">
        <v>2081</v>
      </c>
      <c r="C594" s="30"/>
      <c r="D594" s="30"/>
      <c r="E594" s="30"/>
      <c r="F594" s="30"/>
    </row>
    <row r="595" spans="1:6" ht="38.25" outlineLevel="1" x14ac:dyDescent="0.2">
      <c r="A595" s="30">
        <v>10</v>
      </c>
      <c r="B595" s="32" t="s">
        <v>2082</v>
      </c>
      <c r="C595" s="30"/>
      <c r="D595" s="30"/>
      <c r="E595" s="30"/>
      <c r="F595" s="30"/>
    </row>
    <row r="596" spans="1:6" ht="38.25" outlineLevel="1" x14ac:dyDescent="0.2">
      <c r="A596" s="30">
        <v>11</v>
      </c>
      <c r="B596" s="32" t="s">
        <v>2083</v>
      </c>
      <c r="C596" s="30"/>
      <c r="D596" s="30"/>
      <c r="E596" s="30"/>
      <c r="F596" s="30"/>
    </row>
    <row r="597" spans="1:6" ht="25.5" outlineLevel="1" x14ac:dyDescent="0.2">
      <c r="A597" s="30">
        <v>12</v>
      </c>
      <c r="B597" s="32" t="s">
        <v>2084</v>
      </c>
      <c r="C597" s="30"/>
      <c r="D597" s="30"/>
      <c r="E597" s="30"/>
      <c r="F597" s="30"/>
    </row>
    <row r="598" spans="1:6" outlineLevel="1" x14ac:dyDescent="0.2">
      <c r="A598" s="30"/>
      <c r="B598" s="30"/>
      <c r="C598" s="30"/>
      <c r="D598" s="30"/>
      <c r="E598" s="30"/>
      <c r="F598" s="30"/>
    </row>
    <row r="599" spans="1:6" outlineLevel="1" x14ac:dyDescent="0.2">
      <c r="A599" s="121" t="s">
        <v>357</v>
      </c>
      <c r="B599" s="121"/>
      <c r="C599" s="121"/>
      <c r="D599" s="121"/>
      <c r="E599" s="121"/>
      <c r="F599" s="121"/>
    </row>
    <row r="600" spans="1:6" ht="25.5" outlineLevel="1" x14ac:dyDescent="0.2">
      <c r="A600" s="30">
        <v>1</v>
      </c>
      <c r="B600" s="32" t="s">
        <v>2085</v>
      </c>
      <c r="C600" s="30"/>
      <c r="D600" s="30"/>
      <c r="E600" s="30"/>
      <c r="F600" s="30"/>
    </row>
    <row r="601" spans="1:6" ht="25.5" outlineLevel="1" x14ac:dyDescent="0.2">
      <c r="A601" s="30">
        <v>2</v>
      </c>
      <c r="B601" s="32" t="s">
        <v>2086</v>
      </c>
      <c r="C601" s="30"/>
      <c r="D601" s="30"/>
      <c r="E601" s="30"/>
      <c r="F601" s="30"/>
    </row>
    <row r="602" spans="1:6" ht="25.5" outlineLevel="1" x14ac:dyDescent="0.2">
      <c r="A602" s="30">
        <v>3</v>
      </c>
      <c r="B602" s="32" t="s">
        <v>2087</v>
      </c>
      <c r="C602" s="30"/>
      <c r="D602" s="30"/>
      <c r="E602" s="30"/>
      <c r="F602" s="30"/>
    </row>
    <row r="603" spans="1:6" ht="25.5" outlineLevel="1" x14ac:dyDescent="0.2">
      <c r="A603" s="30">
        <v>4</v>
      </c>
      <c r="B603" s="32" t="s">
        <v>2088</v>
      </c>
      <c r="C603" s="30"/>
      <c r="D603" s="30"/>
      <c r="E603" s="30"/>
      <c r="F603" s="30"/>
    </row>
    <row r="604" spans="1:6" outlineLevel="1" x14ac:dyDescent="0.2">
      <c r="A604" s="30"/>
      <c r="B604" s="30"/>
      <c r="C604" s="30"/>
      <c r="D604" s="30"/>
      <c r="E604" s="30"/>
      <c r="F604" s="30"/>
    </row>
    <row r="605" spans="1:6" outlineLevel="1" x14ac:dyDescent="0.2">
      <c r="A605" s="121" t="s">
        <v>450</v>
      </c>
      <c r="B605" s="121"/>
      <c r="C605" s="121"/>
      <c r="D605" s="121"/>
      <c r="E605" s="121"/>
      <c r="F605" s="121"/>
    </row>
    <row r="606" spans="1:6" ht="38.25" outlineLevel="1" x14ac:dyDescent="0.2">
      <c r="A606" s="30">
        <v>1</v>
      </c>
      <c r="B606" s="32" t="s">
        <v>2089</v>
      </c>
      <c r="C606" s="30"/>
      <c r="D606" s="30"/>
      <c r="E606" s="30"/>
      <c r="F606" s="30"/>
    </row>
    <row r="607" spans="1:6" ht="25.5" outlineLevel="1" x14ac:dyDescent="0.2">
      <c r="A607" s="30">
        <v>2</v>
      </c>
      <c r="B607" s="32" t="s">
        <v>2090</v>
      </c>
      <c r="C607" s="30"/>
      <c r="D607" s="30"/>
      <c r="E607" s="30"/>
      <c r="F607" s="30"/>
    </row>
    <row r="608" spans="1:6" ht="38.25" outlineLevel="1" x14ac:dyDescent="0.2">
      <c r="A608" s="30">
        <v>3</v>
      </c>
      <c r="B608" s="32" t="s">
        <v>2091</v>
      </c>
      <c r="C608" s="30"/>
      <c r="D608" s="30"/>
      <c r="E608" s="30"/>
      <c r="F608" s="30"/>
    </row>
    <row r="609" spans="1:6" ht="38.25" outlineLevel="1" x14ac:dyDescent="0.2">
      <c r="A609" s="30">
        <v>4</v>
      </c>
      <c r="B609" s="32" t="s">
        <v>2092</v>
      </c>
      <c r="C609" s="30"/>
      <c r="D609" s="30"/>
      <c r="E609" s="30"/>
      <c r="F609" s="30"/>
    </row>
    <row r="610" spans="1:6" ht="38.25" outlineLevel="1" x14ac:dyDescent="0.2">
      <c r="A610" s="30">
        <v>5</v>
      </c>
      <c r="B610" s="32" t="s">
        <v>2093</v>
      </c>
      <c r="C610" s="30"/>
      <c r="D610" s="30"/>
      <c r="E610" s="30"/>
      <c r="F610" s="30"/>
    </row>
    <row r="611" spans="1:6" ht="25.5" outlineLevel="1" x14ac:dyDescent="0.2">
      <c r="A611" s="30">
        <v>6</v>
      </c>
      <c r="B611" s="32" t="s">
        <v>2468</v>
      </c>
      <c r="C611" s="30"/>
      <c r="D611" s="30"/>
      <c r="E611" s="30"/>
      <c r="F611" s="30"/>
    </row>
    <row r="612" spans="1:6" ht="25.5" outlineLevel="1" x14ac:dyDescent="0.2">
      <c r="A612" s="30">
        <v>7</v>
      </c>
      <c r="B612" s="32" t="s">
        <v>2094</v>
      </c>
      <c r="C612" s="30"/>
      <c r="D612" s="30"/>
      <c r="E612" s="30"/>
      <c r="F612" s="30"/>
    </row>
    <row r="613" spans="1:6" outlineLevel="1" x14ac:dyDescent="0.2">
      <c r="A613" s="30"/>
      <c r="B613" s="30"/>
      <c r="C613" s="30"/>
      <c r="D613" s="30"/>
      <c r="E613" s="30"/>
      <c r="F613" s="30"/>
    </row>
    <row r="614" spans="1:6" outlineLevel="1" x14ac:dyDescent="0.2">
      <c r="A614" s="121" t="s">
        <v>485</v>
      </c>
      <c r="B614" s="121"/>
      <c r="C614" s="121"/>
      <c r="D614" s="121"/>
      <c r="E614" s="121"/>
      <c r="F614" s="121"/>
    </row>
    <row r="615" spans="1:6" ht="25.5" outlineLevel="1" x14ac:dyDescent="0.2">
      <c r="A615" s="30">
        <v>1</v>
      </c>
      <c r="B615" s="32" t="s">
        <v>2095</v>
      </c>
      <c r="C615" s="30"/>
      <c r="D615" s="30"/>
      <c r="E615" s="30"/>
      <c r="F615" s="30"/>
    </row>
    <row r="616" spans="1:6" ht="25.5" outlineLevel="1" x14ac:dyDescent="0.2">
      <c r="A616" s="30">
        <v>2</v>
      </c>
      <c r="B616" s="32" t="s">
        <v>2096</v>
      </c>
      <c r="C616" s="30"/>
      <c r="D616" s="30"/>
      <c r="E616" s="30"/>
      <c r="F616" s="30"/>
    </row>
    <row r="617" spans="1:6" ht="25.5" outlineLevel="1" x14ac:dyDescent="0.2">
      <c r="A617" s="30">
        <v>3</v>
      </c>
      <c r="B617" s="32" t="s">
        <v>2097</v>
      </c>
      <c r="C617" s="30"/>
      <c r="D617" s="30"/>
      <c r="E617" s="30"/>
      <c r="F617" s="30"/>
    </row>
    <row r="618" spans="1:6" ht="25.5" outlineLevel="1" x14ac:dyDescent="0.2">
      <c r="A618" s="30">
        <v>4</v>
      </c>
      <c r="B618" s="32" t="s">
        <v>2098</v>
      </c>
      <c r="C618" s="30"/>
      <c r="D618" s="30"/>
      <c r="E618" s="30"/>
      <c r="F618" s="30"/>
    </row>
    <row r="619" spans="1:6" ht="38.25" outlineLevel="1" x14ac:dyDescent="0.2">
      <c r="A619" s="30">
        <v>5</v>
      </c>
      <c r="B619" s="32" t="s">
        <v>2099</v>
      </c>
      <c r="C619" s="30"/>
      <c r="D619" s="30"/>
      <c r="E619" s="30"/>
      <c r="F619" s="30"/>
    </row>
    <row r="620" spans="1:6" ht="25.5" outlineLevel="1" x14ac:dyDescent="0.2">
      <c r="A620" s="30">
        <v>6</v>
      </c>
      <c r="B620" s="32" t="s">
        <v>2100</v>
      </c>
      <c r="C620" s="30"/>
      <c r="D620" s="30"/>
      <c r="E620" s="30"/>
      <c r="F620" s="30"/>
    </row>
    <row r="621" spans="1:6" outlineLevel="1" x14ac:dyDescent="0.2">
      <c r="A621" s="30">
        <v>7</v>
      </c>
      <c r="B621" s="32" t="s">
        <v>2101</v>
      </c>
      <c r="C621" s="30"/>
      <c r="D621" s="30"/>
      <c r="E621" s="30"/>
      <c r="F621" s="30"/>
    </row>
    <row r="622" spans="1:6" outlineLevel="1" x14ac:dyDescent="0.2">
      <c r="A622" s="30"/>
      <c r="B622" s="30"/>
      <c r="C622" s="30"/>
      <c r="D622" s="30"/>
      <c r="E622" s="30"/>
      <c r="F622" s="30"/>
    </row>
    <row r="623" spans="1:6" outlineLevel="1" x14ac:dyDescent="0.2">
      <c r="A623" s="121" t="s">
        <v>555</v>
      </c>
      <c r="B623" s="121"/>
      <c r="C623" s="121"/>
      <c r="D623" s="121"/>
      <c r="E623" s="121"/>
      <c r="F623" s="121"/>
    </row>
    <row r="624" spans="1:6" ht="25.5" outlineLevel="1" x14ac:dyDescent="0.2">
      <c r="A624" s="30">
        <v>1</v>
      </c>
      <c r="B624" s="32" t="s">
        <v>2102</v>
      </c>
      <c r="C624" s="30"/>
      <c r="D624" s="30"/>
      <c r="E624" s="30"/>
      <c r="F624" s="30"/>
    </row>
    <row r="625" spans="1:6" ht="25.5" outlineLevel="1" x14ac:dyDescent="0.2">
      <c r="A625" s="30">
        <v>2</v>
      </c>
      <c r="B625" s="32" t="s">
        <v>2103</v>
      </c>
      <c r="C625" s="30"/>
      <c r="D625" s="30"/>
      <c r="E625" s="30"/>
      <c r="F625" s="30"/>
    </row>
    <row r="626" spans="1:6" ht="38.25" outlineLevel="1" x14ac:dyDescent="0.2">
      <c r="A626" s="30">
        <v>3</v>
      </c>
      <c r="B626" s="32" t="s">
        <v>2104</v>
      </c>
      <c r="C626" s="30"/>
      <c r="D626" s="30"/>
      <c r="E626" s="30"/>
      <c r="F626" s="30"/>
    </row>
    <row r="627" spans="1:6" ht="25.5" outlineLevel="1" x14ac:dyDescent="0.2">
      <c r="A627" s="30">
        <v>4</v>
      </c>
      <c r="B627" s="32" t="s">
        <v>2105</v>
      </c>
      <c r="C627" s="30"/>
      <c r="D627" s="30"/>
      <c r="E627" s="30"/>
      <c r="F627" s="30"/>
    </row>
    <row r="628" spans="1:6" ht="38.25" outlineLevel="1" x14ac:dyDescent="0.2">
      <c r="A628" s="30">
        <v>5</v>
      </c>
      <c r="B628" s="32" t="s">
        <v>2106</v>
      </c>
      <c r="C628" s="30"/>
      <c r="D628" s="30"/>
      <c r="E628" s="30"/>
      <c r="F628" s="30"/>
    </row>
    <row r="629" spans="1:6" ht="25.5" outlineLevel="1" x14ac:dyDescent="0.2">
      <c r="A629" s="30">
        <v>6</v>
      </c>
      <c r="B629" s="32" t="s">
        <v>2107</v>
      </c>
      <c r="C629" s="30"/>
      <c r="D629" s="30"/>
      <c r="E629" s="30"/>
      <c r="F629" s="30"/>
    </row>
    <row r="630" spans="1:6" ht="25.5" outlineLevel="1" x14ac:dyDescent="0.2">
      <c r="A630" s="30">
        <v>7</v>
      </c>
      <c r="B630" s="32" t="s">
        <v>2108</v>
      </c>
      <c r="C630" s="30"/>
      <c r="D630" s="30"/>
      <c r="E630" s="30"/>
      <c r="F630" s="30"/>
    </row>
    <row r="631" spans="1:6" ht="25.5" outlineLevel="1" x14ac:dyDescent="0.2">
      <c r="A631" s="30">
        <v>8</v>
      </c>
      <c r="B631" s="32" t="s">
        <v>2109</v>
      </c>
      <c r="C631" s="30"/>
      <c r="D631" s="30"/>
      <c r="E631" s="30"/>
      <c r="F631" s="30"/>
    </row>
    <row r="632" spans="1:6" outlineLevel="1" x14ac:dyDescent="0.2">
      <c r="A632" s="30">
        <v>9</v>
      </c>
      <c r="B632" s="32" t="s">
        <v>2110</v>
      </c>
      <c r="C632" s="30"/>
      <c r="D632" s="30"/>
      <c r="E632" s="30"/>
      <c r="F632" s="30"/>
    </row>
    <row r="633" spans="1:6" outlineLevel="1" x14ac:dyDescent="0.2">
      <c r="A633" s="30"/>
      <c r="B633" s="30"/>
      <c r="C633" s="30"/>
      <c r="D633" s="30"/>
      <c r="E633" s="30"/>
      <c r="F633" s="30"/>
    </row>
    <row r="634" spans="1:6" outlineLevel="1" x14ac:dyDescent="0.2">
      <c r="A634" s="121" t="s">
        <v>585</v>
      </c>
      <c r="B634" s="121"/>
      <c r="C634" s="121"/>
      <c r="D634" s="121"/>
      <c r="E634" s="121"/>
      <c r="F634" s="121"/>
    </row>
    <row r="635" spans="1:6" ht="25.5" outlineLevel="1" x14ac:dyDescent="0.2">
      <c r="A635" s="30">
        <v>1</v>
      </c>
      <c r="B635" s="32" t="s">
        <v>2111</v>
      </c>
      <c r="C635" s="30"/>
      <c r="D635" s="30"/>
      <c r="E635" s="30"/>
      <c r="F635" s="30"/>
    </row>
    <row r="636" spans="1:6" ht="38.25" outlineLevel="1" x14ac:dyDescent="0.2">
      <c r="A636" s="30">
        <v>2</v>
      </c>
      <c r="B636" s="32" t="s">
        <v>2112</v>
      </c>
      <c r="C636" s="30"/>
      <c r="D636" s="30"/>
      <c r="E636" s="30"/>
      <c r="F636" s="30"/>
    </row>
    <row r="637" spans="1:6" ht="25.5" outlineLevel="1" x14ac:dyDescent="0.2">
      <c r="A637" s="30">
        <v>3</v>
      </c>
      <c r="B637" s="32" t="s">
        <v>2113</v>
      </c>
      <c r="C637" s="30"/>
      <c r="D637" s="30"/>
      <c r="E637" s="30"/>
      <c r="F637" s="30"/>
    </row>
    <row r="638" spans="1:6" ht="25.5" outlineLevel="1" x14ac:dyDescent="0.2">
      <c r="A638" s="30">
        <v>4</v>
      </c>
      <c r="B638" s="32" t="s">
        <v>2114</v>
      </c>
      <c r="C638" s="30"/>
      <c r="D638" s="30"/>
      <c r="E638" s="30"/>
      <c r="F638" s="30"/>
    </row>
    <row r="639" spans="1:6" ht="38.25" outlineLevel="1" x14ac:dyDescent="0.2">
      <c r="A639" s="30">
        <v>5</v>
      </c>
      <c r="B639" s="32" t="s">
        <v>2115</v>
      </c>
      <c r="C639" s="30"/>
      <c r="D639" s="30"/>
      <c r="E639" s="30"/>
      <c r="F639" s="30"/>
    </row>
    <row r="640" spans="1:6" ht="25.5" outlineLevel="1" x14ac:dyDescent="0.2">
      <c r="A640" s="30">
        <v>6</v>
      </c>
      <c r="B640" s="32" t="s">
        <v>2116</v>
      </c>
      <c r="C640" s="30"/>
      <c r="D640" s="30"/>
      <c r="E640" s="30"/>
      <c r="F640" s="30"/>
    </row>
    <row r="641" spans="1:6" ht="38.25" outlineLevel="1" x14ac:dyDescent="0.2">
      <c r="A641" s="30">
        <v>7</v>
      </c>
      <c r="B641" s="32" t="s">
        <v>2117</v>
      </c>
      <c r="C641" s="30"/>
      <c r="D641" s="30"/>
      <c r="E641" s="30"/>
      <c r="F641" s="30"/>
    </row>
    <row r="642" spans="1:6" ht="38.25" outlineLevel="1" x14ac:dyDescent="0.2">
      <c r="A642" s="30">
        <v>8</v>
      </c>
      <c r="B642" s="32" t="s">
        <v>2118</v>
      </c>
      <c r="C642" s="30"/>
      <c r="D642" s="30"/>
      <c r="E642" s="30"/>
      <c r="F642" s="30"/>
    </row>
    <row r="643" spans="1:6" ht="25.5" outlineLevel="1" x14ac:dyDescent="0.2">
      <c r="A643" s="30">
        <v>9</v>
      </c>
      <c r="B643" s="32" t="s">
        <v>2119</v>
      </c>
      <c r="C643" s="30"/>
      <c r="D643" s="30"/>
      <c r="E643" s="30"/>
      <c r="F643" s="30"/>
    </row>
    <row r="644" spans="1:6" ht="25.5" outlineLevel="1" x14ac:dyDescent="0.2">
      <c r="A644" s="30">
        <v>10</v>
      </c>
      <c r="B644" s="32" t="s">
        <v>2120</v>
      </c>
      <c r="C644" s="30"/>
      <c r="D644" s="30"/>
      <c r="E644" s="30"/>
      <c r="F644" s="30"/>
    </row>
    <row r="645" spans="1:6" outlineLevel="1" x14ac:dyDescent="0.2">
      <c r="A645" s="30"/>
      <c r="B645" s="30"/>
      <c r="C645" s="30"/>
      <c r="D645" s="30"/>
      <c r="E645" s="30"/>
      <c r="F645" s="30"/>
    </row>
    <row r="646" spans="1:6" outlineLevel="1" x14ac:dyDescent="0.2">
      <c r="A646" s="121" t="s">
        <v>505</v>
      </c>
      <c r="B646" s="121"/>
      <c r="C646" s="121"/>
      <c r="D646" s="121"/>
      <c r="E646" s="121"/>
      <c r="F646" s="121"/>
    </row>
    <row r="647" spans="1:6" ht="25.5" outlineLevel="1" x14ac:dyDescent="0.2">
      <c r="A647" s="30">
        <v>1</v>
      </c>
      <c r="B647" s="32" t="s">
        <v>2121</v>
      </c>
      <c r="C647" s="30"/>
      <c r="D647" s="30"/>
      <c r="E647" s="30"/>
      <c r="F647" s="30"/>
    </row>
    <row r="648" spans="1:6" ht="25.5" outlineLevel="1" x14ac:dyDescent="0.2">
      <c r="A648" s="30">
        <v>2</v>
      </c>
      <c r="B648" s="32" t="s">
        <v>2122</v>
      </c>
      <c r="C648" s="30"/>
      <c r="D648" s="30"/>
      <c r="E648" s="30"/>
      <c r="F648" s="30"/>
    </row>
    <row r="649" spans="1:6" ht="25.5" outlineLevel="1" x14ac:dyDescent="0.2">
      <c r="A649" s="30">
        <v>3</v>
      </c>
      <c r="B649" s="32" t="s">
        <v>2123</v>
      </c>
      <c r="C649" s="30"/>
      <c r="D649" s="30"/>
      <c r="E649" s="30"/>
      <c r="F649" s="30"/>
    </row>
    <row r="650" spans="1:6" ht="38.25" outlineLevel="1" x14ac:dyDescent="0.2">
      <c r="A650" s="30">
        <v>4</v>
      </c>
      <c r="B650" s="32" t="s">
        <v>2124</v>
      </c>
      <c r="C650" s="30"/>
      <c r="D650" s="30"/>
      <c r="E650" s="30"/>
      <c r="F650" s="30"/>
    </row>
    <row r="651" spans="1:6" ht="25.5" outlineLevel="1" x14ac:dyDescent="0.2">
      <c r="A651" s="30">
        <v>5</v>
      </c>
      <c r="B651" s="32" t="s">
        <v>2125</v>
      </c>
      <c r="C651" s="30"/>
      <c r="D651" s="30"/>
      <c r="E651" s="30"/>
      <c r="F651" s="30"/>
    </row>
    <row r="652" spans="1:6" ht="25.5" outlineLevel="1" x14ac:dyDescent="0.2">
      <c r="A652" s="30">
        <v>6</v>
      </c>
      <c r="B652" s="32" t="s">
        <v>2126</v>
      </c>
      <c r="C652" s="30"/>
      <c r="D652" s="30"/>
      <c r="E652" s="30"/>
      <c r="F652" s="30"/>
    </row>
    <row r="653" spans="1:6" ht="25.5" outlineLevel="1" x14ac:dyDescent="0.2">
      <c r="A653" s="30">
        <v>7</v>
      </c>
      <c r="B653" s="32" t="s">
        <v>2127</v>
      </c>
      <c r="C653" s="30"/>
      <c r="D653" s="30"/>
      <c r="E653" s="30"/>
      <c r="F653" s="30"/>
    </row>
    <row r="654" spans="1:6" ht="25.5" outlineLevel="1" x14ac:dyDescent="0.2">
      <c r="A654" s="30">
        <v>8</v>
      </c>
      <c r="B654" s="32" t="s">
        <v>2128</v>
      </c>
      <c r="C654" s="30"/>
      <c r="D654" s="30"/>
      <c r="E654" s="30"/>
      <c r="F654" s="30"/>
    </row>
    <row r="655" spans="1:6" ht="25.5" outlineLevel="1" x14ac:dyDescent="0.2">
      <c r="A655" s="30">
        <v>9</v>
      </c>
      <c r="B655" s="32" t="s">
        <v>2129</v>
      </c>
      <c r="C655" s="30"/>
      <c r="D655" s="30"/>
      <c r="E655" s="30"/>
      <c r="F655" s="30"/>
    </row>
    <row r="656" spans="1:6" ht="25.5" outlineLevel="1" x14ac:dyDescent="0.2">
      <c r="A656" s="30">
        <v>10</v>
      </c>
      <c r="B656" s="32" t="s">
        <v>2130</v>
      </c>
      <c r="C656" s="30"/>
      <c r="D656" s="30"/>
      <c r="E656" s="30"/>
      <c r="F656" s="30"/>
    </row>
    <row r="657" spans="1:6" ht="38.25" outlineLevel="1" x14ac:dyDescent="0.2">
      <c r="A657" s="30">
        <v>11</v>
      </c>
      <c r="B657" s="32" t="s">
        <v>2131</v>
      </c>
      <c r="C657" s="30"/>
      <c r="D657" s="30"/>
      <c r="E657" s="30"/>
      <c r="F657" s="30"/>
    </row>
    <row r="658" spans="1:6" ht="25.5" outlineLevel="1" x14ac:dyDescent="0.2">
      <c r="A658" s="30">
        <v>12</v>
      </c>
      <c r="B658" s="32" t="s">
        <v>2132</v>
      </c>
      <c r="C658" s="30"/>
      <c r="D658" s="30"/>
      <c r="E658" s="30"/>
      <c r="F658" s="30"/>
    </row>
    <row r="659" spans="1:6" ht="25.5" outlineLevel="1" x14ac:dyDescent="0.2">
      <c r="A659" s="30">
        <v>13</v>
      </c>
      <c r="B659" s="32" t="s">
        <v>2133</v>
      </c>
      <c r="C659" s="30"/>
      <c r="D659" s="30"/>
      <c r="E659" s="30"/>
      <c r="F659" s="30"/>
    </row>
    <row r="660" spans="1:6" outlineLevel="1" x14ac:dyDescent="0.2">
      <c r="A660" s="30"/>
      <c r="B660" s="30"/>
      <c r="C660" s="30"/>
      <c r="D660" s="30"/>
      <c r="E660" s="30"/>
      <c r="F660" s="30"/>
    </row>
    <row r="661" spans="1:6" outlineLevel="1" x14ac:dyDescent="0.2">
      <c r="A661" s="121" t="s">
        <v>7</v>
      </c>
      <c r="B661" s="121"/>
      <c r="C661" s="121"/>
      <c r="D661" s="121"/>
      <c r="E661" s="121"/>
      <c r="F661" s="121"/>
    </row>
    <row r="662" spans="1:6" outlineLevel="1" x14ac:dyDescent="0.2">
      <c r="A662" s="30">
        <v>1</v>
      </c>
      <c r="B662" s="32" t="s">
        <v>10</v>
      </c>
      <c r="C662" s="30"/>
      <c r="D662" s="30"/>
      <c r="E662" s="30"/>
      <c r="F662" s="30"/>
    </row>
    <row r="663" spans="1:6" outlineLevel="1" x14ac:dyDescent="0.2">
      <c r="A663" s="30">
        <v>2</v>
      </c>
      <c r="B663" s="32" t="s">
        <v>686</v>
      </c>
      <c r="C663" s="30"/>
      <c r="D663" s="30"/>
      <c r="E663" s="30"/>
      <c r="F663" s="30"/>
    </row>
    <row r="664" spans="1:6" outlineLevel="1" x14ac:dyDescent="0.2">
      <c r="A664" s="30">
        <v>3</v>
      </c>
      <c r="B664" s="32" t="s">
        <v>2469</v>
      </c>
      <c r="C664" s="30"/>
      <c r="D664" s="30"/>
      <c r="E664" s="30"/>
      <c r="F664" s="30"/>
    </row>
    <row r="665" spans="1:6" ht="25.5" outlineLevel="1" x14ac:dyDescent="0.2">
      <c r="A665" s="30">
        <v>4</v>
      </c>
      <c r="B665" s="32" t="s">
        <v>687</v>
      </c>
      <c r="C665" s="30"/>
      <c r="D665" s="30"/>
      <c r="E665" s="30"/>
      <c r="F665" s="30"/>
    </row>
    <row r="666" spans="1:6" ht="25.5" outlineLevel="1" x14ac:dyDescent="0.2">
      <c r="A666" s="30">
        <v>5</v>
      </c>
      <c r="B666" s="32" t="s">
        <v>688</v>
      </c>
      <c r="C666" s="30"/>
      <c r="D666" s="30"/>
      <c r="E666" s="30"/>
      <c r="F666" s="30"/>
    </row>
    <row r="667" spans="1:6" ht="25.5" outlineLevel="1" x14ac:dyDescent="0.2">
      <c r="A667" s="30">
        <v>6</v>
      </c>
      <c r="B667" s="32" t="s">
        <v>689</v>
      </c>
      <c r="C667" s="30"/>
      <c r="D667" s="30"/>
      <c r="E667" s="30"/>
      <c r="F667" s="30"/>
    </row>
    <row r="668" spans="1:6" ht="25.5" outlineLevel="1" x14ac:dyDescent="0.2">
      <c r="A668" s="30">
        <v>7</v>
      </c>
      <c r="B668" s="32" t="s">
        <v>690</v>
      </c>
      <c r="C668" s="30"/>
      <c r="D668" s="30"/>
      <c r="E668" s="30"/>
      <c r="F668" s="30"/>
    </row>
    <row r="669" spans="1:6" outlineLevel="1" x14ac:dyDescent="0.2">
      <c r="A669" s="30"/>
      <c r="B669" s="30"/>
      <c r="C669" s="30"/>
      <c r="D669" s="30"/>
      <c r="E669" s="30"/>
      <c r="F669" s="30"/>
    </row>
    <row r="670" spans="1:6" outlineLevel="1" x14ac:dyDescent="0.2">
      <c r="A670" s="121" t="s">
        <v>11</v>
      </c>
      <c r="B670" s="121"/>
      <c r="C670" s="121"/>
      <c r="D670" s="121"/>
      <c r="E670" s="121"/>
      <c r="F670" s="121"/>
    </row>
    <row r="671" spans="1:6" ht="25.5" outlineLevel="1" x14ac:dyDescent="0.2">
      <c r="A671" s="30">
        <v>1</v>
      </c>
      <c r="B671" s="32" t="s">
        <v>12</v>
      </c>
      <c r="C671" s="30"/>
      <c r="D671" s="30"/>
      <c r="E671" s="30"/>
      <c r="F671" s="30"/>
    </row>
    <row r="672" spans="1:6" ht="25.5" outlineLevel="1" x14ac:dyDescent="0.2">
      <c r="A672" s="30">
        <v>2</v>
      </c>
      <c r="B672" s="32" t="s">
        <v>691</v>
      </c>
      <c r="C672" s="30"/>
      <c r="D672" s="30"/>
      <c r="E672" s="30"/>
      <c r="F672" s="30"/>
    </row>
    <row r="673" spans="1:6" outlineLevel="1" x14ac:dyDescent="0.2">
      <c r="A673" s="30">
        <v>3</v>
      </c>
      <c r="B673" s="32" t="s">
        <v>2470</v>
      </c>
      <c r="C673" s="30"/>
      <c r="D673" s="30"/>
      <c r="E673" s="30"/>
      <c r="F673" s="30"/>
    </row>
    <row r="674" spans="1:6" outlineLevel="1" x14ac:dyDescent="0.2">
      <c r="A674" s="30">
        <v>4</v>
      </c>
      <c r="B674" s="32" t="s">
        <v>692</v>
      </c>
      <c r="C674" s="30"/>
      <c r="D674" s="30"/>
      <c r="E674" s="30"/>
      <c r="F674" s="30"/>
    </row>
    <row r="675" spans="1:6" ht="38.25" outlineLevel="1" x14ac:dyDescent="0.2">
      <c r="A675" s="30">
        <v>5</v>
      </c>
      <c r="B675" s="32" t="s">
        <v>693</v>
      </c>
      <c r="C675" s="30"/>
      <c r="D675" s="30"/>
      <c r="E675" s="30"/>
      <c r="F675" s="30"/>
    </row>
    <row r="676" spans="1:6" outlineLevel="1" x14ac:dyDescent="0.2">
      <c r="A676" s="30"/>
      <c r="B676" s="30"/>
      <c r="C676" s="30"/>
      <c r="D676" s="30"/>
      <c r="E676" s="30"/>
      <c r="F676" s="30"/>
    </row>
    <row r="677" spans="1:6" outlineLevel="1" x14ac:dyDescent="0.2">
      <c r="A677" s="121" t="s">
        <v>13</v>
      </c>
      <c r="B677" s="121"/>
      <c r="C677" s="121"/>
      <c r="D677" s="121"/>
      <c r="E677" s="121"/>
      <c r="F677" s="121"/>
    </row>
    <row r="678" spans="1:6" ht="25.5" outlineLevel="1" x14ac:dyDescent="0.2">
      <c r="A678" s="30">
        <v>1</v>
      </c>
      <c r="B678" s="32" t="s">
        <v>15</v>
      </c>
      <c r="C678" s="30"/>
      <c r="D678" s="30"/>
      <c r="E678" s="30"/>
      <c r="F678" s="30"/>
    </row>
    <row r="679" spans="1:6" outlineLevel="1" x14ac:dyDescent="0.2">
      <c r="A679" s="30">
        <v>2</v>
      </c>
      <c r="B679" s="32" t="s">
        <v>694</v>
      </c>
      <c r="C679" s="30"/>
      <c r="D679" s="30"/>
      <c r="E679" s="30"/>
      <c r="F679" s="30"/>
    </row>
    <row r="680" spans="1:6" outlineLevel="1" x14ac:dyDescent="0.2">
      <c r="A680" s="30">
        <v>3</v>
      </c>
      <c r="B680" s="32" t="s">
        <v>695</v>
      </c>
      <c r="C680" s="30"/>
      <c r="D680" s="30"/>
      <c r="E680" s="30"/>
      <c r="F680" s="30"/>
    </row>
    <row r="681" spans="1:6" ht="25.5" outlineLevel="1" x14ac:dyDescent="0.2">
      <c r="A681" s="30">
        <v>4</v>
      </c>
      <c r="B681" s="32" t="s">
        <v>696</v>
      </c>
      <c r="C681" s="30"/>
      <c r="D681" s="30"/>
      <c r="E681" s="30"/>
      <c r="F681" s="30"/>
    </row>
    <row r="682" spans="1:6" outlineLevel="1" x14ac:dyDescent="0.2">
      <c r="A682" s="30">
        <v>5</v>
      </c>
      <c r="B682" s="32" t="s">
        <v>697</v>
      </c>
      <c r="C682" s="30"/>
      <c r="D682" s="30"/>
      <c r="E682" s="30"/>
      <c r="F682" s="30"/>
    </row>
    <row r="683" spans="1:6" ht="25.5" outlineLevel="1" x14ac:dyDescent="0.2">
      <c r="A683" s="30">
        <v>6</v>
      </c>
      <c r="B683" s="32" t="s">
        <v>698</v>
      </c>
      <c r="C683" s="30"/>
      <c r="D683" s="30"/>
      <c r="E683" s="30"/>
      <c r="F683" s="30"/>
    </row>
    <row r="684" spans="1:6" ht="25.5" outlineLevel="1" x14ac:dyDescent="0.2">
      <c r="A684" s="30">
        <v>7</v>
      </c>
      <c r="B684" s="32" t="s">
        <v>699</v>
      </c>
      <c r="C684" s="30"/>
      <c r="D684" s="30"/>
      <c r="E684" s="30"/>
      <c r="F684" s="30"/>
    </row>
    <row r="685" spans="1:6" ht="25.5" outlineLevel="1" x14ac:dyDescent="0.2">
      <c r="A685" s="30">
        <v>8</v>
      </c>
      <c r="B685" s="32" t="s">
        <v>700</v>
      </c>
      <c r="C685" s="30"/>
      <c r="D685" s="30"/>
      <c r="E685" s="30"/>
      <c r="F685" s="30"/>
    </row>
    <row r="686" spans="1:6" outlineLevel="1" x14ac:dyDescent="0.2">
      <c r="A686" s="30"/>
      <c r="B686" s="30"/>
      <c r="C686" s="30"/>
      <c r="D686" s="30"/>
      <c r="E686" s="30"/>
      <c r="F686" s="30"/>
    </row>
    <row r="687" spans="1:6" outlineLevel="1" x14ac:dyDescent="0.2">
      <c r="A687" s="121" t="s">
        <v>16</v>
      </c>
      <c r="B687" s="121"/>
      <c r="C687" s="121"/>
      <c r="D687" s="121"/>
      <c r="E687" s="121"/>
      <c r="F687" s="121"/>
    </row>
    <row r="688" spans="1:6" ht="38.25" outlineLevel="1" x14ac:dyDescent="0.2">
      <c r="A688" s="30">
        <v>1</v>
      </c>
      <c r="B688" s="32" t="s">
        <v>17</v>
      </c>
      <c r="C688" s="30"/>
      <c r="D688" s="30"/>
      <c r="E688" s="30"/>
      <c r="F688" s="30"/>
    </row>
    <row r="689" spans="1:6" ht="25.5" outlineLevel="1" x14ac:dyDescent="0.2">
      <c r="A689" s="30">
        <v>2</v>
      </c>
      <c r="B689" s="32" t="s">
        <v>2134</v>
      </c>
      <c r="C689" s="30"/>
      <c r="D689" s="30"/>
      <c r="E689" s="30"/>
      <c r="F689" s="30"/>
    </row>
    <row r="690" spans="1:6" ht="38.25" outlineLevel="1" x14ac:dyDescent="0.2">
      <c r="A690" s="30">
        <v>3</v>
      </c>
      <c r="B690" s="32" t="s">
        <v>2135</v>
      </c>
      <c r="C690" s="30"/>
      <c r="D690" s="30"/>
      <c r="E690" s="30"/>
      <c r="F690" s="30"/>
    </row>
    <row r="691" spans="1:6" ht="38.25" outlineLevel="1" x14ac:dyDescent="0.2">
      <c r="A691" s="30">
        <v>4</v>
      </c>
      <c r="B691" s="32" t="s">
        <v>2136</v>
      </c>
      <c r="C691" s="30"/>
      <c r="D691" s="30"/>
      <c r="E691" s="30"/>
      <c r="F691" s="30"/>
    </row>
    <row r="692" spans="1:6" ht="38.25" outlineLevel="1" x14ac:dyDescent="0.2">
      <c r="A692" s="30">
        <v>5</v>
      </c>
      <c r="B692" s="32" t="s">
        <v>2137</v>
      </c>
      <c r="C692" s="30"/>
      <c r="D692" s="30"/>
      <c r="E692" s="30"/>
      <c r="F692" s="30"/>
    </row>
    <row r="693" spans="1:6" outlineLevel="1" x14ac:dyDescent="0.2">
      <c r="A693" s="30"/>
      <c r="B693" s="30"/>
      <c r="C693" s="30"/>
      <c r="D693" s="30"/>
      <c r="E693" s="30"/>
      <c r="F693" s="30"/>
    </row>
    <row r="694" spans="1:6" outlineLevel="1" x14ac:dyDescent="0.2">
      <c r="A694" s="121" t="s">
        <v>18</v>
      </c>
      <c r="B694" s="121"/>
      <c r="C694" s="121"/>
      <c r="D694" s="121"/>
      <c r="E694" s="121"/>
      <c r="F694" s="121"/>
    </row>
    <row r="695" spans="1:6" ht="25.5" outlineLevel="1" x14ac:dyDescent="0.2">
      <c r="A695" s="30">
        <v>1</v>
      </c>
      <c r="B695" s="32" t="s">
        <v>19</v>
      </c>
      <c r="C695" s="30"/>
      <c r="D695" s="30"/>
      <c r="E695" s="30"/>
      <c r="F695" s="30"/>
    </row>
    <row r="696" spans="1:6" ht="38.25" outlineLevel="1" x14ac:dyDescent="0.2">
      <c r="A696" s="30">
        <v>2</v>
      </c>
      <c r="B696" s="32" t="s">
        <v>701</v>
      </c>
      <c r="C696" s="30"/>
      <c r="D696" s="30"/>
      <c r="E696" s="30"/>
      <c r="F696" s="30"/>
    </row>
    <row r="697" spans="1:6" ht="25.5" outlineLevel="1" x14ac:dyDescent="0.2">
      <c r="A697" s="30">
        <v>3</v>
      </c>
      <c r="B697" s="32" t="s">
        <v>2471</v>
      </c>
      <c r="C697" s="30"/>
      <c r="D697" s="30"/>
      <c r="E697" s="30"/>
      <c r="F697" s="30"/>
    </row>
    <row r="698" spans="1:6" outlineLevel="1" x14ac:dyDescent="0.2">
      <c r="A698" s="30">
        <v>4</v>
      </c>
      <c r="B698" s="32" t="s">
        <v>702</v>
      </c>
      <c r="C698" s="30"/>
      <c r="D698" s="30"/>
      <c r="E698" s="30"/>
      <c r="F698" s="30"/>
    </row>
    <row r="699" spans="1:6" ht="25.5" outlineLevel="1" x14ac:dyDescent="0.2">
      <c r="A699" s="30">
        <v>5</v>
      </c>
      <c r="B699" s="32" t="s">
        <v>703</v>
      </c>
      <c r="C699" s="30"/>
      <c r="D699" s="30"/>
      <c r="E699" s="30"/>
      <c r="F699" s="30"/>
    </row>
    <row r="700" spans="1:6" ht="25.5" outlineLevel="1" x14ac:dyDescent="0.2">
      <c r="A700" s="30">
        <v>6</v>
      </c>
      <c r="B700" s="32" t="s">
        <v>704</v>
      </c>
      <c r="C700" s="30"/>
      <c r="D700" s="30"/>
      <c r="E700" s="30"/>
      <c r="F700" s="30"/>
    </row>
    <row r="701" spans="1:6" outlineLevel="1" x14ac:dyDescent="0.2">
      <c r="A701" s="30">
        <v>7</v>
      </c>
      <c r="B701" s="32" t="s">
        <v>705</v>
      </c>
      <c r="C701" s="30"/>
      <c r="D701" s="30"/>
      <c r="E701" s="30"/>
      <c r="F701" s="30"/>
    </row>
    <row r="702" spans="1:6" ht="25.5" outlineLevel="1" x14ac:dyDescent="0.2">
      <c r="A702" s="30">
        <v>8</v>
      </c>
      <c r="B702" s="32" t="s">
        <v>2472</v>
      </c>
      <c r="C702" s="30"/>
      <c r="D702" s="30"/>
      <c r="E702" s="30"/>
      <c r="F702" s="30"/>
    </row>
    <row r="703" spans="1:6" outlineLevel="1" x14ac:dyDescent="0.2">
      <c r="A703" s="30"/>
      <c r="B703" s="30"/>
      <c r="C703" s="30"/>
      <c r="D703" s="30"/>
      <c r="E703" s="30"/>
      <c r="F703" s="30"/>
    </row>
    <row r="704" spans="1:6" outlineLevel="1" x14ac:dyDescent="0.2">
      <c r="A704" s="121" t="s">
        <v>21</v>
      </c>
      <c r="B704" s="121"/>
      <c r="C704" s="121"/>
      <c r="D704" s="121"/>
      <c r="E704" s="121"/>
      <c r="F704" s="121"/>
    </row>
    <row r="705" spans="1:6" ht="25.5" outlineLevel="1" x14ac:dyDescent="0.2">
      <c r="A705" s="30">
        <v>1</v>
      </c>
      <c r="B705" s="32" t="s">
        <v>2577</v>
      </c>
      <c r="C705" s="30"/>
      <c r="D705" s="30"/>
      <c r="E705" s="30"/>
      <c r="F705" s="30"/>
    </row>
    <row r="706" spans="1:6" ht="25.5" outlineLevel="1" x14ac:dyDescent="0.2">
      <c r="A706" s="30">
        <v>2</v>
      </c>
      <c r="B706" s="32" t="s">
        <v>706</v>
      </c>
      <c r="C706" s="30"/>
      <c r="D706" s="30"/>
      <c r="E706" s="30"/>
      <c r="F706" s="30"/>
    </row>
    <row r="707" spans="1:6" ht="25.5" outlineLevel="1" x14ac:dyDescent="0.2">
      <c r="A707" s="30">
        <v>3</v>
      </c>
      <c r="B707" s="32" t="s">
        <v>2473</v>
      </c>
      <c r="C707" s="30"/>
      <c r="D707" s="30"/>
      <c r="E707" s="30"/>
      <c r="F707" s="30"/>
    </row>
    <row r="708" spans="1:6" ht="51" outlineLevel="1" x14ac:dyDescent="0.2">
      <c r="A708" s="30">
        <v>4</v>
      </c>
      <c r="B708" s="32" t="s">
        <v>2595</v>
      </c>
      <c r="C708" s="30"/>
      <c r="D708" s="30"/>
      <c r="E708" s="30"/>
      <c r="F708" s="30"/>
    </row>
    <row r="709" spans="1:6" ht="38.25" outlineLevel="1" x14ac:dyDescent="0.2">
      <c r="A709" s="30">
        <v>5</v>
      </c>
      <c r="B709" s="32" t="s">
        <v>707</v>
      </c>
      <c r="C709" s="30"/>
      <c r="D709" s="30"/>
      <c r="E709" s="30"/>
      <c r="F709" s="30"/>
    </row>
    <row r="710" spans="1:6" ht="38.25" outlineLevel="1" x14ac:dyDescent="0.2">
      <c r="A710" s="30">
        <v>6</v>
      </c>
      <c r="B710" s="32" t="s">
        <v>708</v>
      </c>
      <c r="C710" s="30"/>
      <c r="D710" s="30"/>
      <c r="E710" s="30"/>
      <c r="F710" s="30"/>
    </row>
    <row r="711" spans="1:6" ht="25.5" outlineLevel="1" x14ac:dyDescent="0.2">
      <c r="A711" s="30">
        <v>7</v>
      </c>
      <c r="B711" s="32" t="s">
        <v>709</v>
      </c>
      <c r="C711" s="30"/>
      <c r="D711" s="30"/>
      <c r="E711" s="30"/>
      <c r="F711" s="30"/>
    </row>
    <row r="712" spans="1:6" outlineLevel="1" x14ac:dyDescent="0.2">
      <c r="A712" s="30"/>
      <c r="B712" s="30"/>
      <c r="C712" s="30"/>
      <c r="D712" s="30"/>
      <c r="E712" s="30"/>
      <c r="F712" s="30"/>
    </row>
    <row r="713" spans="1:6" outlineLevel="1" x14ac:dyDescent="0.2">
      <c r="A713" s="121" t="s">
        <v>23</v>
      </c>
      <c r="B713" s="121"/>
      <c r="C713" s="121"/>
      <c r="D713" s="121"/>
      <c r="E713" s="121"/>
      <c r="F713" s="121"/>
    </row>
    <row r="714" spans="1:6" outlineLevel="1" x14ac:dyDescent="0.2">
      <c r="A714" s="30">
        <v>1</v>
      </c>
      <c r="B714" s="32" t="s">
        <v>25</v>
      </c>
      <c r="C714" s="30"/>
      <c r="D714" s="30"/>
      <c r="E714" s="30"/>
      <c r="F714" s="30"/>
    </row>
    <row r="715" spans="1:6" ht="25.5" outlineLevel="1" x14ac:dyDescent="0.2">
      <c r="A715" s="30">
        <v>2</v>
      </c>
      <c r="B715" s="32" t="s">
        <v>2474</v>
      </c>
      <c r="C715" s="30"/>
      <c r="D715" s="30"/>
      <c r="E715" s="30"/>
      <c r="F715" s="30"/>
    </row>
    <row r="716" spans="1:6" ht="38.25" outlineLevel="1" x14ac:dyDescent="0.2">
      <c r="A716" s="30">
        <v>3</v>
      </c>
      <c r="B716" s="32" t="s">
        <v>710</v>
      </c>
      <c r="C716" s="30"/>
      <c r="D716" s="30"/>
      <c r="E716" s="30"/>
      <c r="F716" s="30"/>
    </row>
    <row r="717" spans="1:6" ht="25.5" outlineLevel="1" x14ac:dyDescent="0.2">
      <c r="A717" s="30">
        <v>4</v>
      </c>
      <c r="B717" s="32" t="s">
        <v>2596</v>
      </c>
      <c r="C717" s="30"/>
      <c r="D717" s="30"/>
      <c r="E717" s="30"/>
      <c r="F717" s="30"/>
    </row>
    <row r="718" spans="1:6" ht="25.5" outlineLevel="1" x14ac:dyDescent="0.2">
      <c r="A718" s="30">
        <v>5</v>
      </c>
      <c r="B718" s="32" t="s">
        <v>711</v>
      </c>
      <c r="C718" s="30"/>
      <c r="D718" s="30"/>
      <c r="E718" s="30"/>
      <c r="F718" s="30"/>
    </row>
    <row r="719" spans="1:6" outlineLevel="1" x14ac:dyDescent="0.2">
      <c r="A719" s="30"/>
      <c r="B719" s="30"/>
      <c r="C719" s="30"/>
      <c r="D719" s="30"/>
      <c r="E719" s="30"/>
      <c r="F719" s="30"/>
    </row>
    <row r="720" spans="1:6" outlineLevel="1" x14ac:dyDescent="0.2">
      <c r="A720" s="121" t="s">
        <v>26</v>
      </c>
      <c r="B720" s="121"/>
      <c r="C720" s="121"/>
      <c r="D720" s="121"/>
      <c r="E720" s="121"/>
      <c r="F720" s="121"/>
    </row>
    <row r="721" spans="1:6" outlineLevel="1" x14ac:dyDescent="0.2">
      <c r="A721" s="30">
        <v>1</v>
      </c>
      <c r="B721" s="32" t="s">
        <v>2578</v>
      </c>
      <c r="C721" s="30"/>
      <c r="D721" s="30"/>
      <c r="E721" s="30"/>
      <c r="F721" s="30"/>
    </row>
    <row r="722" spans="1:6" ht="25.5" outlineLevel="1" x14ac:dyDescent="0.2">
      <c r="A722" s="30">
        <v>2</v>
      </c>
      <c r="B722" s="32" t="s">
        <v>712</v>
      </c>
      <c r="C722" s="30"/>
      <c r="D722" s="30"/>
      <c r="E722" s="30"/>
      <c r="F722" s="30"/>
    </row>
    <row r="723" spans="1:6" ht="25.5" outlineLevel="1" x14ac:dyDescent="0.2">
      <c r="A723" s="30">
        <v>3</v>
      </c>
      <c r="B723" s="32" t="s">
        <v>2597</v>
      </c>
      <c r="C723" s="30"/>
      <c r="D723" s="30"/>
      <c r="E723" s="30"/>
      <c r="F723" s="30"/>
    </row>
    <row r="724" spans="1:6" ht="25.5" outlineLevel="1" x14ac:dyDescent="0.2">
      <c r="A724" s="30">
        <v>4</v>
      </c>
      <c r="B724" s="32" t="s">
        <v>713</v>
      </c>
      <c r="C724" s="30"/>
      <c r="D724" s="30"/>
      <c r="E724" s="30"/>
      <c r="F724" s="30"/>
    </row>
    <row r="725" spans="1:6" outlineLevel="1" x14ac:dyDescent="0.2">
      <c r="A725" s="30">
        <v>5</v>
      </c>
      <c r="B725" s="32" t="s">
        <v>714</v>
      </c>
      <c r="C725" s="30"/>
      <c r="D725" s="30"/>
      <c r="E725" s="30"/>
      <c r="F725" s="30"/>
    </row>
    <row r="726" spans="1:6" ht="25.5" outlineLevel="1" x14ac:dyDescent="0.2">
      <c r="A726" s="30">
        <v>6</v>
      </c>
      <c r="B726" s="32" t="s">
        <v>715</v>
      </c>
      <c r="C726" s="30"/>
      <c r="D726" s="30"/>
      <c r="E726" s="30"/>
      <c r="F726" s="30"/>
    </row>
    <row r="727" spans="1:6" ht="25.5" outlineLevel="1" x14ac:dyDescent="0.2">
      <c r="A727" s="30">
        <v>7</v>
      </c>
      <c r="B727" s="32" t="s">
        <v>716</v>
      </c>
      <c r="C727" s="30"/>
      <c r="D727" s="30"/>
      <c r="E727" s="30"/>
      <c r="F727" s="30"/>
    </row>
    <row r="728" spans="1:6" ht="25.5" outlineLevel="1" x14ac:dyDescent="0.2">
      <c r="A728" s="30">
        <v>8</v>
      </c>
      <c r="B728" s="32" t="s">
        <v>717</v>
      </c>
      <c r="C728" s="30"/>
      <c r="D728" s="30"/>
      <c r="E728" s="30"/>
      <c r="F728" s="30"/>
    </row>
    <row r="729" spans="1:6" outlineLevel="1" x14ac:dyDescent="0.2">
      <c r="A729" s="30"/>
      <c r="B729" s="30"/>
      <c r="C729" s="30"/>
      <c r="D729" s="30"/>
      <c r="E729" s="30"/>
      <c r="F729" s="30"/>
    </row>
    <row r="730" spans="1:6" outlineLevel="1" x14ac:dyDescent="0.2">
      <c r="A730" s="121" t="s">
        <v>28</v>
      </c>
      <c r="B730" s="121"/>
      <c r="C730" s="121"/>
      <c r="D730" s="121"/>
      <c r="E730" s="121"/>
      <c r="F730" s="121"/>
    </row>
    <row r="731" spans="1:6" outlineLevel="1" x14ac:dyDescent="0.2">
      <c r="A731" s="30">
        <v>1</v>
      </c>
      <c r="B731" s="32" t="s">
        <v>2579</v>
      </c>
      <c r="C731" s="30"/>
      <c r="D731" s="30"/>
      <c r="E731" s="30"/>
      <c r="F731" s="30"/>
    </row>
    <row r="732" spans="1:6" ht="25.5" outlineLevel="1" x14ac:dyDescent="0.2">
      <c r="A732" s="30">
        <v>2</v>
      </c>
      <c r="B732" s="32" t="s">
        <v>712</v>
      </c>
      <c r="C732" s="30"/>
      <c r="D732" s="30"/>
      <c r="E732" s="30"/>
      <c r="F732" s="30"/>
    </row>
    <row r="733" spans="1:6" ht="25.5" outlineLevel="1" x14ac:dyDescent="0.2">
      <c r="A733" s="30">
        <v>3</v>
      </c>
      <c r="B733" s="32" t="s">
        <v>2597</v>
      </c>
      <c r="C733" s="30"/>
      <c r="D733" s="30"/>
      <c r="E733" s="30"/>
      <c r="F733" s="30"/>
    </row>
    <row r="734" spans="1:6" ht="25.5" outlineLevel="1" x14ac:dyDescent="0.2">
      <c r="A734" s="30">
        <v>4</v>
      </c>
      <c r="B734" s="32" t="s">
        <v>713</v>
      </c>
      <c r="C734" s="30"/>
      <c r="D734" s="30"/>
      <c r="E734" s="30"/>
      <c r="F734" s="30"/>
    </row>
    <row r="735" spans="1:6" outlineLevel="1" x14ac:dyDescent="0.2">
      <c r="A735" s="30">
        <v>5</v>
      </c>
      <c r="B735" s="32" t="s">
        <v>714</v>
      </c>
      <c r="C735" s="30"/>
      <c r="D735" s="30"/>
      <c r="E735" s="30"/>
      <c r="F735" s="30"/>
    </row>
    <row r="736" spans="1:6" ht="25.5" outlineLevel="1" x14ac:dyDescent="0.2">
      <c r="A736" s="30">
        <v>6</v>
      </c>
      <c r="B736" s="32" t="s">
        <v>715</v>
      </c>
      <c r="C736" s="30"/>
      <c r="D736" s="30"/>
      <c r="E736" s="30"/>
      <c r="F736" s="30"/>
    </row>
    <row r="737" spans="1:6" ht="25.5" outlineLevel="1" x14ac:dyDescent="0.2">
      <c r="A737" s="30">
        <v>7</v>
      </c>
      <c r="B737" s="32" t="s">
        <v>716</v>
      </c>
      <c r="C737" s="30"/>
      <c r="D737" s="30"/>
      <c r="E737" s="30"/>
      <c r="F737" s="30"/>
    </row>
    <row r="738" spans="1:6" ht="25.5" outlineLevel="1" x14ac:dyDescent="0.2">
      <c r="A738" s="30">
        <v>8</v>
      </c>
      <c r="B738" s="32" t="s">
        <v>717</v>
      </c>
      <c r="C738" s="30"/>
      <c r="D738" s="30"/>
      <c r="E738" s="30"/>
      <c r="F738" s="30"/>
    </row>
    <row r="739" spans="1:6" outlineLevel="1" x14ac:dyDescent="0.2">
      <c r="A739" s="30"/>
      <c r="B739" s="30"/>
      <c r="C739" s="30"/>
      <c r="D739" s="30"/>
      <c r="E739" s="30"/>
      <c r="F739" s="30"/>
    </row>
    <row r="740" spans="1:6" outlineLevel="1" x14ac:dyDescent="0.2">
      <c r="A740" s="121" t="s">
        <v>29</v>
      </c>
      <c r="B740" s="121"/>
      <c r="C740" s="121"/>
      <c r="D740" s="121"/>
      <c r="E740" s="121"/>
      <c r="F740" s="121"/>
    </row>
    <row r="741" spans="1:6" outlineLevel="1" x14ac:dyDescent="0.2">
      <c r="A741" s="30">
        <v>1</v>
      </c>
      <c r="B741" s="32" t="s">
        <v>2580</v>
      </c>
      <c r="C741" s="30"/>
      <c r="D741" s="30"/>
      <c r="E741" s="30"/>
      <c r="F741" s="30"/>
    </row>
    <row r="742" spans="1:6" ht="38.25" outlineLevel="1" x14ac:dyDescent="0.2">
      <c r="A742" s="30">
        <v>2</v>
      </c>
      <c r="B742" s="32" t="s">
        <v>2598</v>
      </c>
      <c r="C742" s="30"/>
      <c r="D742" s="30"/>
      <c r="E742" s="30"/>
      <c r="F742" s="30"/>
    </row>
    <row r="743" spans="1:6" ht="25.5" outlineLevel="1" x14ac:dyDescent="0.2">
      <c r="A743" s="30">
        <v>3</v>
      </c>
      <c r="B743" s="32" t="s">
        <v>718</v>
      </c>
      <c r="C743" s="30"/>
      <c r="D743" s="30"/>
      <c r="E743" s="30"/>
      <c r="F743" s="30"/>
    </row>
    <row r="744" spans="1:6" ht="38.25" outlineLevel="1" x14ac:dyDescent="0.2">
      <c r="A744" s="30">
        <v>4</v>
      </c>
      <c r="B744" s="32" t="s">
        <v>719</v>
      </c>
      <c r="C744" s="30"/>
      <c r="D744" s="30"/>
      <c r="E744" s="30"/>
      <c r="F744" s="30"/>
    </row>
    <row r="745" spans="1:6" ht="38.25" outlineLevel="1" x14ac:dyDescent="0.2">
      <c r="A745" s="30">
        <v>5</v>
      </c>
      <c r="B745" s="32" t="s">
        <v>2599</v>
      </c>
      <c r="C745" s="30"/>
      <c r="D745" s="30"/>
      <c r="E745" s="30"/>
      <c r="F745" s="30"/>
    </row>
    <row r="746" spans="1:6" ht="25.5" outlineLevel="1" x14ac:dyDescent="0.2">
      <c r="A746" s="30">
        <v>6</v>
      </c>
      <c r="B746" s="32" t="s">
        <v>720</v>
      </c>
      <c r="C746" s="30"/>
      <c r="D746" s="30"/>
      <c r="E746" s="30"/>
      <c r="F746" s="30"/>
    </row>
    <row r="747" spans="1:6" ht="25.5" outlineLevel="1" x14ac:dyDescent="0.2">
      <c r="A747" s="30">
        <v>7</v>
      </c>
      <c r="B747" s="32" t="s">
        <v>2475</v>
      </c>
      <c r="C747" s="30"/>
      <c r="D747" s="30"/>
      <c r="E747" s="30"/>
      <c r="F747" s="30"/>
    </row>
    <row r="748" spans="1:6" ht="38.25" outlineLevel="1" x14ac:dyDescent="0.2">
      <c r="A748" s="30">
        <v>8</v>
      </c>
      <c r="B748" s="32" t="s">
        <v>721</v>
      </c>
      <c r="C748" s="30"/>
      <c r="D748" s="30"/>
      <c r="E748" s="30"/>
      <c r="F748" s="30"/>
    </row>
    <row r="749" spans="1:6" outlineLevel="1" x14ac:dyDescent="0.2">
      <c r="A749" s="30">
        <v>9</v>
      </c>
      <c r="B749" s="32" t="s">
        <v>722</v>
      </c>
      <c r="C749" s="30"/>
      <c r="D749" s="30"/>
      <c r="E749" s="30"/>
      <c r="F749" s="30"/>
    </row>
    <row r="750" spans="1:6" outlineLevel="1" x14ac:dyDescent="0.2">
      <c r="A750" s="30"/>
      <c r="B750" s="30"/>
      <c r="C750" s="30"/>
      <c r="D750" s="30"/>
      <c r="E750" s="30"/>
      <c r="F750" s="30"/>
    </row>
    <row r="751" spans="1:6" outlineLevel="1" x14ac:dyDescent="0.2">
      <c r="A751" s="121" t="s">
        <v>31</v>
      </c>
      <c r="B751" s="121"/>
      <c r="C751" s="121"/>
      <c r="D751" s="121"/>
      <c r="E751" s="121"/>
      <c r="F751" s="121"/>
    </row>
    <row r="752" spans="1:6" ht="25.5" outlineLevel="1" x14ac:dyDescent="0.2">
      <c r="A752" s="30">
        <v>1</v>
      </c>
      <c r="B752" s="32" t="s">
        <v>32</v>
      </c>
      <c r="C752" s="30"/>
      <c r="D752" s="30"/>
      <c r="E752" s="30"/>
      <c r="F752" s="30"/>
    </row>
    <row r="753" spans="1:6" ht="38.25" outlineLevel="1" x14ac:dyDescent="0.2">
      <c r="A753" s="30">
        <v>2</v>
      </c>
      <c r="B753" s="32" t="s">
        <v>723</v>
      </c>
      <c r="C753" s="30"/>
      <c r="D753" s="30"/>
      <c r="E753" s="30"/>
      <c r="F753" s="30"/>
    </row>
    <row r="754" spans="1:6" ht="25.5" outlineLevel="1" x14ac:dyDescent="0.2">
      <c r="A754" s="30">
        <v>3</v>
      </c>
      <c r="B754" s="32" t="s">
        <v>724</v>
      </c>
      <c r="C754" s="30"/>
      <c r="D754" s="30"/>
      <c r="E754" s="30"/>
      <c r="F754" s="30"/>
    </row>
    <row r="755" spans="1:6" ht="25.5" outlineLevel="1" x14ac:dyDescent="0.2">
      <c r="A755" s="30">
        <v>4</v>
      </c>
      <c r="B755" s="32" t="s">
        <v>2476</v>
      </c>
      <c r="C755" s="30"/>
      <c r="D755" s="30"/>
      <c r="E755" s="30"/>
      <c r="F755" s="30"/>
    </row>
    <row r="756" spans="1:6" ht="25.5" outlineLevel="1" x14ac:dyDescent="0.2">
      <c r="A756" s="30">
        <v>5</v>
      </c>
      <c r="B756" s="32" t="s">
        <v>725</v>
      </c>
      <c r="C756" s="30"/>
      <c r="D756" s="30"/>
      <c r="E756" s="30"/>
      <c r="F756" s="30"/>
    </row>
    <row r="757" spans="1:6" ht="25.5" outlineLevel="1" x14ac:dyDescent="0.2">
      <c r="A757" s="30">
        <v>6</v>
      </c>
      <c r="B757" s="32" t="s">
        <v>726</v>
      </c>
      <c r="C757" s="30"/>
      <c r="D757" s="30"/>
      <c r="E757" s="30"/>
      <c r="F757" s="30"/>
    </row>
    <row r="758" spans="1:6" ht="38.25" outlineLevel="1" x14ac:dyDescent="0.2">
      <c r="A758" s="30">
        <v>7</v>
      </c>
      <c r="B758" s="32" t="s">
        <v>727</v>
      </c>
      <c r="C758" s="30"/>
      <c r="D758" s="30"/>
      <c r="E758" s="30"/>
      <c r="F758" s="30"/>
    </row>
    <row r="759" spans="1:6" outlineLevel="1" x14ac:dyDescent="0.2">
      <c r="A759" s="30"/>
      <c r="B759" s="30"/>
      <c r="C759" s="30"/>
      <c r="D759" s="30"/>
      <c r="E759" s="30"/>
      <c r="F759" s="30"/>
    </row>
    <row r="760" spans="1:6" outlineLevel="1" x14ac:dyDescent="0.2">
      <c r="A760" s="121" t="s">
        <v>33</v>
      </c>
      <c r="B760" s="121"/>
      <c r="C760" s="121"/>
      <c r="D760" s="121"/>
      <c r="E760" s="121"/>
      <c r="F760" s="121"/>
    </row>
    <row r="761" spans="1:6" ht="25.5" outlineLevel="1" x14ac:dyDescent="0.2">
      <c r="A761" s="30">
        <v>1</v>
      </c>
      <c r="B761" s="32" t="s">
        <v>34</v>
      </c>
      <c r="C761" s="30"/>
      <c r="D761" s="30"/>
      <c r="E761" s="30"/>
      <c r="F761" s="30"/>
    </row>
    <row r="762" spans="1:6" ht="38.25" outlineLevel="1" x14ac:dyDescent="0.2">
      <c r="A762" s="30">
        <v>2</v>
      </c>
      <c r="B762" s="32" t="s">
        <v>723</v>
      </c>
      <c r="C762" s="30"/>
      <c r="D762" s="30"/>
      <c r="E762" s="30"/>
      <c r="F762" s="30"/>
    </row>
    <row r="763" spans="1:6" ht="25.5" outlineLevel="1" x14ac:dyDescent="0.2">
      <c r="A763" s="30">
        <v>3</v>
      </c>
      <c r="B763" s="32" t="s">
        <v>724</v>
      </c>
      <c r="C763" s="30"/>
      <c r="D763" s="30"/>
      <c r="E763" s="30"/>
      <c r="F763" s="30"/>
    </row>
    <row r="764" spans="1:6" ht="25.5" outlineLevel="1" x14ac:dyDescent="0.2">
      <c r="A764" s="30">
        <v>4</v>
      </c>
      <c r="B764" s="32" t="s">
        <v>2476</v>
      </c>
      <c r="C764" s="30"/>
      <c r="D764" s="30"/>
      <c r="E764" s="30"/>
      <c r="F764" s="30"/>
    </row>
    <row r="765" spans="1:6" ht="25.5" outlineLevel="1" x14ac:dyDescent="0.2">
      <c r="A765" s="30">
        <v>5</v>
      </c>
      <c r="B765" s="32" t="s">
        <v>725</v>
      </c>
      <c r="C765" s="30"/>
      <c r="D765" s="30"/>
      <c r="E765" s="30"/>
      <c r="F765" s="30"/>
    </row>
    <row r="766" spans="1:6" ht="25.5" outlineLevel="1" x14ac:dyDescent="0.2">
      <c r="A766" s="30">
        <v>6</v>
      </c>
      <c r="B766" s="32" t="s">
        <v>726</v>
      </c>
      <c r="C766" s="30"/>
      <c r="D766" s="30"/>
      <c r="E766" s="30"/>
      <c r="F766" s="30"/>
    </row>
    <row r="767" spans="1:6" ht="38.25" outlineLevel="1" x14ac:dyDescent="0.2">
      <c r="A767" s="30">
        <v>7</v>
      </c>
      <c r="B767" s="32" t="s">
        <v>727</v>
      </c>
      <c r="C767" s="30"/>
      <c r="D767" s="30"/>
      <c r="E767" s="30"/>
      <c r="F767" s="30"/>
    </row>
    <row r="768" spans="1:6" outlineLevel="1" x14ac:dyDescent="0.2">
      <c r="A768" s="30"/>
      <c r="B768" s="30"/>
      <c r="C768" s="30"/>
      <c r="D768" s="30"/>
      <c r="E768" s="30"/>
      <c r="F768" s="30"/>
    </row>
    <row r="769" spans="1:6" outlineLevel="1" x14ac:dyDescent="0.2">
      <c r="A769" s="121" t="s">
        <v>37</v>
      </c>
      <c r="B769" s="121"/>
      <c r="C769" s="121"/>
      <c r="D769" s="121"/>
      <c r="E769" s="121"/>
      <c r="F769" s="121"/>
    </row>
    <row r="770" spans="1:6" ht="25.5" outlineLevel="1" x14ac:dyDescent="0.2">
      <c r="A770" s="30">
        <v>1</v>
      </c>
      <c r="B770" s="32" t="s">
        <v>39</v>
      </c>
      <c r="C770" s="30"/>
      <c r="D770" s="30"/>
      <c r="E770" s="30"/>
      <c r="F770" s="30"/>
    </row>
    <row r="771" spans="1:6" outlineLevel="1" x14ac:dyDescent="0.2">
      <c r="A771" s="30">
        <v>2</v>
      </c>
      <c r="B771" s="32" t="s">
        <v>2138</v>
      </c>
      <c r="C771" s="30"/>
      <c r="D771" s="30"/>
      <c r="E771" s="30"/>
      <c r="F771" s="30"/>
    </row>
    <row r="772" spans="1:6" ht="25.5" outlineLevel="1" x14ac:dyDescent="0.2">
      <c r="A772" s="30">
        <v>3</v>
      </c>
      <c r="B772" s="32" t="s">
        <v>2139</v>
      </c>
      <c r="C772" s="30"/>
      <c r="D772" s="30"/>
      <c r="E772" s="30"/>
      <c r="F772" s="30"/>
    </row>
    <row r="773" spans="1:6" outlineLevel="1" x14ac:dyDescent="0.2">
      <c r="A773" s="30">
        <v>4</v>
      </c>
      <c r="B773" s="32" t="s">
        <v>2477</v>
      </c>
      <c r="C773" s="30"/>
      <c r="D773" s="30"/>
      <c r="E773" s="30"/>
      <c r="F773" s="30"/>
    </row>
    <row r="774" spans="1:6" ht="25.5" outlineLevel="1" x14ac:dyDescent="0.2">
      <c r="A774" s="30">
        <v>5</v>
      </c>
      <c r="B774" s="32" t="s">
        <v>2140</v>
      </c>
      <c r="C774" s="30"/>
      <c r="D774" s="30"/>
      <c r="E774" s="30"/>
      <c r="F774" s="30"/>
    </row>
    <row r="775" spans="1:6" outlineLevel="1" x14ac:dyDescent="0.2">
      <c r="A775" s="30"/>
      <c r="B775" s="30"/>
      <c r="C775" s="30"/>
      <c r="D775" s="30"/>
      <c r="E775" s="30"/>
      <c r="F775" s="30"/>
    </row>
    <row r="776" spans="1:6" outlineLevel="1" x14ac:dyDescent="0.2">
      <c r="A776" s="121" t="s">
        <v>40</v>
      </c>
      <c r="B776" s="121"/>
      <c r="C776" s="121"/>
      <c r="D776" s="121"/>
      <c r="E776" s="121"/>
      <c r="F776" s="121"/>
    </row>
    <row r="777" spans="1:6" ht="25.5" outlineLevel="1" x14ac:dyDescent="0.2">
      <c r="A777" s="30">
        <v>1</v>
      </c>
      <c r="B777" s="32" t="s">
        <v>41</v>
      </c>
      <c r="C777" s="30"/>
      <c r="D777" s="30"/>
      <c r="E777" s="30"/>
      <c r="F777" s="30"/>
    </row>
    <row r="778" spans="1:6" outlineLevel="1" x14ac:dyDescent="0.2">
      <c r="A778" s="30">
        <v>2</v>
      </c>
      <c r="B778" s="32" t="s">
        <v>2478</v>
      </c>
      <c r="C778" s="30"/>
      <c r="D778" s="30"/>
      <c r="E778" s="30"/>
      <c r="F778" s="30"/>
    </row>
    <row r="779" spans="1:6" ht="25.5" outlineLevel="1" x14ac:dyDescent="0.2">
      <c r="A779" s="30">
        <v>3</v>
      </c>
      <c r="B779" s="32" t="s">
        <v>728</v>
      </c>
      <c r="C779" s="30"/>
      <c r="D779" s="30"/>
      <c r="E779" s="30"/>
      <c r="F779" s="30"/>
    </row>
    <row r="780" spans="1:6" ht="25.5" outlineLevel="1" x14ac:dyDescent="0.2">
      <c r="A780" s="30">
        <v>4</v>
      </c>
      <c r="B780" s="32" t="s">
        <v>2479</v>
      </c>
      <c r="C780" s="30"/>
      <c r="D780" s="30"/>
      <c r="E780" s="30"/>
      <c r="F780" s="30"/>
    </row>
    <row r="781" spans="1:6" outlineLevel="1" x14ac:dyDescent="0.2">
      <c r="A781" s="30">
        <v>5</v>
      </c>
      <c r="B781" s="32" t="s">
        <v>729</v>
      </c>
      <c r="C781" s="30"/>
      <c r="D781" s="30"/>
      <c r="E781" s="30"/>
      <c r="F781" s="30"/>
    </row>
    <row r="782" spans="1:6" outlineLevel="1" x14ac:dyDescent="0.2">
      <c r="A782" s="30"/>
      <c r="B782" s="30"/>
      <c r="C782" s="30"/>
      <c r="D782" s="30"/>
      <c r="E782" s="30"/>
      <c r="F782" s="30"/>
    </row>
    <row r="783" spans="1:6" outlineLevel="1" x14ac:dyDescent="0.2">
      <c r="A783" s="121" t="s">
        <v>42</v>
      </c>
      <c r="B783" s="121"/>
      <c r="C783" s="121"/>
      <c r="D783" s="121"/>
      <c r="E783" s="121"/>
      <c r="F783" s="121"/>
    </row>
    <row r="784" spans="1:6" ht="25.5" outlineLevel="1" x14ac:dyDescent="0.2">
      <c r="A784" s="30">
        <v>1</v>
      </c>
      <c r="B784" s="32" t="s">
        <v>43</v>
      </c>
      <c r="C784" s="30"/>
      <c r="D784" s="30"/>
      <c r="E784" s="30"/>
      <c r="F784" s="30"/>
    </row>
    <row r="785" spans="1:6" outlineLevel="1" x14ac:dyDescent="0.2">
      <c r="A785" s="30">
        <v>2</v>
      </c>
      <c r="B785" s="32" t="s">
        <v>2480</v>
      </c>
      <c r="C785" s="30"/>
      <c r="D785" s="30"/>
      <c r="E785" s="30"/>
      <c r="F785" s="30"/>
    </row>
    <row r="786" spans="1:6" outlineLevel="1" x14ac:dyDescent="0.2">
      <c r="A786" s="30">
        <v>3</v>
      </c>
      <c r="B786" s="32" t="s">
        <v>2481</v>
      </c>
      <c r="C786" s="30"/>
      <c r="D786" s="30"/>
      <c r="E786" s="30"/>
      <c r="F786" s="30"/>
    </row>
    <row r="787" spans="1:6" outlineLevel="1" x14ac:dyDescent="0.2">
      <c r="A787" s="30">
        <v>4</v>
      </c>
      <c r="B787" s="32" t="s">
        <v>730</v>
      </c>
      <c r="C787" s="30"/>
      <c r="D787" s="30"/>
      <c r="E787" s="30"/>
      <c r="F787" s="30"/>
    </row>
    <row r="788" spans="1:6" outlineLevel="1" x14ac:dyDescent="0.2">
      <c r="A788" s="30"/>
      <c r="B788" s="30"/>
      <c r="C788" s="30"/>
      <c r="D788" s="30"/>
      <c r="E788" s="30"/>
      <c r="F788" s="30"/>
    </row>
    <row r="789" spans="1:6" outlineLevel="1" x14ac:dyDescent="0.2">
      <c r="A789" s="121" t="s">
        <v>44</v>
      </c>
      <c r="B789" s="121"/>
      <c r="C789" s="121"/>
      <c r="D789" s="121"/>
      <c r="E789" s="121"/>
      <c r="F789" s="121"/>
    </row>
    <row r="790" spans="1:6" ht="25.5" outlineLevel="1" x14ac:dyDescent="0.2">
      <c r="A790" s="30">
        <v>1</v>
      </c>
      <c r="B790" s="32" t="s">
        <v>45</v>
      </c>
      <c r="C790" s="30"/>
      <c r="D790" s="30"/>
      <c r="E790" s="30"/>
      <c r="F790" s="30"/>
    </row>
    <row r="791" spans="1:6" outlineLevel="1" x14ac:dyDescent="0.2">
      <c r="A791" s="30">
        <v>2</v>
      </c>
      <c r="B791" s="32" t="s">
        <v>2141</v>
      </c>
      <c r="C791" s="30"/>
      <c r="D791" s="30"/>
      <c r="E791" s="30"/>
      <c r="F791" s="30"/>
    </row>
    <row r="792" spans="1:6" outlineLevel="1" x14ac:dyDescent="0.2">
      <c r="A792" s="30">
        <v>3</v>
      </c>
      <c r="B792" s="32" t="s">
        <v>2482</v>
      </c>
      <c r="C792" s="30"/>
      <c r="D792" s="30"/>
      <c r="E792" s="30"/>
      <c r="F792" s="30"/>
    </row>
    <row r="793" spans="1:6" ht="25.5" outlineLevel="1" x14ac:dyDescent="0.2">
      <c r="A793" s="30">
        <v>4</v>
      </c>
      <c r="B793" s="32" t="s">
        <v>2142</v>
      </c>
      <c r="C793" s="30"/>
      <c r="D793" s="30"/>
      <c r="E793" s="30"/>
      <c r="F793" s="30"/>
    </row>
    <row r="794" spans="1:6" outlineLevel="1" x14ac:dyDescent="0.2">
      <c r="A794" s="30"/>
      <c r="B794" s="30"/>
      <c r="C794" s="30"/>
      <c r="D794" s="30"/>
      <c r="E794" s="30"/>
      <c r="F794" s="30"/>
    </row>
    <row r="795" spans="1:6" outlineLevel="1" x14ac:dyDescent="0.2">
      <c r="A795" s="121" t="s">
        <v>46</v>
      </c>
      <c r="B795" s="121"/>
      <c r="C795" s="121"/>
      <c r="D795" s="121"/>
      <c r="E795" s="121"/>
      <c r="F795" s="121"/>
    </row>
    <row r="796" spans="1:6" ht="25.5" outlineLevel="1" x14ac:dyDescent="0.2">
      <c r="A796" s="30">
        <v>1</v>
      </c>
      <c r="B796" s="32" t="s">
        <v>47</v>
      </c>
      <c r="C796" s="30"/>
      <c r="D796" s="30"/>
      <c r="E796" s="30"/>
      <c r="F796" s="30"/>
    </row>
    <row r="797" spans="1:6" outlineLevel="1" x14ac:dyDescent="0.2">
      <c r="A797" s="30">
        <v>2</v>
      </c>
      <c r="B797" s="32" t="s">
        <v>2143</v>
      </c>
      <c r="C797" s="30"/>
      <c r="D797" s="30"/>
      <c r="E797" s="30"/>
      <c r="F797" s="30"/>
    </row>
    <row r="798" spans="1:6" outlineLevel="1" x14ac:dyDescent="0.2">
      <c r="A798" s="30">
        <v>3</v>
      </c>
      <c r="B798" s="32" t="s">
        <v>2483</v>
      </c>
      <c r="C798" s="30"/>
      <c r="D798" s="30"/>
      <c r="E798" s="30"/>
      <c r="F798" s="30"/>
    </row>
    <row r="799" spans="1:6" ht="25.5" outlineLevel="1" x14ac:dyDescent="0.2">
      <c r="A799" s="30">
        <v>4</v>
      </c>
      <c r="B799" s="32" t="s">
        <v>2144</v>
      </c>
      <c r="C799" s="30"/>
      <c r="D799" s="30"/>
      <c r="E799" s="30"/>
      <c r="F799" s="30"/>
    </row>
    <row r="800" spans="1:6" outlineLevel="1" x14ac:dyDescent="0.2">
      <c r="A800" s="30"/>
      <c r="B800" s="30"/>
      <c r="C800" s="30"/>
      <c r="D800" s="30"/>
      <c r="E800" s="30"/>
      <c r="F800" s="30"/>
    </row>
    <row r="801" spans="1:6" outlineLevel="1" x14ac:dyDescent="0.2">
      <c r="A801" s="121" t="s">
        <v>48</v>
      </c>
      <c r="B801" s="121"/>
      <c r="C801" s="121"/>
      <c r="D801" s="121"/>
      <c r="E801" s="121"/>
      <c r="F801" s="121"/>
    </row>
    <row r="802" spans="1:6" ht="25.5" outlineLevel="1" x14ac:dyDescent="0.2">
      <c r="A802" s="30">
        <v>1</v>
      </c>
      <c r="B802" s="32" t="s">
        <v>49</v>
      </c>
      <c r="C802" s="30"/>
      <c r="D802" s="30"/>
      <c r="E802" s="30"/>
      <c r="F802" s="30"/>
    </row>
    <row r="803" spans="1:6" outlineLevel="1" x14ac:dyDescent="0.2">
      <c r="A803" s="30">
        <v>2</v>
      </c>
      <c r="B803" s="32" t="s">
        <v>2145</v>
      </c>
      <c r="C803" s="30"/>
      <c r="D803" s="30"/>
      <c r="E803" s="30"/>
      <c r="F803" s="30"/>
    </row>
    <row r="804" spans="1:6" outlineLevel="1" x14ac:dyDescent="0.2">
      <c r="A804" s="30">
        <v>3</v>
      </c>
      <c r="B804" s="32" t="s">
        <v>2484</v>
      </c>
      <c r="C804" s="30"/>
      <c r="D804" s="30"/>
      <c r="E804" s="30"/>
      <c r="F804" s="30"/>
    </row>
    <row r="805" spans="1:6" ht="25.5" outlineLevel="1" x14ac:dyDescent="0.2">
      <c r="A805" s="30">
        <v>4</v>
      </c>
      <c r="B805" s="32" t="s">
        <v>2146</v>
      </c>
      <c r="C805" s="30"/>
      <c r="D805" s="30"/>
      <c r="E805" s="30"/>
      <c r="F805" s="30"/>
    </row>
    <row r="806" spans="1:6" outlineLevel="1" x14ac:dyDescent="0.2">
      <c r="A806" s="30"/>
      <c r="B806" s="30"/>
      <c r="C806" s="30"/>
      <c r="D806" s="30"/>
      <c r="E806" s="30"/>
      <c r="F806" s="30"/>
    </row>
    <row r="807" spans="1:6" outlineLevel="1" x14ac:dyDescent="0.2">
      <c r="A807" s="121" t="s">
        <v>51</v>
      </c>
      <c r="B807" s="121"/>
      <c r="C807" s="121"/>
      <c r="D807" s="121"/>
      <c r="E807" s="121"/>
      <c r="F807" s="121"/>
    </row>
    <row r="808" spans="1:6" outlineLevel="1" x14ac:dyDescent="0.2">
      <c r="A808" s="30">
        <v>1</v>
      </c>
      <c r="B808" s="32" t="s">
        <v>52</v>
      </c>
      <c r="C808" s="30"/>
      <c r="D808" s="30"/>
      <c r="E808" s="30"/>
      <c r="F808" s="30"/>
    </row>
    <row r="809" spans="1:6" outlineLevel="1" x14ac:dyDescent="0.2">
      <c r="A809" s="30">
        <v>2</v>
      </c>
      <c r="B809" s="32" t="s">
        <v>731</v>
      </c>
      <c r="C809" s="30"/>
      <c r="D809" s="30"/>
      <c r="E809" s="30"/>
      <c r="F809" s="30"/>
    </row>
    <row r="810" spans="1:6" outlineLevel="1" x14ac:dyDescent="0.2">
      <c r="A810" s="30">
        <v>3</v>
      </c>
      <c r="B810" s="32" t="s">
        <v>2485</v>
      </c>
      <c r="C810" s="30"/>
      <c r="D810" s="30"/>
      <c r="E810" s="30"/>
      <c r="F810" s="30"/>
    </row>
    <row r="811" spans="1:6" outlineLevel="1" x14ac:dyDescent="0.2">
      <c r="A811" s="30">
        <v>4</v>
      </c>
      <c r="B811" s="32" t="s">
        <v>732</v>
      </c>
      <c r="C811" s="30"/>
      <c r="D811" s="30"/>
      <c r="E811" s="30"/>
      <c r="F811" s="30"/>
    </row>
    <row r="812" spans="1:6" outlineLevel="1" x14ac:dyDescent="0.2">
      <c r="A812" s="30"/>
      <c r="B812" s="30"/>
      <c r="C812" s="30"/>
      <c r="D812" s="30"/>
      <c r="E812" s="30"/>
      <c r="F812" s="30"/>
    </row>
    <row r="813" spans="1:6" outlineLevel="1" x14ac:dyDescent="0.2">
      <c r="A813" s="121" t="s">
        <v>53</v>
      </c>
      <c r="B813" s="121"/>
      <c r="C813" s="121"/>
      <c r="D813" s="121"/>
      <c r="E813" s="121"/>
      <c r="F813" s="121"/>
    </row>
    <row r="814" spans="1:6" outlineLevel="1" x14ac:dyDescent="0.2">
      <c r="A814" s="30">
        <v>1</v>
      </c>
      <c r="B814" s="32" t="s">
        <v>54</v>
      </c>
      <c r="C814" s="30"/>
      <c r="D814" s="30"/>
      <c r="E814" s="30"/>
      <c r="F814" s="30"/>
    </row>
    <row r="815" spans="1:6" outlineLevel="1" x14ac:dyDescent="0.2">
      <c r="A815" s="30">
        <v>2</v>
      </c>
      <c r="B815" s="32" t="s">
        <v>733</v>
      </c>
      <c r="C815" s="30"/>
      <c r="D815" s="30"/>
      <c r="E815" s="30"/>
      <c r="F815" s="30"/>
    </row>
    <row r="816" spans="1:6" ht="28.5" outlineLevel="1" x14ac:dyDescent="0.2">
      <c r="A816" s="30">
        <v>3</v>
      </c>
      <c r="B816" s="33" t="s">
        <v>734</v>
      </c>
      <c r="C816" s="30"/>
      <c r="D816" s="30"/>
      <c r="E816" s="30"/>
      <c r="F816" s="30"/>
    </row>
    <row r="817" spans="1:6" outlineLevel="1" x14ac:dyDescent="0.2">
      <c r="A817" s="30">
        <v>4</v>
      </c>
      <c r="B817" s="32" t="s">
        <v>2486</v>
      </c>
      <c r="C817" s="30"/>
      <c r="D817" s="30"/>
      <c r="E817" s="30"/>
      <c r="F817" s="30"/>
    </row>
    <row r="818" spans="1:6" ht="25.5" outlineLevel="1" x14ac:dyDescent="0.2">
      <c r="A818" s="30">
        <v>5</v>
      </c>
      <c r="B818" s="32" t="s">
        <v>735</v>
      </c>
      <c r="C818" s="30"/>
      <c r="D818" s="30"/>
      <c r="E818" s="30"/>
      <c r="F818" s="30"/>
    </row>
    <row r="819" spans="1:6" outlineLevel="1" x14ac:dyDescent="0.2">
      <c r="A819" s="30"/>
      <c r="B819" s="30"/>
      <c r="C819" s="30"/>
      <c r="D819" s="30"/>
      <c r="E819" s="30"/>
      <c r="F819" s="30"/>
    </row>
    <row r="820" spans="1:6" outlineLevel="1" x14ac:dyDescent="0.2">
      <c r="A820" s="121" t="s">
        <v>55</v>
      </c>
      <c r="B820" s="121"/>
      <c r="C820" s="121"/>
      <c r="D820" s="121"/>
      <c r="E820" s="121"/>
      <c r="F820" s="121"/>
    </row>
    <row r="821" spans="1:6" outlineLevel="1" x14ac:dyDescent="0.2">
      <c r="A821" s="30">
        <v>1</v>
      </c>
      <c r="B821" s="32" t="s">
        <v>56</v>
      </c>
      <c r="C821" s="30"/>
      <c r="D821" s="30"/>
      <c r="E821" s="30"/>
      <c r="F821" s="30"/>
    </row>
    <row r="822" spans="1:6" outlineLevel="1" x14ac:dyDescent="0.2">
      <c r="A822" s="30">
        <v>2</v>
      </c>
      <c r="B822" s="32" t="s">
        <v>736</v>
      </c>
      <c r="C822" s="30"/>
      <c r="D822" s="30"/>
      <c r="E822" s="30"/>
      <c r="F822" s="30"/>
    </row>
    <row r="823" spans="1:6" outlineLevel="1" x14ac:dyDescent="0.2">
      <c r="A823" s="30">
        <v>3</v>
      </c>
      <c r="B823" s="32" t="s">
        <v>737</v>
      </c>
      <c r="C823" s="30"/>
      <c r="D823" s="30"/>
      <c r="E823" s="30"/>
      <c r="F823" s="30"/>
    </row>
    <row r="824" spans="1:6" ht="25.5" outlineLevel="1" x14ac:dyDescent="0.2">
      <c r="A824" s="30">
        <v>4</v>
      </c>
      <c r="B824" s="32" t="s">
        <v>2487</v>
      </c>
      <c r="C824" s="30"/>
      <c r="D824" s="30"/>
      <c r="E824" s="30"/>
      <c r="F824" s="30"/>
    </row>
    <row r="825" spans="1:6" outlineLevel="1" x14ac:dyDescent="0.2">
      <c r="A825" s="30">
        <v>5</v>
      </c>
      <c r="B825" s="32" t="s">
        <v>2488</v>
      </c>
      <c r="C825" s="30"/>
      <c r="D825" s="30"/>
      <c r="E825" s="30"/>
      <c r="F825" s="30"/>
    </row>
    <row r="826" spans="1:6" outlineLevel="1" x14ac:dyDescent="0.2">
      <c r="A826" s="30"/>
      <c r="B826" s="30"/>
      <c r="C826" s="30"/>
      <c r="D826" s="30"/>
      <c r="E826" s="30"/>
      <c r="F826" s="30"/>
    </row>
    <row r="827" spans="1:6" outlineLevel="1" x14ac:dyDescent="0.2">
      <c r="A827" s="121" t="s">
        <v>57</v>
      </c>
      <c r="B827" s="121"/>
      <c r="C827" s="121"/>
      <c r="D827" s="121"/>
      <c r="E827" s="121"/>
      <c r="F827" s="121"/>
    </row>
    <row r="828" spans="1:6" outlineLevel="1" x14ac:dyDescent="0.2">
      <c r="A828" s="30">
        <v>1</v>
      </c>
      <c r="B828" s="32" t="s">
        <v>58</v>
      </c>
      <c r="C828" s="30"/>
      <c r="D828" s="30"/>
      <c r="E828" s="30"/>
      <c r="F828" s="30"/>
    </row>
    <row r="829" spans="1:6" outlineLevel="1" x14ac:dyDescent="0.2">
      <c r="A829" s="30">
        <v>2</v>
      </c>
      <c r="B829" s="32" t="s">
        <v>738</v>
      </c>
      <c r="C829" s="30"/>
      <c r="D829" s="30"/>
      <c r="E829" s="30"/>
      <c r="F829" s="30"/>
    </row>
    <row r="830" spans="1:6" outlineLevel="1" x14ac:dyDescent="0.2">
      <c r="A830" s="30">
        <v>3</v>
      </c>
      <c r="B830" s="32" t="s">
        <v>739</v>
      </c>
      <c r="C830" s="30"/>
      <c r="D830" s="30"/>
      <c r="E830" s="30"/>
      <c r="F830" s="30"/>
    </row>
    <row r="831" spans="1:6" ht="25.5" outlineLevel="1" x14ac:dyDescent="0.2">
      <c r="A831" s="30">
        <v>4</v>
      </c>
      <c r="B831" s="32" t="s">
        <v>740</v>
      </c>
      <c r="C831" s="30"/>
      <c r="D831" s="30"/>
      <c r="E831" s="30"/>
      <c r="F831" s="30"/>
    </row>
    <row r="832" spans="1:6" ht="25.5" outlineLevel="1" x14ac:dyDescent="0.2">
      <c r="A832" s="30">
        <v>5</v>
      </c>
      <c r="B832" s="32" t="s">
        <v>2489</v>
      </c>
      <c r="C832" s="30"/>
      <c r="D832" s="30"/>
      <c r="E832" s="30"/>
      <c r="F832" s="30"/>
    </row>
    <row r="833" spans="1:6" outlineLevel="1" x14ac:dyDescent="0.2">
      <c r="A833" s="30"/>
      <c r="B833" s="30"/>
      <c r="C833" s="30"/>
      <c r="D833" s="30"/>
      <c r="E833" s="30"/>
      <c r="F833" s="30"/>
    </row>
    <row r="834" spans="1:6" outlineLevel="1" x14ac:dyDescent="0.2">
      <c r="A834" s="121" t="s">
        <v>59</v>
      </c>
      <c r="B834" s="121"/>
      <c r="C834" s="121"/>
      <c r="D834" s="121"/>
      <c r="E834" s="121"/>
      <c r="F834" s="121"/>
    </row>
    <row r="835" spans="1:6" outlineLevel="1" x14ac:dyDescent="0.2">
      <c r="A835" s="30">
        <v>1</v>
      </c>
      <c r="B835" s="32" t="s">
        <v>60</v>
      </c>
      <c r="C835" s="30"/>
      <c r="D835" s="30"/>
      <c r="E835" s="30"/>
      <c r="F835" s="30"/>
    </row>
    <row r="836" spans="1:6" outlineLevel="1" x14ac:dyDescent="0.2">
      <c r="A836" s="30">
        <v>2</v>
      </c>
      <c r="B836" s="32" t="s">
        <v>741</v>
      </c>
      <c r="C836" s="30"/>
      <c r="D836" s="30"/>
      <c r="E836" s="30"/>
      <c r="F836" s="30"/>
    </row>
    <row r="837" spans="1:6" ht="25.5" outlineLevel="1" x14ac:dyDescent="0.2">
      <c r="A837" s="30">
        <v>3</v>
      </c>
      <c r="B837" s="32" t="s">
        <v>742</v>
      </c>
      <c r="C837" s="30"/>
      <c r="D837" s="30"/>
      <c r="E837" s="30"/>
      <c r="F837" s="30"/>
    </row>
    <row r="838" spans="1:6" ht="25.5" outlineLevel="1" x14ac:dyDescent="0.2">
      <c r="A838" s="30">
        <v>4</v>
      </c>
      <c r="B838" s="32" t="s">
        <v>743</v>
      </c>
      <c r="C838" s="30"/>
      <c r="D838" s="30"/>
      <c r="E838" s="30"/>
      <c r="F838" s="30"/>
    </row>
    <row r="839" spans="1:6" ht="25.5" outlineLevel="1" x14ac:dyDescent="0.2">
      <c r="A839" s="30">
        <v>5</v>
      </c>
      <c r="B839" s="32" t="s">
        <v>2490</v>
      </c>
      <c r="C839" s="30"/>
      <c r="D839" s="30"/>
      <c r="E839" s="30"/>
      <c r="F839" s="30"/>
    </row>
    <row r="840" spans="1:6" ht="25.5" outlineLevel="1" x14ac:dyDescent="0.2">
      <c r="A840" s="30">
        <v>6</v>
      </c>
      <c r="B840" s="32" t="s">
        <v>744</v>
      </c>
      <c r="C840" s="30"/>
      <c r="D840" s="30"/>
      <c r="E840" s="30"/>
      <c r="F840" s="30"/>
    </row>
    <row r="841" spans="1:6" outlineLevel="1" x14ac:dyDescent="0.2">
      <c r="A841" s="30"/>
      <c r="B841" s="30"/>
      <c r="C841" s="30"/>
      <c r="D841" s="30"/>
      <c r="E841" s="30"/>
      <c r="F841" s="30"/>
    </row>
    <row r="842" spans="1:6" outlineLevel="1" x14ac:dyDescent="0.2">
      <c r="A842" s="121" t="s">
        <v>62</v>
      </c>
      <c r="B842" s="121"/>
      <c r="C842" s="121"/>
      <c r="D842" s="121"/>
      <c r="E842" s="121"/>
      <c r="F842" s="121"/>
    </row>
    <row r="843" spans="1:6" outlineLevel="1" x14ac:dyDescent="0.2">
      <c r="A843" s="30">
        <v>1</v>
      </c>
      <c r="B843" s="32" t="s">
        <v>63</v>
      </c>
      <c r="C843" s="30"/>
      <c r="D843" s="30"/>
      <c r="E843" s="30"/>
      <c r="F843" s="30"/>
    </row>
    <row r="844" spans="1:6" outlineLevel="1" x14ac:dyDescent="0.2">
      <c r="A844" s="30">
        <v>2</v>
      </c>
      <c r="B844" s="32" t="s">
        <v>2491</v>
      </c>
      <c r="C844" s="30"/>
      <c r="D844" s="30"/>
      <c r="E844" s="30"/>
      <c r="F844" s="30"/>
    </row>
    <row r="845" spans="1:6" outlineLevel="1" x14ac:dyDescent="0.2">
      <c r="A845" s="30">
        <v>3</v>
      </c>
      <c r="B845" s="32" t="s">
        <v>2492</v>
      </c>
      <c r="C845" s="30"/>
      <c r="D845" s="30"/>
      <c r="E845" s="30"/>
      <c r="F845" s="30"/>
    </row>
    <row r="846" spans="1:6" outlineLevel="1" x14ac:dyDescent="0.2">
      <c r="A846" s="30">
        <v>4</v>
      </c>
      <c r="B846" s="32" t="s">
        <v>745</v>
      </c>
      <c r="C846" s="30"/>
      <c r="D846" s="30"/>
      <c r="E846" s="30"/>
      <c r="F846" s="30"/>
    </row>
    <row r="847" spans="1:6" outlineLevel="1" x14ac:dyDescent="0.2">
      <c r="A847" s="30"/>
      <c r="B847" s="30"/>
      <c r="C847" s="30"/>
      <c r="D847" s="30"/>
      <c r="E847" s="30"/>
      <c r="F847" s="30"/>
    </row>
    <row r="848" spans="1:6" outlineLevel="1" x14ac:dyDescent="0.2">
      <c r="A848" s="121" t="s">
        <v>64</v>
      </c>
      <c r="B848" s="121"/>
      <c r="C848" s="121"/>
      <c r="D848" s="121"/>
      <c r="E848" s="121"/>
      <c r="F848" s="121"/>
    </row>
    <row r="849" spans="1:6" outlineLevel="1" x14ac:dyDescent="0.2">
      <c r="A849" s="30">
        <v>1</v>
      </c>
      <c r="B849" s="32" t="s">
        <v>65</v>
      </c>
      <c r="C849" s="30"/>
      <c r="D849" s="30"/>
      <c r="E849" s="30"/>
      <c r="F849" s="30"/>
    </row>
    <row r="850" spans="1:6" outlineLevel="1" x14ac:dyDescent="0.2">
      <c r="A850" s="30">
        <v>2</v>
      </c>
      <c r="B850" s="32" t="s">
        <v>746</v>
      </c>
      <c r="C850" s="30"/>
      <c r="D850" s="30"/>
      <c r="E850" s="30"/>
      <c r="F850" s="30"/>
    </row>
    <row r="851" spans="1:6" outlineLevel="1" x14ac:dyDescent="0.2">
      <c r="A851" s="30">
        <v>3</v>
      </c>
      <c r="B851" s="32" t="s">
        <v>2493</v>
      </c>
      <c r="C851" s="30"/>
      <c r="D851" s="30"/>
      <c r="E851" s="30"/>
      <c r="F851" s="30"/>
    </row>
    <row r="852" spans="1:6" outlineLevel="1" x14ac:dyDescent="0.2">
      <c r="A852" s="30">
        <v>4</v>
      </c>
      <c r="B852" s="32" t="s">
        <v>2494</v>
      </c>
      <c r="C852" s="30"/>
      <c r="D852" s="30"/>
      <c r="E852" s="30"/>
      <c r="F852" s="30"/>
    </row>
    <row r="853" spans="1:6" outlineLevel="1" x14ac:dyDescent="0.2">
      <c r="A853" s="30"/>
      <c r="B853" s="30"/>
      <c r="C853" s="30"/>
      <c r="D853" s="30"/>
      <c r="E853" s="30"/>
      <c r="F853" s="30"/>
    </row>
    <row r="854" spans="1:6" outlineLevel="1" x14ac:dyDescent="0.2">
      <c r="A854" s="121" t="s">
        <v>67</v>
      </c>
      <c r="B854" s="121"/>
      <c r="C854" s="121"/>
      <c r="D854" s="121"/>
      <c r="E854" s="121"/>
      <c r="F854" s="121"/>
    </row>
    <row r="855" spans="1:6" ht="25.5" outlineLevel="1" x14ac:dyDescent="0.2">
      <c r="A855" s="30">
        <v>1</v>
      </c>
      <c r="B855" s="32" t="s">
        <v>69</v>
      </c>
      <c r="C855" s="30"/>
      <c r="D855" s="30"/>
      <c r="E855" s="30"/>
      <c r="F855" s="30"/>
    </row>
    <row r="856" spans="1:6" ht="25.5" outlineLevel="1" x14ac:dyDescent="0.2">
      <c r="A856" s="30">
        <v>2</v>
      </c>
      <c r="B856" s="32" t="s">
        <v>2147</v>
      </c>
      <c r="C856" s="30"/>
      <c r="D856" s="30"/>
      <c r="E856" s="30"/>
      <c r="F856" s="30"/>
    </row>
    <row r="857" spans="1:6" ht="25.5" outlineLevel="1" x14ac:dyDescent="0.2">
      <c r="A857" s="30">
        <v>3</v>
      </c>
      <c r="B857" s="32" t="s">
        <v>2148</v>
      </c>
      <c r="C857" s="30"/>
      <c r="D857" s="30"/>
      <c r="E857" s="30"/>
      <c r="F857" s="30"/>
    </row>
    <row r="858" spans="1:6" ht="25.5" outlineLevel="1" x14ac:dyDescent="0.2">
      <c r="A858" s="30">
        <v>4</v>
      </c>
      <c r="B858" s="32" t="s">
        <v>2149</v>
      </c>
      <c r="C858" s="30"/>
      <c r="D858" s="30"/>
      <c r="E858" s="30"/>
      <c r="F858" s="30"/>
    </row>
    <row r="859" spans="1:6" ht="25.5" outlineLevel="1" x14ac:dyDescent="0.2">
      <c r="A859" s="30">
        <v>5</v>
      </c>
      <c r="B859" s="32" t="s">
        <v>2150</v>
      </c>
      <c r="C859" s="30"/>
      <c r="D859" s="30"/>
      <c r="E859" s="30"/>
      <c r="F859" s="30"/>
    </row>
    <row r="860" spans="1:6" ht="25.5" outlineLevel="1" x14ac:dyDescent="0.2">
      <c r="A860" s="30">
        <v>6</v>
      </c>
      <c r="B860" s="32" t="s">
        <v>2151</v>
      </c>
      <c r="C860" s="30"/>
      <c r="D860" s="30"/>
      <c r="E860" s="30"/>
      <c r="F860" s="30"/>
    </row>
    <row r="861" spans="1:6" outlineLevel="1" x14ac:dyDescent="0.2">
      <c r="A861" s="30"/>
      <c r="B861" s="30"/>
      <c r="C861" s="30"/>
      <c r="D861" s="30"/>
      <c r="E861" s="30"/>
      <c r="F861" s="30"/>
    </row>
    <row r="862" spans="1:6" outlineLevel="1" x14ac:dyDescent="0.2">
      <c r="A862" s="121" t="s">
        <v>70</v>
      </c>
      <c r="B862" s="121"/>
      <c r="C862" s="121"/>
      <c r="D862" s="121"/>
      <c r="E862" s="121"/>
      <c r="F862" s="121"/>
    </row>
    <row r="863" spans="1:6" outlineLevel="1" x14ac:dyDescent="0.2">
      <c r="A863" s="30">
        <v>1</v>
      </c>
      <c r="B863" s="32" t="s">
        <v>71</v>
      </c>
      <c r="C863" s="30"/>
      <c r="D863" s="30"/>
      <c r="E863" s="30"/>
      <c r="F863" s="30"/>
    </row>
    <row r="864" spans="1:6" ht="25.5" outlineLevel="1" x14ac:dyDescent="0.2">
      <c r="A864" s="30">
        <v>2</v>
      </c>
      <c r="B864" s="32" t="s">
        <v>747</v>
      </c>
      <c r="C864" s="30"/>
      <c r="D864" s="30"/>
      <c r="E864" s="30"/>
      <c r="F864" s="30"/>
    </row>
    <row r="865" spans="1:6" ht="25.5" outlineLevel="1" x14ac:dyDescent="0.2">
      <c r="A865" s="30">
        <v>3</v>
      </c>
      <c r="B865" s="32" t="s">
        <v>748</v>
      </c>
      <c r="C865" s="30"/>
      <c r="D865" s="30"/>
      <c r="E865" s="30"/>
      <c r="F865" s="30"/>
    </row>
    <row r="866" spans="1:6" outlineLevel="1" x14ac:dyDescent="0.2">
      <c r="A866" s="30">
        <v>4</v>
      </c>
      <c r="B866" s="32" t="s">
        <v>749</v>
      </c>
      <c r="C866" s="30"/>
      <c r="D866" s="30"/>
      <c r="E866" s="30"/>
      <c r="F866" s="30"/>
    </row>
    <row r="867" spans="1:6" ht="25.5" outlineLevel="1" x14ac:dyDescent="0.2">
      <c r="A867" s="30">
        <v>5</v>
      </c>
      <c r="B867" s="32" t="s">
        <v>750</v>
      </c>
      <c r="C867" s="30"/>
      <c r="D867" s="30"/>
      <c r="E867" s="30"/>
      <c r="F867" s="30"/>
    </row>
    <row r="868" spans="1:6" ht="25.5" outlineLevel="1" x14ac:dyDescent="0.2">
      <c r="A868" s="30">
        <v>6</v>
      </c>
      <c r="B868" s="32" t="s">
        <v>2495</v>
      </c>
      <c r="C868" s="30"/>
      <c r="D868" s="30"/>
      <c r="E868" s="30"/>
      <c r="F868" s="30"/>
    </row>
    <row r="869" spans="1:6" ht="25.5" outlineLevel="1" x14ac:dyDescent="0.2">
      <c r="A869" s="30">
        <v>7</v>
      </c>
      <c r="B869" s="32" t="s">
        <v>2496</v>
      </c>
      <c r="C869" s="30"/>
      <c r="D869" s="30"/>
      <c r="E869" s="30"/>
      <c r="F869" s="30"/>
    </row>
    <row r="870" spans="1:6" outlineLevel="1" x14ac:dyDescent="0.2">
      <c r="A870" s="30">
        <v>8</v>
      </c>
      <c r="B870" s="32" t="s">
        <v>751</v>
      </c>
      <c r="C870" s="30"/>
      <c r="D870" s="30"/>
      <c r="E870" s="30"/>
      <c r="F870" s="30"/>
    </row>
    <row r="871" spans="1:6" outlineLevel="1" x14ac:dyDescent="0.2">
      <c r="A871" s="30"/>
      <c r="B871" s="30"/>
      <c r="C871" s="30"/>
      <c r="D871" s="30"/>
      <c r="E871" s="30"/>
      <c r="F871" s="30"/>
    </row>
    <row r="872" spans="1:6" outlineLevel="1" x14ac:dyDescent="0.2">
      <c r="A872" s="121" t="s">
        <v>73</v>
      </c>
      <c r="B872" s="121"/>
      <c r="C872" s="121"/>
      <c r="D872" s="121"/>
      <c r="E872" s="121"/>
      <c r="F872" s="121"/>
    </row>
    <row r="873" spans="1:6" ht="25.5" outlineLevel="1" x14ac:dyDescent="0.2">
      <c r="A873" s="30">
        <v>1</v>
      </c>
      <c r="B873" s="32" t="s">
        <v>74</v>
      </c>
      <c r="C873" s="30"/>
      <c r="D873" s="30"/>
      <c r="E873" s="30"/>
      <c r="F873" s="30"/>
    </row>
    <row r="874" spans="1:6" ht="25.5" outlineLevel="1" x14ac:dyDescent="0.2">
      <c r="A874" s="30">
        <v>2</v>
      </c>
      <c r="B874" s="32" t="s">
        <v>2152</v>
      </c>
      <c r="C874" s="30"/>
      <c r="D874" s="30"/>
      <c r="E874" s="30"/>
      <c r="F874" s="30"/>
    </row>
    <row r="875" spans="1:6" ht="25.5" outlineLevel="1" x14ac:dyDescent="0.2">
      <c r="A875" s="30">
        <v>3</v>
      </c>
      <c r="B875" s="32" t="s">
        <v>2153</v>
      </c>
      <c r="C875" s="30"/>
      <c r="D875" s="30"/>
      <c r="E875" s="30"/>
      <c r="F875" s="30"/>
    </row>
    <row r="876" spans="1:6" ht="25.5" outlineLevel="1" x14ac:dyDescent="0.2">
      <c r="A876" s="30">
        <v>4</v>
      </c>
      <c r="B876" s="32" t="s">
        <v>2154</v>
      </c>
      <c r="C876" s="30"/>
      <c r="D876" s="30"/>
      <c r="E876" s="30"/>
      <c r="F876" s="30"/>
    </row>
    <row r="877" spans="1:6" ht="25.5" outlineLevel="1" x14ac:dyDescent="0.2">
      <c r="A877" s="30">
        <v>5</v>
      </c>
      <c r="B877" s="32" t="s">
        <v>2155</v>
      </c>
      <c r="C877" s="30"/>
      <c r="D877" s="30"/>
      <c r="E877" s="30"/>
      <c r="F877" s="30"/>
    </row>
    <row r="878" spans="1:6" outlineLevel="1" x14ac:dyDescent="0.2">
      <c r="A878" s="30">
        <v>6</v>
      </c>
      <c r="B878" s="32" t="s">
        <v>2156</v>
      </c>
      <c r="C878" s="30"/>
      <c r="D878" s="30"/>
      <c r="E878" s="30"/>
      <c r="F878" s="30"/>
    </row>
    <row r="879" spans="1:6" outlineLevel="1" x14ac:dyDescent="0.2">
      <c r="A879" s="30"/>
      <c r="B879" s="30"/>
      <c r="C879" s="30"/>
      <c r="D879" s="30"/>
      <c r="E879" s="30"/>
      <c r="F879" s="30"/>
    </row>
    <row r="880" spans="1:6" outlineLevel="1" x14ac:dyDescent="0.2">
      <c r="A880" s="121" t="s">
        <v>76</v>
      </c>
      <c r="B880" s="121"/>
      <c r="C880" s="121"/>
      <c r="D880" s="121"/>
      <c r="E880" s="121"/>
      <c r="F880" s="121"/>
    </row>
    <row r="881" spans="1:6" outlineLevel="1" x14ac:dyDescent="0.2">
      <c r="A881" s="30">
        <v>1</v>
      </c>
      <c r="B881" s="32" t="s">
        <v>77</v>
      </c>
      <c r="C881" s="30"/>
      <c r="D881" s="30"/>
      <c r="E881" s="30"/>
      <c r="F881" s="30"/>
    </row>
    <row r="882" spans="1:6" outlineLevel="1" x14ac:dyDescent="0.2">
      <c r="A882" s="30">
        <v>2</v>
      </c>
      <c r="B882" s="32" t="s">
        <v>752</v>
      </c>
      <c r="C882" s="30"/>
      <c r="D882" s="30"/>
      <c r="E882" s="30"/>
      <c r="F882" s="30"/>
    </row>
    <row r="883" spans="1:6" ht="38.25" outlineLevel="1" x14ac:dyDescent="0.2">
      <c r="A883" s="30">
        <v>3</v>
      </c>
      <c r="B883" s="32" t="s">
        <v>753</v>
      </c>
      <c r="C883" s="30"/>
      <c r="D883" s="30"/>
      <c r="E883" s="30"/>
      <c r="F883" s="30"/>
    </row>
    <row r="884" spans="1:6" ht="25.5" outlineLevel="1" x14ac:dyDescent="0.2">
      <c r="A884" s="30">
        <v>4</v>
      </c>
      <c r="B884" s="32" t="s">
        <v>754</v>
      </c>
      <c r="C884" s="30"/>
      <c r="D884" s="30"/>
      <c r="E884" s="30"/>
      <c r="F884" s="30"/>
    </row>
    <row r="885" spans="1:6" ht="25.5" outlineLevel="1" x14ac:dyDescent="0.2">
      <c r="A885" s="30">
        <v>5</v>
      </c>
      <c r="B885" s="32" t="s">
        <v>755</v>
      </c>
      <c r="C885" s="30"/>
      <c r="D885" s="30"/>
      <c r="E885" s="30"/>
      <c r="F885" s="30"/>
    </row>
    <row r="886" spans="1:6" ht="25.5" outlineLevel="1" x14ac:dyDescent="0.2">
      <c r="A886" s="30">
        <v>6</v>
      </c>
      <c r="B886" s="32" t="s">
        <v>756</v>
      </c>
      <c r="C886" s="30"/>
      <c r="D886" s="30"/>
      <c r="E886" s="30"/>
      <c r="F886" s="30"/>
    </row>
    <row r="887" spans="1:6" outlineLevel="1" x14ac:dyDescent="0.2">
      <c r="A887" s="30"/>
      <c r="B887" s="30"/>
      <c r="C887" s="30"/>
      <c r="D887" s="30"/>
      <c r="E887" s="30"/>
      <c r="F887" s="30"/>
    </row>
    <row r="888" spans="1:6" outlineLevel="1" x14ac:dyDescent="0.2">
      <c r="A888" s="121" t="s">
        <v>78</v>
      </c>
      <c r="B888" s="121"/>
      <c r="C888" s="121"/>
      <c r="D888" s="121"/>
      <c r="E888" s="121"/>
      <c r="F888" s="121"/>
    </row>
    <row r="889" spans="1:6" outlineLevel="1" x14ac:dyDescent="0.2">
      <c r="A889" s="30">
        <v>1</v>
      </c>
      <c r="B889" s="32" t="s">
        <v>80</v>
      </c>
      <c r="C889" s="30"/>
      <c r="D889" s="30"/>
      <c r="E889" s="30"/>
      <c r="F889" s="30"/>
    </row>
    <row r="890" spans="1:6" outlineLevel="1" x14ac:dyDescent="0.2">
      <c r="A890" s="30">
        <v>2</v>
      </c>
      <c r="B890" s="32" t="s">
        <v>2157</v>
      </c>
      <c r="C890" s="30"/>
      <c r="D890" s="30"/>
      <c r="E890" s="30"/>
      <c r="F890" s="30"/>
    </row>
    <row r="891" spans="1:6" ht="25.5" outlineLevel="1" x14ac:dyDescent="0.2">
      <c r="A891" s="30">
        <v>3</v>
      </c>
      <c r="B891" s="32" t="s">
        <v>2158</v>
      </c>
      <c r="C891" s="30"/>
      <c r="D891" s="30"/>
      <c r="E891" s="30"/>
      <c r="F891" s="30"/>
    </row>
    <row r="892" spans="1:6" ht="25.5" outlineLevel="1" x14ac:dyDescent="0.2">
      <c r="A892" s="30">
        <v>4</v>
      </c>
      <c r="B892" s="32" t="s">
        <v>2159</v>
      </c>
      <c r="C892" s="30"/>
      <c r="D892" s="30"/>
      <c r="E892" s="30"/>
      <c r="F892" s="30"/>
    </row>
    <row r="893" spans="1:6" ht="25.5" outlineLevel="1" x14ac:dyDescent="0.2">
      <c r="A893" s="30">
        <v>5</v>
      </c>
      <c r="B893" s="32" t="s">
        <v>2160</v>
      </c>
      <c r="C893" s="30"/>
      <c r="D893" s="30"/>
      <c r="E893" s="30"/>
      <c r="F893" s="30"/>
    </row>
    <row r="894" spans="1:6" outlineLevel="1" x14ac:dyDescent="0.2">
      <c r="A894" s="30"/>
      <c r="B894" s="30"/>
      <c r="C894" s="30"/>
      <c r="D894" s="30"/>
      <c r="E894" s="30"/>
      <c r="F894" s="30"/>
    </row>
    <row r="895" spans="1:6" outlineLevel="1" x14ac:dyDescent="0.2">
      <c r="A895" s="121" t="s">
        <v>81</v>
      </c>
      <c r="B895" s="121"/>
      <c r="C895" s="121"/>
      <c r="D895" s="121"/>
      <c r="E895" s="121"/>
      <c r="F895" s="121"/>
    </row>
    <row r="896" spans="1:6" outlineLevel="1" x14ac:dyDescent="0.2">
      <c r="A896" s="30">
        <v>1</v>
      </c>
      <c r="B896" s="32" t="s">
        <v>82</v>
      </c>
      <c r="C896" s="30"/>
      <c r="D896" s="30"/>
      <c r="E896" s="30"/>
      <c r="F896" s="30"/>
    </row>
    <row r="897" spans="1:6" outlineLevel="1" x14ac:dyDescent="0.2">
      <c r="A897" s="30">
        <v>2</v>
      </c>
      <c r="B897" s="32" t="s">
        <v>757</v>
      </c>
      <c r="C897" s="30"/>
      <c r="D897" s="30"/>
      <c r="E897" s="30"/>
      <c r="F897" s="30"/>
    </row>
    <row r="898" spans="1:6" ht="38.25" outlineLevel="1" x14ac:dyDescent="0.2">
      <c r="A898" s="30">
        <v>3</v>
      </c>
      <c r="B898" s="32" t="s">
        <v>758</v>
      </c>
      <c r="C898" s="30"/>
      <c r="D898" s="30"/>
      <c r="E898" s="30"/>
      <c r="F898" s="30"/>
    </row>
    <row r="899" spans="1:6" outlineLevel="1" x14ac:dyDescent="0.2">
      <c r="A899" s="30">
        <v>4</v>
      </c>
      <c r="B899" s="32" t="s">
        <v>759</v>
      </c>
      <c r="C899" s="30"/>
      <c r="D899" s="30"/>
      <c r="E899" s="30"/>
      <c r="F899" s="30"/>
    </row>
    <row r="900" spans="1:6" ht="25.5" outlineLevel="1" x14ac:dyDescent="0.2">
      <c r="A900" s="30">
        <v>5</v>
      </c>
      <c r="B900" s="32" t="s">
        <v>760</v>
      </c>
      <c r="C900" s="30"/>
      <c r="D900" s="30"/>
      <c r="E900" s="30"/>
      <c r="F900" s="30"/>
    </row>
    <row r="901" spans="1:6" ht="38.25" outlineLevel="1" x14ac:dyDescent="0.2">
      <c r="A901" s="30">
        <v>6</v>
      </c>
      <c r="B901" s="32" t="s">
        <v>761</v>
      </c>
      <c r="C901" s="30"/>
      <c r="D901" s="30"/>
      <c r="E901" s="30"/>
      <c r="F901" s="30"/>
    </row>
    <row r="902" spans="1:6" outlineLevel="1" x14ac:dyDescent="0.2">
      <c r="A902" s="30"/>
      <c r="B902" s="30"/>
      <c r="C902" s="30"/>
      <c r="D902" s="30"/>
      <c r="E902" s="30"/>
      <c r="F902" s="30"/>
    </row>
    <row r="903" spans="1:6" outlineLevel="1" x14ac:dyDescent="0.2">
      <c r="A903" s="121" t="s">
        <v>83</v>
      </c>
      <c r="B903" s="121"/>
      <c r="C903" s="121"/>
      <c r="D903" s="121"/>
      <c r="E903" s="121"/>
      <c r="F903" s="121"/>
    </row>
    <row r="904" spans="1:6" outlineLevel="1" x14ac:dyDescent="0.2">
      <c r="A904" s="30">
        <v>1</v>
      </c>
      <c r="B904" s="32" t="s">
        <v>84</v>
      </c>
      <c r="C904" s="30"/>
      <c r="D904" s="30"/>
      <c r="E904" s="30"/>
      <c r="F904" s="30"/>
    </row>
    <row r="905" spans="1:6" outlineLevel="1" x14ac:dyDescent="0.2">
      <c r="A905" s="30">
        <v>2</v>
      </c>
      <c r="B905" s="32" t="s">
        <v>762</v>
      </c>
      <c r="C905" s="30"/>
      <c r="D905" s="30"/>
      <c r="E905" s="30"/>
      <c r="F905" s="30"/>
    </row>
    <row r="906" spans="1:6" ht="38.25" outlineLevel="1" x14ac:dyDescent="0.2">
      <c r="A906" s="30">
        <v>3</v>
      </c>
      <c r="B906" s="32" t="s">
        <v>763</v>
      </c>
      <c r="C906" s="30"/>
      <c r="D906" s="30"/>
      <c r="E906" s="30"/>
      <c r="F906" s="30"/>
    </row>
    <row r="907" spans="1:6" outlineLevel="1" x14ac:dyDescent="0.2">
      <c r="A907" s="30">
        <v>4</v>
      </c>
      <c r="B907" s="32" t="s">
        <v>764</v>
      </c>
      <c r="C907" s="30"/>
      <c r="D907" s="30"/>
      <c r="E907" s="30"/>
      <c r="F907" s="30"/>
    </row>
    <row r="908" spans="1:6" outlineLevel="1" x14ac:dyDescent="0.2">
      <c r="A908" s="30">
        <v>5</v>
      </c>
      <c r="B908" s="32" t="s">
        <v>765</v>
      </c>
      <c r="C908" s="30"/>
      <c r="D908" s="30"/>
      <c r="E908" s="30"/>
      <c r="F908" s="30"/>
    </row>
    <row r="909" spans="1:6" ht="25.5" outlineLevel="1" x14ac:dyDescent="0.2">
      <c r="A909" s="30">
        <v>6</v>
      </c>
      <c r="B909" s="32" t="s">
        <v>766</v>
      </c>
      <c r="C909" s="30"/>
      <c r="D909" s="30"/>
      <c r="E909" s="30"/>
      <c r="F909" s="30"/>
    </row>
    <row r="910" spans="1:6" outlineLevel="1" x14ac:dyDescent="0.2">
      <c r="A910" s="30"/>
      <c r="B910" s="30"/>
      <c r="C910" s="30"/>
      <c r="D910" s="30"/>
      <c r="E910" s="30"/>
      <c r="F910" s="30"/>
    </row>
    <row r="911" spans="1:6" outlineLevel="1" x14ac:dyDescent="0.2">
      <c r="A911" s="121" t="s">
        <v>85</v>
      </c>
      <c r="B911" s="121"/>
      <c r="C911" s="121"/>
      <c r="D911" s="121"/>
      <c r="E911" s="121"/>
      <c r="F911" s="121"/>
    </row>
    <row r="912" spans="1:6" outlineLevel="1" x14ac:dyDescent="0.2">
      <c r="A912" s="30">
        <v>1</v>
      </c>
      <c r="B912" s="32" t="s">
        <v>86</v>
      </c>
      <c r="C912" s="30"/>
      <c r="D912" s="30"/>
      <c r="E912" s="30"/>
      <c r="F912" s="30"/>
    </row>
    <row r="913" spans="1:6" outlineLevel="1" x14ac:dyDescent="0.2">
      <c r="A913" s="30">
        <v>2</v>
      </c>
      <c r="B913" s="32" t="s">
        <v>767</v>
      </c>
      <c r="C913" s="30"/>
      <c r="D913" s="30"/>
      <c r="E913" s="30"/>
      <c r="F913" s="30"/>
    </row>
    <row r="914" spans="1:6" ht="25.5" outlineLevel="1" x14ac:dyDescent="0.2">
      <c r="A914" s="30">
        <v>3</v>
      </c>
      <c r="B914" s="32" t="s">
        <v>768</v>
      </c>
      <c r="C914" s="30"/>
      <c r="D914" s="30"/>
      <c r="E914" s="30"/>
      <c r="F914" s="30"/>
    </row>
    <row r="915" spans="1:6" ht="25.5" outlineLevel="1" x14ac:dyDescent="0.2">
      <c r="A915" s="30">
        <v>4</v>
      </c>
      <c r="B915" s="32" t="s">
        <v>769</v>
      </c>
      <c r="C915" s="30"/>
      <c r="D915" s="30"/>
      <c r="E915" s="30"/>
      <c r="F915" s="30"/>
    </row>
    <row r="916" spans="1:6" ht="38.25" outlineLevel="1" x14ac:dyDescent="0.2">
      <c r="A916" s="30">
        <v>5</v>
      </c>
      <c r="B916" s="32" t="s">
        <v>770</v>
      </c>
      <c r="C916" s="30"/>
      <c r="D916" s="30"/>
      <c r="E916" s="30"/>
      <c r="F916" s="30"/>
    </row>
    <row r="917" spans="1:6" ht="51" outlineLevel="1" x14ac:dyDescent="0.2">
      <c r="A917" s="30">
        <v>6</v>
      </c>
      <c r="B917" s="32" t="s">
        <v>771</v>
      </c>
      <c r="C917" s="30"/>
      <c r="D917" s="30"/>
      <c r="E917" s="30"/>
      <c r="F917" s="30"/>
    </row>
    <row r="918" spans="1:6" ht="25.5" outlineLevel="1" x14ac:dyDescent="0.2">
      <c r="A918" s="30">
        <v>7</v>
      </c>
      <c r="B918" s="32" t="s">
        <v>772</v>
      </c>
      <c r="C918" s="30"/>
      <c r="D918" s="30"/>
      <c r="E918" s="30"/>
      <c r="F918" s="30"/>
    </row>
    <row r="919" spans="1:6" ht="38.25" outlineLevel="1" x14ac:dyDescent="0.2">
      <c r="A919" s="30">
        <v>8</v>
      </c>
      <c r="B919" s="32" t="s">
        <v>773</v>
      </c>
      <c r="C919" s="30"/>
      <c r="D919" s="30"/>
      <c r="E919" s="30"/>
      <c r="F919" s="30"/>
    </row>
    <row r="920" spans="1:6" outlineLevel="1" x14ac:dyDescent="0.2">
      <c r="A920" s="30">
        <v>9</v>
      </c>
      <c r="B920" s="32" t="s">
        <v>774</v>
      </c>
      <c r="C920" s="30"/>
      <c r="D920" s="30"/>
      <c r="E920" s="30"/>
      <c r="F920" s="30"/>
    </row>
    <row r="921" spans="1:6" ht="25.5" outlineLevel="1" x14ac:dyDescent="0.2">
      <c r="A921" s="30">
        <v>10</v>
      </c>
      <c r="B921" s="32" t="s">
        <v>2497</v>
      </c>
      <c r="C921" s="30"/>
      <c r="D921" s="30"/>
      <c r="E921" s="30"/>
      <c r="F921" s="30"/>
    </row>
    <row r="922" spans="1:6" outlineLevel="1" x14ac:dyDescent="0.2">
      <c r="A922" s="30"/>
      <c r="B922" s="30"/>
      <c r="C922" s="30"/>
      <c r="D922" s="30"/>
      <c r="E922" s="30"/>
      <c r="F922" s="30"/>
    </row>
    <row r="923" spans="1:6" outlineLevel="1" x14ac:dyDescent="0.2">
      <c r="A923" s="121" t="s">
        <v>87</v>
      </c>
      <c r="B923" s="121"/>
      <c r="C923" s="121"/>
      <c r="D923" s="121"/>
      <c r="E923" s="121"/>
      <c r="F923" s="121"/>
    </row>
    <row r="924" spans="1:6" ht="25.5" outlineLevel="1" x14ac:dyDescent="0.2">
      <c r="A924" s="30">
        <v>1</v>
      </c>
      <c r="B924" s="32" t="s">
        <v>88</v>
      </c>
      <c r="C924" s="30"/>
      <c r="D924" s="30"/>
      <c r="E924" s="30"/>
      <c r="F924" s="30"/>
    </row>
    <row r="925" spans="1:6" outlineLevel="1" x14ac:dyDescent="0.2">
      <c r="A925" s="30">
        <v>2</v>
      </c>
      <c r="B925" s="32" t="s">
        <v>775</v>
      </c>
      <c r="C925" s="30"/>
      <c r="D925" s="30"/>
      <c r="E925" s="30"/>
      <c r="F925" s="30"/>
    </row>
    <row r="926" spans="1:6" ht="25.5" outlineLevel="1" x14ac:dyDescent="0.2">
      <c r="A926" s="30">
        <v>3</v>
      </c>
      <c r="B926" s="32" t="s">
        <v>776</v>
      </c>
      <c r="C926" s="30"/>
      <c r="D926" s="30"/>
      <c r="E926" s="30"/>
      <c r="F926" s="30"/>
    </row>
    <row r="927" spans="1:6" ht="25.5" outlineLevel="1" x14ac:dyDescent="0.2">
      <c r="A927" s="30">
        <v>4</v>
      </c>
      <c r="B927" s="32" t="s">
        <v>777</v>
      </c>
      <c r="C927" s="30"/>
      <c r="D927" s="30"/>
      <c r="E927" s="30"/>
      <c r="F927" s="30"/>
    </row>
    <row r="928" spans="1:6" ht="38.25" outlineLevel="1" x14ac:dyDescent="0.2">
      <c r="A928" s="30">
        <v>5</v>
      </c>
      <c r="B928" s="32" t="s">
        <v>778</v>
      </c>
      <c r="C928" s="30"/>
      <c r="D928" s="30"/>
      <c r="E928" s="30"/>
      <c r="F928" s="30"/>
    </row>
    <row r="929" spans="1:6" ht="25.5" outlineLevel="1" x14ac:dyDescent="0.2">
      <c r="A929" s="30">
        <v>6</v>
      </c>
      <c r="B929" s="32" t="s">
        <v>779</v>
      </c>
      <c r="C929" s="30"/>
      <c r="D929" s="30"/>
      <c r="E929" s="30"/>
      <c r="F929" s="30"/>
    </row>
    <row r="930" spans="1:6" ht="25.5" outlineLevel="1" x14ac:dyDescent="0.2">
      <c r="A930" s="30">
        <v>7</v>
      </c>
      <c r="B930" s="32" t="s">
        <v>780</v>
      </c>
      <c r="C930" s="30"/>
      <c r="D930" s="30"/>
      <c r="E930" s="30"/>
      <c r="F930" s="30"/>
    </row>
    <row r="931" spans="1:6" outlineLevel="1" x14ac:dyDescent="0.2">
      <c r="A931" s="30">
        <v>8</v>
      </c>
      <c r="B931" s="32" t="s">
        <v>781</v>
      </c>
      <c r="C931" s="30"/>
      <c r="D931" s="30"/>
      <c r="E931" s="30"/>
      <c r="F931" s="30"/>
    </row>
    <row r="932" spans="1:6" outlineLevel="1" x14ac:dyDescent="0.2">
      <c r="A932" s="30">
        <v>9</v>
      </c>
      <c r="B932" s="32" t="s">
        <v>2498</v>
      </c>
      <c r="C932" s="30"/>
      <c r="D932" s="30"/>
      <c r="E932" s="30"/>
      <c r="F932" s="30"/>
    </row>
    <row r="933" spans="1:6" ht="25.5" outlineLevel="1" x14ac:dyDescent="0.2">
      <c r="A933" s="30">
        <v>10</v>
      </c>
      <c r="B933" s="32" t="s">
        <v>2499</v>
      </c>
      <c r="C933" s="30"/>
      <c r="D933" s="30"/>
      <c r="E933" s="30"/>
      <c r="F933" s="30"/>
    </row>
    <row r="934" spans="1:6" outlineLevel="1" x14ac:dyDescent="0.2">
      <c r="A934" s="30"/>
      <c r="B934" s="30"/>
      <c r="C934" s="30"/>
      <c r="D934" s="30"/>
      <c r="E934" s="30"/>
      <c r="F934" s="30"/>
    </row>
    <row r="935" spans="1:6" outlineLevel="1" x14ac:dyDescent="0.2">
      <c r="A935" s="121" t="s">
        <v>90</v>
      </c>
      <c r="B935" s="121"/>
      <c r="C935" s="121"/>
      <c r="D935" s="121"/>
      <c r="E935" s="121"/>
      <c r="F935" s="121"/>
    </row>
    <row r="936" spans="1:6" outlineLevel="1" x14ac:dyDescent="0.2">
      <c r="A936" s="30">
        <v>1</v>
      </c>
      <c r="B936" s="32" t="s">
        <v>92</v>
      </c>
      <c r="C936" s="30"/>
      <c r="D936" s="30"/>
      <c r="E936" s="30"/>
      <c r="F936" s="30"/>
    </row>
    <row r="937" spans="1:6" ht="38.25" outlineLevel="1" x14ac:dyDescent="0.2">
      <c r="A937" s="30">
        <v>2</v>
      </c>
      <c r="B937" s="32" t="s">
        <v>782</v>
      </c>
      <c r="C937" s="30"/>
      <c r="D937" s="30"/>
      <c r="E937" s="30"/>
      <c r="F937" s="30"/>
    </row>
    <row r="938" spans="1:6" ht="25.5" outlineLevel="1" x14ac:dyDescent="0.2">
      <c r="A938" s="30">
        <v>3</v>
      </c>
      <c r="B938" s="32" t="s">
        <v>783</v>
      </c>
      <c r="C938" s="30"/>
      <c r="D938" s="30"/>
      <c r="E938" s="30"/>
      <c r="F938" s="30"/>
    </row>
    <row r="939" spans="1:6" ht="25.5" outlineLevel="1" x14ac:dyDescent="0.2">
      <c r="A939" s="30">
        <v>4</v>
      </c>
      <c r="B939" s="32" t="s">
        <v>784</v>
      </c>
      <c r="C939" s="30"/>
      <c r="D939" s="30"/>
      <c r="E939" s="30"/>
      <c r="F939" s="30"/>
    </row>
    <row r="940" spans="1:6" ht="38.25" outlineLevel="1" x14ac:dyDescent="0.2">
      <c r="A940" s="30">
        <v>5</v>
      </c>
      <c r="B940" s="32" t="s">
        <v>785</v>
      </c>
      <c r="C940" s="30"/>
      <c r="D940" s="30"/>
      <c r="E940" s="30"/>
      <c r="F940" s="30"/>
    </row>
    <row r="941" spans="1:6" outlineLevel="1" x14ac:dyDescent="0.2">
      <c r="A941" s="30">
        <v>6</v>
      </c>
      <c r="B941" s="32" t="s">
        <v>786</v>
      </c>
      <c r="C941" s="30"/>
      <c r="D941" s="30"/>
      <c r="E941" s="30"/>
      <c r="F941" s="30"/>
    </row>
    <row r="942" spans="1:6" outlineLevel="1" x14ac:dyDescent="0.2">
      <c r="A942" s="30"/>
      <c r="B942" s="30"/>
      <c r="C942" s="30"/>
      <c r="D942" s="30"/>
      <c r="E942" s="30"/>
      <c r="F942" s="30"/>
    </row>
    <row r="943" spans="1:6" outlineLevel="1" x14ac:dyDescent="0.2">
      <c r="A943" s="121" t="s">
        <v>93</v>
      </c>
      <c r="B943" s="121"/>
      <c r="C943" s="121"/>
      <c r="D943" s="121"/>
      <c r="E943" s="121"/>
      <c r="F943" s="121"/>
    </row>
    <row r="944" spans="1:6" outlineLevel="1" x14ac:dyDescent="0.2">
      <c r="A944" s="30">
        <v>1</v>
      </c>
      <c r="B944" s="32" t="s">
        <v>94</v>
      </c>
      <c r="C944" s="30"/>
      <c r="D944" s="30"/>
      <c r="E944" s="30"/>
      <c r="F944" s="30"/>
    </row>
    <row r="945" spans="1:6" outlineLevel="1" x14ac:dyDescent="0.2">
      <c r="A945" s="30">
        <v>2</v>
      </c>
      <c r="B945" s="32" t="s">
        <v>787</v>
      </c>
      <c r="C945" s="30"/>
      <c r="D945" s="30"/>
      <c r="E945" s="30"/>
      <c r="F945" s="30"/>
    </row>
    <row r="946" spans="1:6" ht="25.5" outlineLevel="1" x14ac:dyDescent="0.2">
      <c r="A946" s="30">
        <v>3</v>
      </c>
      <c r="B946" s="32" t="s">
        <v>788</v>
      </c>
      <c r="C946" s="30"/>
      <c r="D946" s="30"/>
      <c r="E946" s="30"/>
      <c r="F946" s="30"/>
    </row>
    <row r="947" spans="1:6" outlineLevel="1" x14ac:dyDescent="0.2">
      <c r="A947" s="30">
        <v>4</v>
      </c>
      <c r="B947" s="32" t="s">
        <v>789</v>
      </c>
      <c r="C947" s="30"/>
      <c r="D947" s="30"/>
      <c r="E947" s="30"/>
      <c r="F947" s="30"/>
    </row>
    <row r="948" spans="1:6" ht="63.75" outlineLevel="1" x14ac:dyDescent="0.2">
      <c r="A948" s="30">
        <v>5</v>
      </c>
      <c r="B948" s="32" t="s">
        <v>790</v>
      </c>
      <c r="C948" s="30"/>
      <c r="D948" s="30"/>
      <c r="E948" s="30"/>
      <c r="F948" s="30"/>
    </row>
    <row r="949" spans="1:6" outlineLevel="1" x14ac:dyDescent="0.2">
      <c r="A949" s="30">
        <v>6</v>
      </c>
      <c r="B949" s="32" t="s">
        <v>791</v>
      </c>
      <c r="C949" s="30"/>
      <c r="D949" s="30"/>
      <c r="E949" s="30"/>
      <c r="F949" s="30"/>
    </row>
    <row r="950" spans="1:6" ht="25.5" outlineLevel="1" x14ac:dyDescent="0.2">
      <c r="A950" s="30">
        <v>7</v>
      </c>
      <c r="B950" s="32" t="s">
        <v>792</v>
      </c>
      <c r="C950" s="30"/>
      <c r="D950" s="30"/>
      <c r="E950" s="30"/>
      <c r="F950" s="30"/>
    </row>
    <row r="951" spans="1:6" outlineLevel="1" x14ac:dyDescent="0.2">
      <c r="A951" s="30"/>
      <c r="B951" s="30"/>
      <c r="C951" s="30"/>
      <c r="D951" s="30"/>
      <c r="E951" s="30"/>
      <c r="F951" s="30"/>
    </row>
    <row r="952" spans="1:6" outlineLevel="1" x14ac:dyDescent="0.2">
      <c r="A952" s="121" t="s">
        <v>95</v>
      </c>
      <c r="B952" s="121"/>
      <c r="C952" s="121"/>
      <c r="D952" s="121"/>
      <c r="E952" s="121"/>
      <c r="F952" s="121"/>
    </row>
    <row r="953" spans="1:6" outlineLevel="1" x14ac:dyDescent="0.2">
      <c r="A953" s="30">
        <v>1</v>
      </c>
      <c r="B953" s="32" t="s">
        <v>96</v>
      </c>
      <c r="C953" s="30"/>
      <c r="D953" s="30"/>
      <c r="E953" s="30"/>
      <c r="F953" s="30"/>
    </row>
    <row r="954" spans="1:6" ht="25.5" outlineLevel="1" x14ac:dyDescent="0.2">
      <c r="A954" s="30">
        <v>2</v>
      </c>
      <c r="B954" s="32" t="s">
        <v>793</v>
      </c>
      <c r="C954" s="30"/>
      <c r="D954" s="30"/>
      <c r="E954" s="30"/>
      <c r="F954" s="30"/>
    </row>
    <row r="955" spans="1:6" outlineLevel="1" x14ac:dyDescent="0.2">
      <c r="A955" s="30">
        <v>3</v>
      </c>
      <c r="B955" s="32" t="s">
        <v>794</v>
      </c>
      <c r="C955" s="30"/>
      <c r="D955" s="30"/>
      <c r="E955" s="30"/>
      <c r="F955" s="30"/>
    </row>
    <row r="956" spans="1:6" ht="25.5" outlineLevel="1" x14ac:dyDescent="0.2">
      <c r="A956" s="30">
        <v>4</v>
      </c>
      <c r="B956" s="32" t="s">
        <v>795</v>
      </c>
      <c r="C956" s="30"/>
      <c r="D956" s="30"/>
      <c r="E956" s="30"/>
      <c r="F956" s="30"/>
    </row>
    <row r="957" spans="1:6" ht="25.5" outlineLevel="1" x14ac:dyDescent="0.2">
      <c r="A957" s="30">
        <v>5</v>
      </c>
      <c r="B957" s="32" t="s">
        <v>796</v>
      </c>
      <c r="C957" s="30"/>
      <c r="D957" s="30"/>
      <c r="E957" s="30"/>
      <c r="F957" s="30"/>
    </row>
    <row r="958" spans="1:6" ht="25.5" outlineLevel="1" x14ac:dyDescent="0.2">
      <c r="A958" s="30">
        <v>6</v>
      </c>
      <c r="B958" s="32" t="s">
        <v>797</v>
      </c>
      <c r="C958" s="30"/>
      <c r="D958" s="30"/>
      <c r="E958" s="30"/>
      <c r="F958" s="30"/>
    </row>
    <row r="959" spans="1:6" outlineLevel="1" x14ac:dyDescent="0.2">
      <c r="A959" s="30">
        <v>7</v>
      </c>
      <c r="B959" s="32" t="s">
        <v>798</v>
      </c>
      <c r="C959" s="30"/>
      <c r="D959" s="30"/>
      <c r="E959" s="30"/>
      <c r="F959" s="30"/>
    </row>
    <row r="960" spans="1:6" ht="25.5" outlineLevel="1" x14ac:dyDescent="0.2">
      <c r="A960" s="30">
        <v>8</v>
      </c>
      <c r="B960" s="32" t="s">
        <v>799</v>
      </c>
      <c r="C960" s="30"/>
      <c r="D960" s="30"/>
      <c r="E960" s="30"/>
      <c r="F960" s="30"/>
    </row>
    <row r="961" spans="1:6" outlineLevel="1" x14ac:dyDescent="0.2">
      <c r="A961" s="30"/>
      <c r="B961" s="30"/>
      <c r="C961" s="30"/>
      <c r="D961" s="30"/>
      <c r="E961" s="30"/>
      <c r="F961" s="30"/>
    </row>
    <row r="962" spans="1:6" outlineLevel="1" x14ac:dyDescent="0.2">
      <c r="A962" s="121" t="s">
        <v>97</v>
      </c>
      <c r="B962" s="121"/>
      <c r="C962" s="121"/>
      <c r="D962" s="121"/>
      <c r="E962" s="121"/>
      <c r="F962" s="121"/>
    </row>
    <row r="963" spans="1:6" outlineLevel="1" x14ac:dyDescent="0.2">
      <c r="A963" s="30">
        <v>1</v>
      </c>
      <c r="B963" s="32" t="s">
        <v>98</v>
      </c>
      <c r="C963" s="30"/>
      <c r="D963" s="30"/>
      <c r="E963" s="30"/>
      <c r="F963" s="30"/>
    </row>
    <row r="964" spans="1:6" ht="25.5" outlineLevel="1" x14ac:dyDescent="0.2">
      <c r="A964" s="30">
        <v>2</v>
      </c>
      <c r="B964" s="32" t="s">
        <v>793</v>
      </c>
      <c r="C964" s="30"/>
      <c r="D964" s="30"/>
      <c r="E964" s="30"/>
      <c r="F964" s="30"/>
    </row>
    <row r="965" spans="1:6" outlineLevel="1" x14ac:dyDescent="0.2">
      <c r="A965" s="30">
        <v>3</v>
      </c>
      <c r="B965" s="32" t="s">
        <v>794</v>
      </c>
      <c r="C965" s="30"/>
      <c r="D965" s="30"/>
      <c r="E965" s="30"/>
      <c r="F965" s="30"/>
    </row>
    <row r="966" spans="1:6" ht="25.5" outlineLevel="1" x14ac:dyDescent="0.2">
      <c r="A966" s="30">
        <v>4</v>
      </c>
      <c r="B966" s="32" t="s">
        <v>795</v>
      </c>
      <c r="C966" s="30"/>
      <c r="D966" s="30"/>
      <c r="E966" s="30"/>
      <c r="F966" s="30"/>
    </row>
    <row r="967" spans="1:6" ht="25.5" outlineLevel="1" x14ac:dyDescent="0.2">
      <c r="A967" s="30">
        <v>5</v>
      </c>
      <c r="B967" s="32" t="s">
        <v>796</v>
      </c>
      <c r="C967" s="30"/>
      <c r="D967" s="30"/>
      <c r="E967" s="30"/>
      <c r="F967" s="30"/>
    </row>
    <row r="968" spans="1:6" ht="25.5" outlineLevel="1" x14ac:dyDescent="0.2">
      <c r="A968" s="30">
        <v>6</v>
      </c>
      <c r="B968" s="32" t="s">
        <v>797</v>
      </c>
      <c r="C968" s="30"/>
      <c r="D968" s="30"/>
      <c r="E968" s="30"/>
      <c r="F968" s="30"/>
    </row>
    <row r="969" spans="1:6" outlineLevel="1" x14ac:dyDescent="0.2">
      <c r="A969" s="30">
        <v>7</v>
      </c>
      <c r="B969" s="32" t="s">
        <v>798</v>
      </c>
      <c r="C969" s="30"/>
      <c r="D969" s="30"/>
      <c r="E969" s="30"/>
      <c r="F969" s="30"/>
    </row>
    <row r="970" spans="1:6" ht="25.5" outlineLevel="1" x14ac:dyDescent="0.2">
      <c r="A970" s="30">
        <v>8</v>
      </c>
      <c r="B970" s="32" t="s">
        <v>799</v>
      </c>
      <c r="C970" s="30"/>
      <c r="D970" s="30"/>
      <c r="E970" s="30"/>
      <c r="F970" s="30"/>
    </row>
    <row r="971" spans="1:6" outlineLevel="1" x14ac:dyDescent="0.2">
      <c r="A971" s="30"/>
      <c r="B971" s="30"/>
      <c r="C971" s="30"/>
      <c r="D971" s="30"/>
      <c r="E971" s="30"/>
      <c r="F971" s="30"/>
    </row>
    <row r="972" spans="1:6" outlineLevel="1" x14ac:dyDescent="0.2">
      <c r="A972" s="121" t="s">
        <v>99</v>
      </c>
      <c r="B972" s="121"/>
      <c r="C972" s="121"/>
      <c r="D972" s="121"/>
      <c r="E972" s="121"/>
      <c r="F972" s="121"/>
    </row>
    <row r="973" spans="1:6" outlineLevel="1" x14ac:dyDescent="0.2">
      <c r="A973" s="30">
        <v>1</v>
      </c>
      <c r="B973" s="32" t="s">
        <v>101</v>
      </c>
      <c r="C973" s="30"/>
      <c r="D973" s="30"/>
      <c r="E973" s="30"/>
      <c r="F973" s="30"/>
    </row>
    <row r="974" spans="1:6" ht="25.5" outlineLevel="1" x14ac:dyDescent="0.2">
      <c r="A974" s="30">
        <v>2</v>
      </c>
      <c r="B974" s="32" t="s">
        <v>800</v>
      </c>
      <c r="C974" s="30"/>
      <c r="D974" s="30"/>
      <c r="E974" s="30"/>
      <c r="F974" s="30"/>
    </row>
    <row r="975" spans="1:6" ht="25.5" outlineLevel="1" x14ac:dyDescent="0.2">
      <c r="A975" s="30">
        <v>3</v>
      </c>
      <c r="B975" s="32" t="s">
        <v>801</v>
      </c>
      <c r="C975" s="30"/>
      <c r="D975" s="30"/>
      <c r="E975" s="30"/>
      <c r="F975" s="30"/>
    </row>
    <row r="976" spans="1:6" ht="25.5" outlineLevel="1" x14ac:dyDescent="0.2">
      <c r="A976" s="30">
        <v>4</v>
      </c>
      <c r="B976" s="32" t="s">
        <v>802</v>
      </c>
      <c r="C976" s="30"/>
      <c r="D976" s="30"/>
      <c r="E976" s="30"/>
      <c r="F976" s="30"/>
    </row>
    <row r="977" spans="1:6" outlineLevel="1" x14ac:dyDescent="0.2">
      <c r="A977" s="30">
        <v>5</v>
      </c>
      <c r="B977" s="32" t="s">
        <v>803</v>
      </c>
      <c r="C977" s="30"/>
      <c r="D977" s="30"/>
      <c r="E977" s="30"/>
      <c r="F977" s="30"/>
    </row>
    <row r="978" spans="1:6" ht="25.5" outlineLevel="1" x14ac:dyDescent="0.2">
      <c r="A978" s="30">
        <v>6</v>
      </c>
      <c r="B978" s="32" t="s">
        <v>804</v>
      </c>
      <c r="C978" s="30"/>
      <c r="D978" s="30"/>
      <c r="E978" s="30"/>
      <c r="F978" s="30"/>
    </row>
    <row r="979" spans="1:6" outlineLevel="1" x14ac:dyDescent="0.2">
      <c r="A979" s="30"/>
      <c r="B979" s="30"/>
      <c r="C979" s="30"/>
      <c r="D979" s="30"/>
      <c r="E979" s="30"/>
      <c r="F979" s="30"/>
    </row>
    <row r="980" spans="1:6" outlineLevel="1" x14ac:dyDescent="0.2">
      <c r="A980" s="121" t="s">
        <v>102</v>
      </c>
      <c r="B980" s="121"/>
      <c r="C980" s="121"/>
      <c r="D980" s="121"/>
      <c r="E980" s="121"/>
      <c r="F980" s="121"/>
    </row>
    <row r="981" spans="1:6" outlineLevel="1" x14ac:dyDescent="0.2">
      <c r="A981" s="30">
        <v>1</v>
      </c>
      <c r="B981" s="32" t="s">
        <v>103</v>
      </c>
      <c r="C981" s="30"/>
      <c r="D981" s="30"/>
      <c r="E981" s="30"/>
      <c r="F981" s="30"/>
    </row>
    <row r="982" spans="1:6" ht="25.5" outlineLevel="1" x14ac:dyDescent="0.2">
      <c r="A982" s="30">
        <v>2</v>
      </c>
      <c r="B982" s="32" t="s">
        <v>805</v>
      </c>
      <c r="C982" s="30"/>
      <c r="D982" s="30"/>
      <c r="E982" s="30"/>
      <c r="F982" s="30"/>
    </row>
    <row r="983" spans="1:6" outlineLevel="1" x14ac:dyDescent="0.2">
      <c r="A983" s="30">
        <v>3</v>
      </c>
      <c r="B983" s="32" t="s">
        <v>806</v>
      </c>
      <c r="C983" s="30"/>
      <c r="D983" s="30"/>
      <c r="E983" s="30"/>
      <c r="F983" s="30"/>
    </row>
    <row r="984" spans="1:6" ht="25.5" outlineLevel="1" x14ac:dyDescent="0.2">
      <c r="A984" s="30">
        <v>4</v>
      </c>
      <c r="B984" s="32" t="s">
        <v>807</v>
      </c>
      <c r="C984" s="30"/>
      <c r="D984" s="30"/>
      <c r="E984" s="30"/>
      <c r="F984" s="30"/>
    </row>
    <row r="985" spans="1:6" outlineLevel="1" x14ac:dyDescent="0.2">
      <c r="A985" s="30">
        <v>5</v>
      </c>
      <c r="B985" s="32" t="s">
        <v>808</v>
      </c>
      <c r="C985" s="30"/>
      <c r="D985" s="30"/>
      <c r="E985" s="30"/>
      <c r="F985" s="30"/>
    </row>
    <row r="986" spans="1:6" outlineLevel="1" x14ac:dyDescent="0.2">
      <c r="A986" s="30">
        <v>6</v>
      </c>
      <c r="B986" s="32" t="s">
        <v>809</v>
      </c>
      <c r="C986" s="30"/>
      <c r="D986" s="30"/>
      <c r="E986" s="30"/>
      <c r="F986" s="30"/>
    </row>
    <row r="987" spans="1:6" outlineLevel="1" x14ac:dyDescent="0.2">
      <c r="A987" s="30">
        <v>7</v>
      </c>
      <c r="B987" s="32" t="s">
        <v>810</v>
      </c>
      <c r="C987" s="30"/>
      <c r="D987" s="30"/>
      <c r="E987" s="30"/>
      <c r="F987" s="30"/>
    </row>
    <row r="988" spans="1:6" outlineLevel="1" x14ac:dyDescent="0.2">
      <c r="A988" s="30"/>
      <c r="B988" s="30"/>
      <c r="C988" s="30"/>
      <c r="D988" s="30"/>
      <c r="E988" s="30"/>
      <c r="F988" s="30"/>
    </row>
    <row r="989" spans="1:6" outlineLevel="1" x14ac:dyDescent="0.2">
      <c r="A989" s="121" t="s">
        <v>104</v>
      </c>
      <c r="B989" s="121"/>
      <c r="C989" s="121"/>
      <c r="D989" s="121"/>
      <c r="E989" s="121"/>
      <c r="F989" s="121"/>
    </row>
    <row r="990" spans="1:6" outlineLevel="1" x14ac:dyDescent="0.2">
      <c r="A990" s="30">
        <v>1</v>
      </c>
      <c r="B990" s="32" t="s">
        <v>105</v>
      </c>
      <c r="C990" s="30"/>
      <c r="D990" s="30"/>
      <c r="E990" s="30"/>
      <c r="F990" s="30"/>
    </row>
    <row r="991" spans="1:6" ht="25.5" outlineLevel="1" x14ac:dyDescent="0.2">
      <c r="A991" s="30">
        <v>2</v>
      </c>
      <c r="B991" s="32" t="s">
        <v>805</v>
      </c>
      <c r="C991" s="30"/>
      <c r="D991" s="30"/>
      <c r="E991" s="30"/>
      <c r="F991" s="30"/>
    </row>
    <row r="992" spans="1:6" outlineLevel="1" x14ac:dyDescent="0.2">
      <c r="A992" s="30">
        <v>3</v>
      </c>
      <c r="B992" s="32" t="s">
        <v>806</v>
      </c>
      <c r="C992" s="30"/>
      <c r="D992" s="30"/>
      <c r="E992" s="30"/>
      <c r="F992" s="30"/>
    </row>
    <row r="993" spans="1:6" ht="25.5" outlineLevel="1" x14ac:dyDescent="0.2">
      <c r="A993" s="30">
        <v>4</v>
      </c>
      <c r="B993" s="32" t="s">
        <v>807</v>
      </c>
      <c r="C993" s="30"/>
      <c r="D993" s="30"/>
      <c r="E993" s="30"/>
      <c r="F993" s="30"/>
    </row>
    <row r="994" spans="1:6" outlineLevel="1" x14ac:dyDescent="0.2">
      <c r="A994" s="30">
        <v>5</v>
      </c>
      <c r="B994" s="32" t="s">
        <v>808</v>
      </c>
      <c r="C994" s="30"/>
      <c r="D994" s="30"/>
      <c r="E994" s="30"/>
      <c r="F994" s="30"/>
    </row>
    <row r="995" spans="1:6" outlineLevel="1" x14ac:dyDescent="0.2">
      <c r="A995" s="30">
        <v>6</v>
      </c>
      <c r="B995" s="32" t="s">
        <v>809</v>
      </c>
      <c r="C995" s="30"/>
      <c r="D995" s="30"/>
      <c r="E995" s="30"/>
      <c r="F995" s="30"/>
    </row>
    <row r="996" spans="1:6" outlineLevel="1" x14ac:dyDescent="0.2">
      <c r="A996" s="30">
        <v>7</v>
      </c>
      <c r="B996" s="32" t="s">
        <v>810</v>
      </c>
      <c r="C996" s="30"/>
      <c r="D996" s="30"/>
      <c r="E996" s="30"/>
      <c r="F996" s="30"/>
    </row>
    <row r="997" spans="1:6" outlineLevel="1" x14ac:dyDescent="0.2">
      <c r="A997" s="30"/>
      <c r="B997" s="30"/>
      <c r="C997" s="30"/>
      <c r="D997" s="30"/>
      <c r="E997" s="30"/>
      <c r="F997" s="30"/>
    </row>
    <row r="998" spans="1:6" outlineLevel="1" x14ac:dyDescent="0.2">
      <c r="A998" s="121" t="s">
        <v>106</v>
      </c>
      <c r="B998" s="121"/>
      <c r="C998" s="121"/>
      <c r="D998" s="121"/>
      <c r="E998" s="121"/>
      <c r="F998" s="121"/>
    </row>
    <row r="999" spans="1:6" ht="25.5" outlineLevel="1" x14ac:dyDescent="0.2">
      <c r="A999" s="30">
        <v>1</v>
      </c>
      <c r="B999" s="32" t="s">
        <v>108</v>
      </c>
      <c r="C999" s="30"/>
      <c r="D999" s="30"/>
      <c r="E999" s="30"/>
      <c r="F999" s="30"/>
    </row>
    <row r="1000" spans="1:6" ht="25.5" outlineLevel="1" x14ac:dyDescent="0.2">
      <c r="A1000" s="30">
        <v>2</v>
      </c>
      <c r="B1000" s="32" t="s">
        <v>811</v>
      </c>
      <c r="C1000" s="30"/>
      <c r="D1000" s="30"/>
      <c r="E1000" s="30"/>
      <c r="F1000" s="30"/>
    </row>
    <row r="1001" spans="1:6" ht="25.5" outlineLevel="1" x14ac:dyDescent="0.2">
      <c r="A1001" s="30">
        <v>3</v>
      </c>
      <c r="B1001" s="32" t="s">
        <v>812</v>
      </c>
      <c r="C1001" s="30"/>
      <c r="D1001" s="30"/>
      <c r="E1001" s="30"/>
      <c r="F1001" s="30"/>
    </row>
    <row r="1002" spans="1:6" ht="25.5" outlineLevel="1" x14ac:dyDescent="0.2">
      <c r="A1002" s="30">
        <v>4</v>
      </c>
      <c r="B1002" s="32" t="s">
        <v>813</v>
      </c>
      <c r="C1002" s="30"/>
      <c r="D1002" s="30"/>
      <c r="E1002" s="30"/>
      <c r="F1002" s="30"/>
    </row>
    <row r="1003" spans="1:6" ht="25.5" outlineLevel="1" x14ac:dyDescent="0.2">
      <c r="A1003" s="30">
        <v>5</v>
      </c>
      <c r="B1003" s="32" t="s">
        <v>814</v>
      </c>
      <c r="C1003" s="30"/>
      <c r="D1003" s="30"/>
      <c r="E1003" s="30"/>
      <c r="F1003" s="30"/>
    </row>
    <row r="1004" spans="1:6" ht="25.5" outlineLevel="1" x14ac:dyDescent="0.2">
      <c r="A1004" s="30">
        <v>6</v>
      </c>
      <c r="B1004" s="32" t="s">
        <v>815</v>
      </c>
      <c r="C1004" s="30"/>
      <c r="D1004" s="30"/>
      <c r="E1004" s="30"/>
      <c r="F1004" s="30"/>
    </row>
    <row r="1005" spans="1:6" outlineLevel="1" x14ac:dyDescent="0.2">
      <c r="A1005" s="30"/>
      <c r="B1005" s="30"/>
      <c r="C1005" s="30"/>
      <c r="D1005" s="30"/>
      <c r="E1005" s="30"/>
      <c r="F1005" s="30"/>
    </row>
    <row r="1006" spans="1:6" outlineLevel="1" x14ac:dyDescent="0.2">
      <c r="A1006" s="121" t="s">
        <v>109</v>
      </c>
      <c r="B1006" s="121"/>
      <c r="C1006" s="121"/>
      <c r="D1006" s="121"/>
      <c r="E1006" s="121"/>
      <c r="F1006" s="121"/>
    </row>
    <row r="1007" spans="1:6" outlineLevel="1" x14ac:dyDescent="0.2">
      <c r="A1007" s="30">
        <v>1</v>
      </c>
      <c r="B1007" s="32" t="s">
        <v>110</v>
      </c>
      <c r="C1007" s="30"/>
      <c r="D1007" s="30"/>
      <c r="E1007" s="30"/>
      <c r="F1007" s="30"/>
    </row>
    <row r="1008" spans="1:6" outlineLevel="1" x14ac:dyDescent="0.2">
      <c r="A1008" s="30">
        <v>2</v>
      </c>
      <c r="B1008" s="32" t="s">
        <v>816</v>
      </c>
      <c r="C1008" s="30"/>
      <c r="D1008" s="30"/>
      <c r="E1008" s="30"/>
      <c r="F1008" s="30"/>
    </row>
    <row r="1009" spans="1:6" ht="38.25" outlineLevel="1" x14ac:dyDescent="0.2">
      <c r="A1009" s="30">
        <v>3</v>
      </c>
      <c r="B1009" s="32" t="s">
        <v>817</v>
      </c>
      <c r="C1009" s="30"/>
      <c r="D1009" s="30"/>
      <c r="E1009" s="30"/>
      <c r="F1009" s="30"/>
    </row>
    <row r="1010" spans="1:6" outlineLevel="1" x14ac:dyDescent="0.2">
      <c r="A1010" s="30">
        <v>4</v>
      </c>
      <c r="B1010" s="32" t="s">
        <v>818</v>
      </c>
      <c r="C1010" s="30"/>
      <c r="D1010" s="30"/>
      <c r="E1010" s="30"/>
      <c r="F1010" s="30"/>
    </row>
    <row r="1011" spans="1:6" outlineLevel="1" x14ac:dyDescent="0.2">
      <c r="A1011" s="30">
        <v>5</v>
      </c>
      <c r="B1011" s="32" t="s">
        <v>819</v>
      </c>
      <c r="C1011" s="30"/>
      <c r="D1011" s="30"/>
      <c r="E1011" s="30"/>
      <c r="F1011" s="30"/>
    </row>
    <row r="1012" spans="1:6" outlineLevel="1" x14ac:dyDescent="0.2">
      <c r="A1012" s="30">
        <v>6</v>
      </c>
      <c r="B1012" s="32" t="s">
        <v>820</v>
      </c>
      <c r="C1012" s="30"/>
      <c r="D1012" s="30"/>
      <c r="E1012" s="30"/>
      <c r="F1012" s="30"/>
    </row>
    <row r="1013" spans="1:6" outlineLevel="1" x14ac:dyDescent="0.2">
      <c r="A1013" s="30">
        <v>7</v>
      </c>
      <c r="B1013" s="32" t="s">
        <v>821</v>
      </c>
      <c r="C1013" s="30"/>
      <c r="D1013" s="30"/>
      <c r="E1013" s="30"/>
      <c r="F1013" s="30"/>
    </row>
    <row r="1014" spans="1:6" outlineLevel="1" x14ac:dyDescent="0.2">
      <c r="A1014" s="30">
        <v>8</v>
      </c>
      <c r="B1014" s="32" t="s">
        <v>822</v>
      </c>
      <c r="C1014" s="30"/>
      <c r="D1014" s="30"/>
      <c r="E1014" s="30"/>
      <c r="F1014" s="30"/>
    </row>
    <row r="1015" spans="1:6" outlineLevel="1" x14ac:dyDescent="0.2">
      <c r="A1015" s="30"/>
      <c r="B1015" s="30"/>
      <c r="C1015" s="30"/>
      <c r="D1015" s="30"/>
      <c r="E1015" s="30"/>
      <c r="F1015" s="30"/>
    </row>
    <row r="1016" spans="1:6" outlineLevel="1" x14ac:dyDescent="0.2">
      <c r="A1016" s="121" t="s">
        <v>111</v>
      </c>
      <c r="B1016" s="121"/>
      <c r="C1016" s="121"/>
      <c r="D1016" s="121"/>
      <c r="E1016" s="121"/>
      <c r="F1016" s="121"/>
    </row>
    <row r="1017" spans="1:6" outlineLevel="1" x14ac:dyDescent="0.2">
      <c r="A1017" s="30">
        <v>1</v>
      </c>
      <c r="B1017" s="32" t="s">
        <v>112</v>
      </c>
      <c r="C1017" s="30"/>
      <c r="D1017" s="30"/>
      <c r="E1017" s="30"/>
      <c r="F1017" s="30"/>
    </row>
    <row r="1018" spans="1:6" outlineLevel="1" x14ac:dyDescent="0.2">
      <c r="A1018" s="30">
        <v>2</v>
      </c>
      <c r="B1018" s="32" t="s">
        <v>816</v>
      </c>
      <c r="C1018" s="30"/>
      <c r="D1018" s="30"/>
      <c r="E1018" s="30"/>
      <c r="F1018" s="30"/>
    </row>
    <row r="1019" spans="1:6" ht="38.25" outlineLevel="1" x14ac:dyDescent="0.2">
      <c r="A1019" s="30">
        <v>3</v>
      </c>
      <c r="B1019" s="32" t="s">
        <v>817</v>
      </c>
      <c r="C1019" s="30"/>
      <c r="D1019" s="30"/>
      <c r="E1019" s="30"/>
      <c r="F1019" s="30"/>
    </row>
    <row r="1020" spans="1:6" outlineLevel="1" x14ac:dyDescent="0.2">
      <c r="A1020" s="30">
        <v>4</v>
      </c>
      <c r="B1020" s="32" t="s">
        <v>818</v>
      </c>
      <c r="C1020" s="30"/>
      <c r="D1020" s="30"/>
      <c r="E1020" s="30"/>
      <c r="F1020" s="30"/>
    </row>
    <row r="1021" spans="1:6" outlineLevel="1" x14ac:dyDescent="0.2">
      <c r="A1021" s="30">
        <v>5</v>
      </c>
      <c r="B1021" s="32" t="s">
        <v>819</v>
      </c>
      <c r="C1021" s="30"/>
      <c r="D1021" s="30"/>
      <c r="E1021" s="30"/>
      <c r="F1021" s="30"/>
    </row>
    <row r="1022" spans="1:6" outlineLevel="1" x14ac:dyDescent="0.2">
      <c r="A1022" s="30">
        <v>6</v>
      </c>
      <c r="B1022" s="32" t="s">
        <v>820</v>
      </c>
      <c r="C1022" s="30"/>
      <c r="D1022" s="30"/>
      <c r="E1022" s="30"/>
      <c r="F1022" s="30"/>
    </row>
    <row r="1023" spans="1:6" outlineLevel="1" x14ac:dyDescent="0.2">
      <c r="A1023" s="30">
        <v>7</v>
      </c>
      <c r="B1023" s="32" t="s">
        <v>821</v>
      </c>
      <c r="C1023" s="30"/>
      <c r="D1023" s="30"/>
      <c r="E1023" s="30"/>
      <c r="F1023" s="30"/>
    </row>
    <row r="1024" spans="1:6" outlineLevel="1" x14ac:dyDescent="0.2">
      <c r="A1024" s="30">
        <v>8</v>
      </c>
      <c r="B1024" s="32" t="s">
        <v>822</v>
      </c>
      <c r="C1024" s="30"/>
      <c r="D1024" s="30"/>
      <c r="E1024" s="30"/>
      <c r="F1024" s="30"/>
    </row>
    <row r="1025" spans="1:6" outlineLevel="1" x14ac:dyDescent="0.2">
      <c r="A1025" s="30"/>
      <c r="B1025" s="30"/>
      <c r="C1025" s="30"/>
      <c r="D1025" s="30"/>
      <c r="E1025" s="30"/>
      <c r="F1025" s="30"/>
    </row>
    <row r="1026" spans="1:6" outlineLevel="1" x14ac:dyDescent="0.2">
      <c r="A1026" s="121" t="s">
        <v>113</v>
      </c>
      <c r="B1026" s="121"/>
      <c r="C1026" s="121"/>
      <c r="D1026" s="121"/>
      <c r="E1026" s="121"/>
      <c r="F1026" s="121"/>
    </row>
    <row r="1027" spans="1:6" ht="25.5" outlineLevel="1" x14ac:dyDescent="0.2">
      <c r="A1027" s="30">
        <v>1</v>
      </c>
      <c r="B1027" s="32" t="s">
        <v>115</v>
      </c>
      <c r="C1027" s="30"/>
      <c r="D1027" s="30"/>
      <c r="E1027" s="30"/>
      <c r="F1027" s="30"/>
    </row>
    <row r="1028" spans="1:6" ht="25.5" outlineLevel="1" x14ac:dyDescent="0.2">
      <c r="A1028" s="30">
        <v>2</v>
      </c>
      <c r="B1028" s="32" t="s">
        <v>823</v>
      </c>
      <c r="C1028" s="30"/>
      <c r="D1028" s="30"/>
      <c r="E1028" s="30"/>
      <c r="F1028" s="30"/>
    </row>
    <row r="1029" spans="1:6" ht="25.5" outlineLevel="1" x14ac:dyDescent="0.2">
      <c r="A1029" s="30">
        <v>3</v>
      </c>
      <c r="B1029" s="32" t="s">
        <v>824</v>
      </c>
      <c r="C1029" s="30"/>
      <c r="D1029" s="30"/>
      <c r="E1029" s="30"/>
      <c r="F1029" s="30"/>
    </row>
    <row r="1030" spans="1:6" ht="25.5" outlineLevel="1" x14ac:dyDescent="0.2">
      <c r="A1030" s="30">
        <v>4</v>
      </c>
      <c r="B1030" s="32" t="s">
        <v>825</v>
      </c>
      <c r="C1030" s="30"/>
      <c r="D1030" s="30"/>
      <c r="E1030" s="30"/>
      <c r="F1030" s="30"/>
    </row>
    <row r="1031" spans="1:6" outlineLevel="1" x14ac:dyDescent="0.2">
      <c r="A1031" s="30">
        <v>5</v>
      </c>
      <c r="B1031" s="32" t="s">
        <v>826</v>
      </c>
      <c r="C1031" s="30"/>
      <c r="D1031" s="30"/>
      <c r="E1031" s="30"/>
      <c r="F1031" s="30"/>
    </row>
    <row r="1032" spans="1:6" outlineLevel="1" x14ac:dyDescent="0.2">
      <c r="A1032" s="30"/>
      <c r="B1032" s="30"/>
      <c r="C1032" s="30"/>
      <c r="D1032" s="30"/>
      <c r="E1032" s="30"/>
      <c r="F1032" s="30"/>
    </row>
    <row r="1033" spans="1:6" outlineLevel="1" x14ac:dyDescent="0.2">
      <c r="A1033" s="121" t="s">
        <v>116</v>
      </c>
      <c r="B1033" s="121"/>
      <c r="C1033" s="121"/>
      <c r="D1033" s="121"/>
      <c r="E1033" s="121"/>
      <c r="F1033" s="121"/>
    </row>
    <row r="1034" spans="1:6" outlineLevel="1" x14ac:dyDescent="0.2">
      <c r="A1034" s="30">
        <v>1</v>
      </c>
      <c r="B1034" s="32" t="s">
        <v>117</v>
      </c>
      <c r="C1034" s="30"/>
      <c r="D1034" s="30"/>
      <c r="E1034" s="30"/>
      <c r="F1034" s="30"/>
    </row>
    <row r="1035" spans="1:6" ht="25.5" outlineLevel="1" x14ac:dyDescent="0.2">
      <c r="A1035" s="30">
        <v>2</v>
      </c>
      <c r="B1035" s="32" t="s">
        <v>827</v>
      </c>
      <c r="C1035" s="30"/>
      <c r="D1035" s="30"/>
      <c r="E1035" s="30"/>
      <c r="F1035" s="30"/>
    </row>
    <row r="1036" spans="1:6" outlineLevel="1" x14ac:dyDescent="0.2">
      <c r="A1036" s="30">
        <v>3</v>
      </c>
      <c r="B1036" s="32" t="s">
        <v>828</v>
      </c>
      <c r="C1036" s="30"/>
      <c r="D1036" s="30"/>
      <c r="E1036" s="30"/>
      <c r="F1036" s="30"/>
    </row>
    <row r="1037" spans="1:6" outlineLevel="1" x14ac:dyDescent="0.2">
      <c r="A1037" s="30">
        <v>4</v>
      </c>
      <c r="B1037" s="32" t="s">
        <v>829</v>
      </c>
      <c r="C1037" s="30"/>
      <c r="D1037" s="30"/>
      <c r="E1037" s="30"/>
      <c r="F1037" s="30"/>
    </row>
    <row r="1038" spans="1:6" ht="25.5" outlineLevel="1" x14ac:dyDescent="0.2">
      <c r="A1038" s="30">
        <v>5</v>
      </c>
      <c r="B1038" s="32" t="s">
        <v>830</v>
      </c>
      <c r="C1038" s="30"/>
      <c r="D1038" s="30"/>
      <c r="E1038" s="30"/>
      <c r="F1038" s="30"/>
    </row>
    <row r="1039" spans="1:6" outlineLevel="1" x14ac:dyDescent="0.2">
      <c r="A1039" s="30">
        <v>6</v>
      </c>
      <c r="B1039" s="32" t="s">
        <v>831</v>
      </c>
      <c r="C1039" s="30"/>
      <c r="D1039" s="30"/>
      <c r="E1039" s="30"/>
      <c r="F1039" s="30"/>
    </row>
    <row r="1040" spans="1:6" ht="25.5" outlineLevel="1" x14ac:dyDescent="0.2">
      <c r="A1040" s="30">
        <v>7</v>
      </c>
      <c r="B1040" s="32" t="s">
        <v>832</v>
      </c>
      <c r="C1040" s="30"/>
      <c r="D1040" s="30"/>
      <c r="E1040" s="30"/>
      <c r="F1040" s="30"/>
    </row>
    <row r="1041" spans="1:6" ht="25.5" outlineLevel="1" x14ac:dyDescent="0.2">
      <c r="A1041" s="30">
        <v>8</v>
      </c>
      <c r="B1041" s="32" t="s">
        <v>833</v>
      </c>
      <c r="C1041" s="30"/>
      <c r="D1041" s="30"/>
      <c r="E1041" s="30"/>
      <c r="F1041" s="30"/>
    </row>
    <row r="1042" spans="1:6" outlineLevel="1" x14ac:dyDescent="0.2">
      <c r="A1042" s="30">
        <v>9</v>
      </c>
      <c r="B1042" s="32" t="s">
        <v>834</v>
      </c>
      <c r="C1042" s="30"/>
      <c r="D1042" s="30"/>
      <c r="E1042" s="30"/>
      <c r="F1042" s="30"/>
    </row>
    <row r="1043" spans="1:6" outlineLevel="1" x14ac:dyDescent="0.2">
      <c r="A1043" s="30"/>
      <c r="B1043" s="30"/>
      <c r="C1043" s="30"/>
      <c r="D1043" s="30"/>
      <c r="E1043" s="30"/>
      <c r="F1043" s="30"/>
    </row>
    <row r="1044" spans="1:6" outlineLevel="1" x14ac:dyDescent="0.2">
      <c r="A1044" s="121" t="s">
        <v>119</v>
      </c>
      <c r="B1044" s="121"/>
      <c r="C1044" s="121"/>
      <c r="D1044" s="121"/>
      <c r="E1044" s="121"/>
      <c r="F1044" s="121"/>
    </row>
    <row r="1045" spans="1:6" outlineLevel="1" x14ac:dyDescent="0.2">
      <c r="A1045" s="30">
        <v>1</v>
      </c>
      <c r="B1045" s="32" t="s">
        <v>120</v>
      </c>
      <c r="C1045" s="30"/>
      <c r="D1045" s="30"/>
      <c r="E1045" s="30"/>
      <c r="F1045" s="30"/>
    </row>
    <row r="1046" spans="1:6" outlineLevel="1" x14ac:dyDescent="0.2">
      <c r="A1046" s="30">
        <v>2</v>
      </c>
      <c r="B1046" s="32" t="s">
        <v>1733</v>
      </c>
      <c r="C1046" s="30"/>
      <c r="D1046" s="30"/>
      <c r="E1046" s="30"/>
      <c r="F1046" s="30"/>
    </row>
    <row r="1047" spans="1:6" outlineLevel="1" x14ac:dyDescent="0.2">
      <c r="A1047" s="30">
        <v>3</v>
      </c>
      <c r="B1047" s="32" t="s">
        <v>1734</v>
      </c>
      <c r="C1047" s="30"/>
      <c r="D1047" s="30"/>
      <c r="E1047" s="30"/>
      <c r="F1047" s="30"/>
    </row>
    <row r="1048" spans="1:6" outlineLevel="1" x14ac:dyDescent="0.2">
      <c r="A1048" s="30"/>
      <c r="B1048" s="30"/>
      <c r="C1048" s="30"/>
      <c r="D1048" s="30"/>
      <c r="E1048" s="30"/>
      <c r="F1048" s="30"/>
    </row>
    <row r="1049" spans="1:6" outlineLevel="1" x14ac:dyDescent="0.2">
      <c r="A1049" s="121" t="s">
        <v>121</v>
      </c>
      <c r="B1049" s="121"/>
      <c r="C1049" s="121"/>
      <c r="D1049" s="121"/>
      <c r="E1049" s="121"/>
      <c r="F1049" s="121"/>
    </row>
    <row r="1050" spans="1:6" outlineLevel="1" x14ac:dyDescent="0.2">
      <c r="A1050" s="30">
        <v>1</v>
      </c>
      <c r="B1050" s="32" t="s">
        <v>122</v>
      </c>
      <c r="C1050" s="30"/>
      <c r="D1050" s="30"/>
      <c r="E1050" s="30"/>
      <c r="F1050" s="30"/>
    </row>
    <row r="1051" spans="1:6" outlineLevel="1" x14ac:dyDescent="0.2">
      <c r="A1051" s="30">
        <v>2</v>
      </c>
      <c r="B1051" s="32" t="s">
        <v>1735</v>
      </c>
      <c r="C1051" s="30"/>
      <c r="D1051" s="30"/>
      <c r="E1051" s="30"/>
      <c r="F1051" s="30"/>
    </row>
    <row r="1052" spans="1:6" ht="38.25" outlineLevel="1" x14ac:dyDescent="0.2">
      <c r="A1052" s="30">
        <v>3</v>
      </c>
      <c r="B1052" s="32" t="s">
        <v>1736</v>
      </c>
      <c r="C1052" s="30"/>
      <c r="D1052" s="30"/>
      <c r="E1052" s="30"/>
      <c r="F1052" s="30"/>
    </row>
    <row r="1053" spans="1:6" outlineLevel="1" x14ac:dyDescent="0.2">
      <c r="A1053" s="30"/>
      <c r="B1053" s="30"/>
      <c r="C1053" s="30"/>
      <c r="D1053" s="30"/>
      <c r="E1053" s="30"/>
      <c r="F1053" s="30"/>
    </row>
    <row r="1054" spans="1:6" outlineLevel="1" x14ac:dyDescent="0.2">
      <c r="A1054" s="121" t="s">
        <v>123</v>
      </c>
      <c r="B1054" s="121"/>
      <c r="C1054" s="121"/>
      <c r="D1054" s="121"/>
      <c r="E1054" s="121"/>
      <c r="F1054" s="121"/>
    </row>
    <row r="1055" spans="1:6" outlineLevel="1" x14ac:dyDescent="0.2">
      <c r="A1055" s="30">
        <v>1</v>
      </c>
      <c r="B1055" s="32" t="s">
        <v>124</v>
      </c>
      <c r="C1055" s="30"/>
      <c r="D1055" s="30"/>
      <c r="E1055" s="30"/>
      <c r="F1055" s="30"/>
    </row>
    <row r="1056" spans="1:6" outlineLevel="1" x14ac:dyDescent="0.2">
      <c r="A1056" s="30">
        <v>2</v>
      </c>
      <c r="B1056" s="32" t="s">
        <v>1737</v>
      </c>
      <c r="C1056" s="30"/>
      <c r="D1056" s="30"/>
      <c r="E1056" s="30"/>
      <c r="F1056" s="30"/>
    </row>
    <row r="1057" spans="1:6" ht="38.25" outlineLevel="1" x14ac:dyDescent="0.2">
      <c r="A1057" s="30">
        <v>3</v>
      </c>
      <c r="B1057" s="32" t="s">
        <v>1738</v>
      </c>
      <c r="C1057" s="30"/>
      <c r="D1057" s="30"/>
      <c r="E1057" s="30"/>
      <c r="F1057" s="30"/>
    </row>
    <row r="1058" spans="1:6" outlineLevel="1" x14ac:dyDescent="0.2">
      <c r="A1058" s="30"/>
      <c r="B1058" s="30"/>
      <c r="C1058" s="30"/>
      <c r="D1058" s="30"/>
      <c r="E1058" s="30"/>
      <c r="F1058" s="30"/>
    </row>
    <row r="1059" spans="1:6" outlineLevel="1" x14ac:dyDescent="0.2">
      <c r="A1059" s="121" t="s">
        <v>126</v>
      </c>
      <c r="B1059" s="121"/>
      <c r="C1059" s="121"/>
      <c r="D1059" s="121"/>
      <c r="E1059" s="121"/>
      <c r="F1059" s="121"/>
    </row>
    <row r="1060" spans="1:6" outlineLevel="1" x14ac:dyDescent="0.2">
      <c r="A1060" s="30">
        <v>1</v>
      </c>
      <c r="B1060" s="32" t="s">
        <v>127</v>
      </c>
      <c r="C1060" s="30"/>
      <c r="D1060" s="30"/>
      <c r="E1060" s="30"/>
      <c r="F1060" s="30"/>
    </row>
    <row r="1061" spans="1:6" ht="25.5" outlineLevel="1" x14ac:dyDescent="0.2">
      <c r="A1061" s="30">
        <v>2</v>
      </c>
      <c r="B1061" s="32" t="s">
        <v>1739</v>
      </c>
      <c r="C1061" s="30"/>
      <c r="D1061" s="30"/>
      <c r="E1061" s="30"/>
      <c r="F1061" s="30"/>
    </row>
    <row r="1062" spans="1:6" ht="25.5" outlineLevel="1" x14ac:dyDescent="0.2">
      <c r="A1062" s="30">
        <v>3</v>
      </c>
      <c r="B1062" s="32" t="s">
        <v>1740</v>
      </c>
      <c r="C1062" s="30"/>
      <c r="D1062" s="30"/>
      <c r="E1062" s="30"/>
      <c r="F1062" s="30"/>
    </row>
    <row r="1063" spans="1:6" outlineLevel="1" x14ac:dyDescent="0.2">
      <c r="A1063" s="30"/>
      <c r="B1063" s="30"/>
      <c r="C1063" s="30"/>
      <c r="D1063" s="30"/>
      <c r="E1063" s="30"/>
      <c r="F1063" s="30"/>
    </row>
    <row r="1064" spans="1:6" outlineLevel="1" x14ac:dyDescent="0.2">
      <c r="A1064" s="121" t="s">
        <v>128</v>
      </c>
      <c r="B1064" s="121"/>
      <c r="C1064" s="121"/>
      <c r="D1064" s="121"/>
      <c r="E1064" s="121"/>
      <c r="F1064" s="121"/>
    </row>
    <row r="1065" spans="1:6" ht="25.5" outlineLevel="1" x14ac:dyDescent="0.2">
      <c r="A1065" s="30">
        <v>1</v>
      </c>
      <c r="B1065" s="32" t="s">
        <v>129</v>
      </c>
      <c r="C1065" s="30"/>
      <c r="D1065" s="30"/>
      <c r="E1065" s="30"/>
      <c r="F1065" s="30"/>
    </row>
    <row r="1066" spans="1:6" ht="25.5" outlineLevel="1" x14ac:dyDescent="0.2">
      <c r="A1066" s="30">
        <v>2</v>
      </c>
      <c r="B1066" s="32" t="s">
        <v>1741</v>
      </c>
      <c r="C1066" s="30"/>
      <c r="D1066" s="30"/>
      <c r="E1066" s="30"/>
      <c r="F1066" s="30"/>
    </row>
    <row r="1067" spans="1:6" outlineLevel="1" x14ac:dyDescent="0.2">
      <c r="A1067" s="30">
        <v>3</v>
      </c>
      <c r="B1067" s="32" t="s">
        <v>1742</v>
      </c>
      <c r="C1067" s="30"/>
      <c r="D1067" s="30"/>
      <c r="E1067" s="30"/>
      <c r="F1067" s="30"/>
    </row>
    <row r="1068" spans="1:6" outlineLevel="1" x14ac:dyDescent="0.2">
      <c r="A1068" s="30"/>
      <c r="B1068" s="30"/>
      <c r="C1068" s="30"/>
      <c r="D1068" s="30"/>
      <c r="E1068" s="30"/>
      <c r="F1068" s="30"/>
    </row>
    <row r="1069" spans="1:6" outlineLevel="1" x14ac:dyDescent="0.2">
      <c r="A1069" s="121" t="s">
        <v>131</v>
      </c>
      <c r="B1069" s="121"/>
      <c r="C1069" s="121"/>
      <c r="D1069" s="121"/>
      <c r="E1069" s="121"/>
      <c r="F1069" s="121"/>
    </row>
    <row r="1070" spans="1:6" outlineLevel="1" x14ac:dyDescent="0.2">
      <c r="A1070" s="30">
        <v>1</v>
      </c>
      <c r="B1070" s="32" t="s">
        <v>133</v>
      </c>
      <c r="C1070" s="30"/>
      <c r="D1070" s="30"/>
      <c r="E1070" s="30"/>
      <c r="F1070" s="30"/>
    </row>
    <row r="1071" spans="1:6" ht="25.5" outlineLevel="1" x14ac:dyDescent="0.2">
      <c r="A1071" s="30">
        <v>2</v>
      </c>
      <c r="B1071" s="32" t="s">
        <v>2161</v>
      </c>
      <c r="C1071" s="30"/>
      <c r="D1071" s="30"/>
      <c r="E1071" s="30"/>
      <c r="F1071" s="30"/>
    </row>
    <row r="1072" spans="1:6" ht="25.5" outlineLevel="1" x14ac:dyDescent="0.2">
      <c r="A1072" s="30">
        <v>3</v>
      </c>
      <c r="B1072" s="32" t="s">
        <v>2162</v>
      </c>
      <c r="C1072" s="30"/>
      <c r="D1072" s="30"/>
      <c r="E1072" s="30"/>
      <c r="F1072" s="30"/>
    </row>
    <row r="1073" spans="1:6" outlineLevel="1" x14ac:dyDescent="0.2">
      <c r="A1073" s="30"/>
      <c r="B1073" s="30"/>
      <c r="C1073" s="30"/>
      <c r="D1073" s="30"/>
      <c r="E1073" s="30"/>
      <c r="F1073" s="30"/>
    </row>
    <row r="1074" spans="1:6" outlineLevel="1" x14ac:dyDescent="0.2">
      <c r="A1074" s="121" t="s">
        <v>134</v>
      </c>
      <c r="B1074" s="121"/>
      <c r="C1074" s="121"/>
      <c r="D1074" s="121"/>
      <c r="E1074" s="121"/>
      <c r="F1074" s="121"/>
    </row>
    <row r="1075" spans="1:6" outlineLevel="1" x14ac:dyDescent="0.2">
      <c r="A1075" s="30">
        <v>1</v>
      </c>
      <c r="B1075" s="32" t="s">
        <v>135</v>
      </c>
      <c r="C1075" s="30"/>
      <c r="D1075" s="30"/>
      <c r="E1075" s="30"/>
      <c r="F1075" s="30"/>
    </row>
    <row r="1076" spans="1:6" outlineLevel="1" x14ac:dyDescent="0.2">
      <c r="A1076" s="30">
        <v>2</v>
      </c>
      <c r="B1076" s="32" t="s">
        <v>835</v>
      </c>
      <c r="C1076" s="30"/>
      <c r="D1076" s="30"/>
      <c r="E1076" s="30"/>
      <c r="F1076" s="30"/>
    </row>
    <row r="1077" spans="1:6" ht="25.5" outlineLevel="1" x14ac:dyDescent="0.2">
      <c r="A1077" s="30">
        <v>3</v>
      </c>
      <c r="B1077" s="32" t="s">
        <v>836</v>
      </c>
      <c r="C1077" s="30"/>
      <c r="D1077" s="30"/>
      <c r="E1077" s="30"/>
      <c r="F1077" s="30"/>
    </row>
    <row r="1078" spans="1:6" outlineLevel="1" x14ac:dyDescent="0.2">
      <c r="A1078" s="30">
        <v>4</v>
      </c>
      <c r="B1078" s="32" t="s">
        <v>837</v>
      </c>
      <c r="C1078" s="30"/>
      <c r="D1078" s="30"/>
      <c r="E1078" s="30"/>
      <c r="F1078" s="30"/>
    </row>
    <row r="1079" spans="1:6" ht="25.5" outlineLevel="1" x14ac:dyDescent="0.2">
      <c r="A1079" s="30">
        <v>5</v>
      </c>
      <c r="B1079" s="32" t="s">
        <v>838</v>
      </c>
      <c r="C1079" s="30"/>
      <c r="D1079" s="30"/>
      <c r="E1079" s="30"/>
      <c r="F1079" s="30"/>
    </row>
    <row r="1080" spans="1:6" ht="25.5" outlineLevel="1" x14ac:dyDescent="0.2">
      <c r="A1080" s="30">
        <v>6</v>
      </c>
      <c r="B1080" s="32" t="s">
        <v>839</v>
      </c>
      <c r="C1080" s="30"/>
      <c r="D1080" s="30"/>
      <c r="E1080" s="30"/>
      <c r="F1080" s="30"/>
    </row>
    <row r="1081" spans="1:6" ht="25.5" outlineLevel="1" x14ac:dyDescent="0.2">
      <c r="A1081" s="30">
        <v>7</v>
      </c>
      <c r="B1081" s="32" t="s">
        <v>840</v>
      </c>
      <c r="C1081" s="30"/>
      <c r="D1081" s="30"/>
      <c r="E1081" s="30"/>
      <c r="F1081" s="30"/>
    </row>
    <row r="1082" spans="1:6" outlineLevel="1" x14ac:dyDescent="0.2">
      <c r="A1082" s="30"/>
      <c r="B1082" s="30"/>
      <c r="C1082" s="30"/>
      <c r="D1082" s="30"/>
      <c r="E1082" s="30"/>
      <c r="F1082" s="30"/>
    </row>
    <row r="1083" spans="1:6" outlineLevel="1" x14ac:dyDescent="0.2">
      <c r="A1083" s="121" t="s">
        <v>136</v>
      </c>
      <c r="B1083" s="121"/>
      <c r="C1083" s="121"/>
      <c r="D1083" s="121"/>
      <c r="E1083" s="121"/>
      <c r="F1083" s="121"/>
    </row>
    <row r="1084" spans="1:6" outlineLevel="1" x14ac:dyDescent="0.2">
      <c r="A1084" s="30">
        <v>1</v>
      </c>
      <c r="B1084" s="32" t="s">
        <v>137</v>
      </c>
      <c r="C1084" s="30"/>
      <c r="D1084" s="30"/>
      <c r="E1084" s="30"/>
      <c r="F1084" s="30"/>
    </row>
    <row r="1085" spans="1:6" ht="25.5" outlineLevel="1" x14ac:dyDescent="0.2">
      <c r="A1085" s="30">
        <v>2</v>
      </c>
      <c r="B1085" s="32" t="s">
        <v>2163</v>
      </c>
      <c r="C1085" s="30"/>
      <c r="D1085" s="30"/>
      <c r="E1085" s="30"/>
      <c r="F1085" s="30"/>
    </row>
    <row r="1086" spans="1:6" ht="25.5" outlineLevel="1" x14ac:dyDescent="0.2">
      <c r="A1086" s="30">
        <v>3</v>
      </c>
      <c r="B1086" s="32" t="s">
        <v>2164</v>
      </c>
      <c r="C1086" s="30"/>
      <c r="D1086" s="30"/>
      <c r="E1086" s="30"/>
      <c r="F1086" s="30"/>
    </row>
    <row r="1087" spans="1:6" ht="25.5" outlineLevel="1" x14ac:dyDescent="0.2">
      <c r="A1087" s="30">
        <v>4</v>
      </c>
      <c r="B1087" s="32" t="s">
        <v>2165</v>
      </c>
      <c r="C1087" s="30"/>
      <c r="D1087" s="30"/>
      <c r="E1087" s="30"/>
      <c r="F1087" s="30"/>
    </row>
    <row r="1088" spans="1:6" outlineLevel="1" x14ac:dyDescent="0.2">
      <c r="A1088" s="30"/>
      <c r="B1088" s="30"/>
      <c r="C1088" s="30"/>
      <c r="D1088" s="30"/>
      <c r="E1088" s="30"/>
      <c r="F1088" s="30"/>
    </row>
    <row r="1089" spans="1:6" outlineLevel="1" x14ac:dyDescent="0.2">
      <c r="A1089" s="121" t="s">
        <v>139</v>
      </c>
      <c r="B1089" s="121"/>
      <c r="C1089" s="121"/>
      <c r="D1089" s="121"/>
      <c r="E1089" s="121"/>
      <c r="F1089" s="121"/>
    </row>
    <row r="1090" spans="1:6" outlineLevel="1" x14ac:dyDescent="0.2">
      <c r="A1090" s="30">
        <v>1</v>
      </c>
      <c r="B1090" s="32" t="s">
        <v>141</v>
      </c>
      <c r="C1090" s="30"/>
      <c r="D1090" s="30"/>
      <c r="E1090" s="30"/>
      <c r="F1090" s="30"/>
    </row>
    <row r="1091" spans="1:6" outlineLevel="1" x14ac:dyDescent="0.2">
      <c r="A1091" s="30">
        <v>2</v>
      </c>
      <c r="B1091" s="32" t="s">
        <v>2500</v>
      </c>
      <c r="C1091" s="30"/>
      <c r="D1091" s="30"/>
      <c r="E1091" s="30"/>
      <c r="F1091" s="30"/>
    </row>
    <row r="1092" spans="1:6" ht="25.5" outlineLevel="1" x14ac:dyDescent="0.2">
      <c r="A1092" s="30">
        <v>3</v>
      </c>
      <c r="B1092" s="32" t="s">
        <v>2501</v>
      </c>
      <c r="C1092" s="30"/>
      <c r="D1092" s="30"/>
      <c r="E1092" s="30"/>
      <c r="F1092" s="30"/>
    </row>
    <row r="1093" spans="1:6" ht="25.5" outlineLevel="1" x14ac:dyDescent="0.2">
      <c r="A1093" s="30">
        <v>4</v>
      </c>
      <c r="B1093" s="32" t="s">
        <v>2166</v>
      </c>
      <c r="C1093" s="30"/>
      <c r="D1093" s="30"/>
      <c r="E1093" s="30"/>
      <c r="F1093" s="30"/>
    </row>
    <row r="1094" spans="1:6" ht="38.25" outlineLevel="1" x14ac:dyDescent="0.2">
      <c r="A1094" s="30">
        <v>5</v>
      </c>
      <c r="B1094" s="32" t="s">
        <v>2167</v>
      </c>
      <c r="C1094" s="30"/>
      <c r="D1094" s="30"/>
      <c r="E1094" s="30"/>
      <c r="F1094" s="30"/>
    </row>
    <row r="1095" spans="1:6" ht="28.5" outlineLevel="1" x14ac:dyDescent="0.2">
      <c r="A1095" s="30">
        <v>6</v>
      </c>
      <c r="B1095" s="33" t="s">
        <v>2168</v>
      </c>
      <c r="C1095" s="30"/>
      <c r="D1095" s="30"/>
      <c r="E1095" s="30"/>
      <c r="F1095" s="30"/>
    </row>
    <row r="1096" spans="1:6" outlineLevel="1" x14ac:dyDescent="0.2">
      <c r="A1096" s="30"/>
      <c r="B1096" s="30"/>
      <c r="C1096" s="30"/>
      <c r="D1096" s="30"/>
      <c r="E1096" s="30"/>
      <c r="F1096" s="30"/>
    </row>
    <row r="1097" spans="1:6" outlineLevel="1" x14ac:dyDescent="0.2">
      <c r="A1097" s="121" t="s">
        <v>142</v>
      </c>
      <c r="B1097" s="121"/>
      <c r="C1097" s="121"/>
      <c r="D1097" s="121"/>
      <c r="E1097" s="121"/>
      <c r="F1097" s="121"/>
    </row>
    <row r="1098" spans="1:6" ht="25.5" outlineLevel="1" x14ac:dyDescent="0.2">
      <c r="A1098" s="30">
        <v>1</v>
      </c>
      <c r="B1098" s="32" t="s">
        <v>144</v>
      </c>
      <c r="C1098" s="30"/>
      <c r="D1098" s="30"/>
      <c r="E1098" s="30"/>
      <c r="F1098" s="30"/>
    </row>
    <row r="1099" spans="1:6" outlineLevel="1" x14ac:dyDescent="0.2">
      <c r="A1099" s="30">
        <v>2</v>
      </c>
      <c r="B1099" s="32" t="s">
        <v>2502</v>
      </c>
      <c r="C1099" s="30"/>
      <c r="D1099" s="30"/>
      <c r="E1099" s="30"/>
      <c r="F1099" s="30"/>
    </row>
    <row r="1100" spans="1:6" ht="25.5" outlineLevel="1" x14ac:dyDescent="0.2">
      <c r="A1100" s="30">
        <v>3</v>
      </c>
      <c r="B1100" s="32" t="s">
        <v>2169</v>
      </c>
      <c r="C1100" s="30"/>
      <c r="D1100" s="30"/>
      <c r="E1100" s="30"/>
      <c r="F1100" s="30"/>
    </row>
    <row r="1101" spans="1:6" ht="25.5" outlineLevel="1" x14ac:dyDescent="0.2">
      <c r="A1101" s="30">
        <v>4</v>
      </c>
      <c r="B1101" s="32" t="s">
        <v>2170</v>
      </c>
      <c r="C1101" s="30"/>
      <c r="D1101" s="30"/>
      <c r="E1101" s="30"/>
      <c r="F1101" s="30"/>
    </row>
    <row r="1102" spans="1:6" outlineLevel="1" x14ac:dyDescent="0.2">
      <c r="A1102" s="30"/>
      <c r="B1102" s="30"/>
      <c r="C1102" s="30"/>
      <c r="D1102" s="30"/>
      <c r="E1102" s="30"/>
      <c r="F1102" s="30"/>
    </row>
    <row r="1103" spans="1:6" outlineLevel="1" x14ac:dyDescent="0.2">
      <c r="A1103" s="121" t="s">
        <v>145</v>
      </c>
      <c r="B1103" s="121"/>
      <c r="C1103" s="121"/>
      <c r="D1103" s="121"/>
      <c r="E1103" s="121"/>
      <c r="F1103" s="121"/>
    </row>
    <row r="1104" spans="1:6" outlineLevel="1" x14ac:dyDescent="0.2">
      <c r="A1104" s="30">
        <v>1</v>
      </c>
      <c r="B1104" s="32" t="s">
        <v>146</v>
      </c>
      <c r="C1104" s="30"/>
      <c r="D1104" s="30"/>
      <c r="E1104" s="30"/>
      <c r="F1104" s="30"/>
    </row>
    <row r="1105" spans="1:6" outlineLevel="1" x14ac:dyDescent="0.2">
      <c r="A1105" s="30">
        <v>2</v>
      </c>
      <c r="B1105" s="32" t="s">
        <v>2503</v>
      </c>
      <c r="C1105" s="30"/>
      <c r="D1105" s="30"/>
      <c r="E1105" s="30"/>
      <c r="F1105" s="30"/>
    </row>
    <row r="1106" spans="1:6" ht="25.5" outlineLevel="1" x14ac:dyDescent="0.2">
      <c r="A1106" s="30">
        <v>3</v>
      </c>
      <c r="B1106" s="32" t="s">
        <v>2171</v>
      </c>
      <c r="C1106" s="30"/>
      <c r="D1106" s="30"/>
      <c r="E1106" s="30"/>
      <c r="F1106" s="30"/>
    </row>
    <row r="1107" spans="1:6" outlineLevel="1" x14ac:dyDescent="0.2">
      <c r="A1107" s="30"/>
      <c r="B1107" s="30"/>
      <c r="C1107" s="30"/>
      <c r="D1107" s="30"/>
      <c r="E1107" s="30"/>
      <c r="F1107" s="30"/>
    </row>
    <row r="1108" spans="1:6" outlineLevel="1" x14ac:dyDescent="0.2">
      <c r="A1108" s="121" t="s">
        <v>147</v>
      </c>
      <c r="B1108" s="121"/>
      <c r="C1108" s="121"/>
      <c r="D1108" s="121"/>
      <c r="E1108" s="121"/>
      <c r="F1108" s="121"/>
    </row>
    <row r="1109" spans="1:6" ht="25.5" outlineLevel="1" x14ac:dyDescent="0.2">
      <c r="A1109" s="30">
        <v>1</v>
      </c>
      <c r="B1109" s="32" t="s">
        <v>148</v>
      </c>
      <c r="C1109" s="30"/>
      <c r="D1109" s="30"/>
      <c r="E1109" s="30"/>
      <c r="F1109" s="30"/>
    </row>
    <row r="1110" spans="1:6" outlineLevel="1" x14ac:dyDescent="0.2">
      <c r="A1110" s="30">
        <v>2</v>
      </c>
      <c r="B1110" s="32" t="s">
        <v>2504</v>
      </c>
      <c r="C1110" s="30"/>
      <c r="D1110" s="30"/>
      <c r="E1110" s="30"/>
      <c r="F1110" s="30"/>
    </row>
    <row r="1111" spans="1:6" ht="25.5" outlineLevel="1" x14ac:dyDescent="0.2">
      <c r="A1111" s="30">
        <v>3</v>
      </c>
      <c r="B1111" s="32" t="s">
        <v>2172</v>
      </c>
      <c r="C1111" s="30"/>
      <c r="D1111" s="30"/>
      <c r="E1111" s="30"/>
      <c r="F1111" s="30"/>
    </row>
    <row r="1112" spans="1:6" outlineLevel="1" x14ac:dyDescent="0.2">
      <c r="A1112" s="30"/>
      <c r="B1112" s="30"/>
      <c r="C1112" s="30"/>
      <c r="D1112" s="30"/>
      <c r="E1112" s="30"/>
      <c r="F1112" s="30"/>
    </row>
    <row r="1113" spans="1:6" outlineLevel="1" x14ac:dyDescent="0.2">
      <c r="A1113" s="121" t="s">
        <v>149</v>
      </c>
      <c r="B1113" s="121"/>
      <c r="C1113" s="121"/>
      <c r="D1113" s="121"/>
      <c r="E1113" s="121"/>
      <c r="F1113" s="121"/>
    </row>
    <row r="1114" spans="1:6" outlineLevel="1" x14ac:dyDescent="0.2">
      <c r="A1114" s="30">
        <v>1</v>
      </c>
      <c r="B1114" s="32" t="s">
        <v>150</v>
      </c>
      <c r="C1114" s="30"/>
      <c r="D1114" s="30"/>
      <c r="E1114" s="30"/>
      <c r="F1114" s="30"/>
    </row>
    <row r="1115" spans="1:6" outlineLevel="1" x14ac:dyDescent="0.2">
      <c r="A1115" s="30">
        <v>2</v>
      </c>
      <c r="B1115" s="32" t="s">
        <v>2505</v>
      </c>
      <c r="C1115" s="30"/>
      <c r="D1115" s="30"/>
      <c r="E1115" s="30"/>
      <c r="F1115" s="30"/>
    </row>
    <row r="1116" spans="1:6" ht="25.5" outlineLevel="1" x14ac:dyDescent="0.2">
      <c r="A1116" s="30">
        <v>3</v>
      </c>
      <c r="B1116" s="32" t="s">
        <v>2173</v>
      </c>
      <c r="C1116" s="30"/>
      <c r="D1116" s="30"/>
      <c r="E1116" s="30"/>
      <c r="F1116" s="30"/>
    </row>
    <row r="1117" spans="1:6" outlineLevel="1" x14ac:dyDescent="0.2">
      <c r="A1117" s="30">
        <v>4</v>
      </c>
      <c r="B1117" s="32" t="s">
        <v>2174</v>
      </c>
      <c r="C1117" s="30"/>
      <c r="D1117" s="30"/>
      <c r="E1117" s="30"/>
      <c r="F1117" s="30"/>
    </row>
    <row r="1118" spans="1:6" outlineLevel="1" x14ac:dyDescent="0.2">
      <c r="A1118" s="30"/>
      <c r="B1118" s="30"/>
      <c r="C1118" s="30"/>
      <c r="D1118" s="30"/>
      <c r="E1118" s="30"/>
      <c r="F1118" s="30"/>
    </row>
    <row r="1119" spans="1:6" outlineLevel="1" x14ac:dyDescent="0.2">
      <c r="A1119" s="121" t="s">
        <v>151</v>
      </c>
      <c r="B1119" s="121"/>
      <c r="C1119" s="121"/>
      <c r="D1119" s="121"/>
      <c r="E1119" s="121"/>
      <c r="F1119" s="121"/>
    </row>
    <row r="1120" spans="1:6" outlineLevel="1" x14ac:dyDescent="0.2">
      <c r="A1120" s="30">
        <v>1</v>
      </c>
      <c r="B1120" s="32" t="s">
        <v>152</v>
      </c>
      <c r="C1120" s="30"/>
      <c r="D1120" s="30"/>
      <c r="E1120" s="30"/>
      <c r="F1120" s="30"/>
    </row>
    <row r="1121" spans="1:6" outlineLevel="1" x14ac:dyDescent="0.2">
      <c r="A1121" s="30">
        <v>2</v>
      </c>
      <c r="B1121" s="32" t="s">
        <v>2506</v>
      </c>
      <c r="C1121" s="30"/>
      <c r="D1121" s="30"/>
      <c r="E1121" s="30"/>
      <c r="F1121" s="30"/>
    </row>
    <row r="1122" spans="1:6" ht="25.5" outlineLevel="1" x14ac:dyDescent="0.2">
      <c r="A1122" s="30">
        <v>3</v>
      </c>
      <c r="B1122" s="32" t="s">
        <v>2175</v>
      </c>
      <c r="C1122" s="30"/>
      <c r="D1122" s="30"/>
      <c r="E1122" s="30"/>
      <c r="F1122" s="30"/>
    </row>
    <row r="1123" spans="1:6" outlineLevel="1" x14ac:dyDescent="0.2">
      <c r="A1123" s="30"/>
      <c r="B1123" s="30"/>
      <c r="C1123" s="30"/>
      <c r="D1123" s="30"/>
      <c r="E1123" s="30"/>
      <c r="F1123" s="30"/>
    </row>
    <row r="1124" spans="1:6" outlineLevel="1" x14ac:dyDescent="0.2">
      <c r="A1124" s="121" t="s">
        <v>153</v>
      </c>
      <c r="B1124" s="121"/>
      <c r="C1124" s="121"/>
      <c r="D1124" s="121"/>
      <c r="E1124" s="121"/>
      <c r="F1124" s="121"/>
    </row>
    <row r="1125" spans="1:6" ht="25.5" outlineLevel="1" x14ac:dyDescent="0.2">
      <c r="A1125" s="30">
        <v>1</v>
      </c>
      <c r="B1125" s="32" t="s">
        <v>155</v>
      </c>
      <c r="C1125" s="30"/>
      <c r="D1125" s="30"/>
      <c r="E1125" s="30"/>
      <c r="F1125" s="30"/>
    </row>
    <row r="1126" spans="1:6" ht="25.5" outlineLevel="1" x14ac:dyDescent="0.2">
      <c r="A1126" s="30">
        <v>2</v>
      </c>
      <c r="B1126" s="32" t="s">
        <v>2507</v>
      </c>
      <c r="C1126" s="30"/>
      <c r="D1126" s="30"/>
      <c r="E1126" s="30"/>
      <c r="F1126" s="30"/>
    </row>
    <row r="1127" spans="1:6" ht="38.25" outlineLevel="1" x14ac:dyDescent="0.2">
      <c r="A1127" s="30">
        <v>3</v>
      </c>
      <c r="B1127" s="32" t="s">
        <v>2176</v>
      </c>
      <c r="C1127" s="30"/>
      <c r="D1127" s="30"/>
      <c r="E1127" s="30"/>
      <c r="F1127" s="30"/>
    </row>
    <row r="1128" spans="1:6" ht="25.5" outlineLevel="1" x14ac:dyDescent="0.2">
      <c r="A1128" s="30">
        <v>4</v>
      </c>
      <c r="B1128" s="32" t="s">
        <v>2177</v>
      </c>
      <c r="C1128" s="30"/>
      <c r="D1128" s="30"/>
      <c r="E1128" s="30"/>
      <c r="F1128" s="30"/>
    </row>
    <row r="1129" spans="1:6" ht="38.25" outlineLevel="1" x14ac:dyDescent="0.2">
      <c r="A1129" s="30">
        <v>5</v>
      </c>
      <c r="B1129" s="32" t="s">
        <v>2508</v>
      </c>
      <c r="C1129" s="30"/>
      <c r="D1129" s="30"/>
      <c r="E1129" s="30"/>
      <c r="F1129" s="30"/>
    </row>
    <row r="1130" spans="1:6" ht="25.5" outlineLevel="1" x14ac:dyDescent="0.2">
      <c r="A1130" s="30">
        <v>6</v>
      </c>
      <c r="B1130" s="32" t="s">
        <v>2178</v>
      </c>
      <c r="C1130" s="30"/>
      <c r="D1130" s="30"/>
      <c r="E1130" s="30"/>
      <c r="F1130" s="30"/>
    </row>
    <row r="1131" spans="1:6" outlineLevel="1" x14ac:dyDescent="0.2">
      <c r="A1131" s="30"/>
      <c r="B1131" s="30"/>
      <c r="C1131" s="30"/>
      <c r="D1131" s="30"/>
      <c r="E1131" s="30"/>
      <c r="F1131" s="30"/>
    </row>
    <row r="1132" spans="1:6" outlineLevel="1" x14ac:dyDescent="0.2">
      <c r="A1132" s="121" t="s">
        <v>156</v>
      </c>
      <c r="B1132" s="121"/>
      <c r="C1132" s="121"/>
      <c r="D1132" s="121"/>
      <c r="E1132" s="121"/>
      <c r="F1132" s="121"/>
    </row>
    <row r="1133" spans="1:6" outlineLevel="1" x14ac:dyDescent="0.2">
      <c r="A1133" s="30">
        <v>1</v>
      </c>
      <c r="B1133" s="32" t="s">
        <v>158</v>
      </c>
      <c r="C1133" s="30"/>
      <c r="D1133" s="30"/>
      <c r="E1133" s="30"/>
      <c r="F1133" s="30"/>
    </row>
    <row r="1134" spans="1:6" ht="25.5" outlineLevel="1" x14ac:dyDescent="0.2">
      <c r="A1134" s="30">
        <v>2</v>
      </c>
      <c r="B1134" s="32" t="s">
        <v>2509</v>
      </c>
      <c r="C1134" s="30"/>
      <c r="D1134" s="30"/>
      <c r="E1134" s="30"/>
      <c r="F1134" s="30"/>
    </row>
    <row r="1135" spans="1:6" ht="25.5" outlineLevel="1" x14ac:dyDescent="0.2">
      <c r="A1135" s="30">
        <v>3</v>
      </c>
      <c r="B1135" s="32" t="s">
        <v>2179</v>
      </c>
      <c r="C1135" s="30"/>
      <c r="D1135" s="30"/>
      <c r="E1135" s="30"/>
      <c r="F1135" s="30"/>
    </row>
    <row r="1136" spans="1:6" ht="25.5" outlineLevel="1" x14ac:dyDescent="0.2">
      <c r="A1136" s="30">
        <v>4</v>
      </c>
      <c r="B1136" s="32" t="s">
        <v>2180</v>
      </c>
      <c r="C1136" s="30"/>
      <c r="D1136" s="30"/>
      <c r="E1136" s="30"/>
      <c r="F1136" s="30"/>
    </row>
    <row r="1137" spans="1:6" outlineLevel="1" x14ac:dyDescent="0.2">
      <c r="A1137" s="30"/>
      <c r="B1137" s="30"/>
      <c r="C1137" s="30"/>
      <c r="D1137" s="30"/>
      <c r="E1137" s="30"/>
      <c r="F1137" s="30"/>
    </row>
    <row r="1138" spans="1:6" outlineLevel="1" x14ac:dyDescent="0.2">
      <c r="A1138" s="121" t="s">
        <v>159</v>
      </c>
      <c r="B1138" s="121"/>
      <c r="C1138" s="121"/>
      <c r="D1138" s="121"/>
      <c r="E1138" s="121"/>
      <c r="F1138" s="121"/>
    </row>
    <row r="1139" spans="1:6" outlineLevel="1" x14ac:dyDescent="0.2">
      <c r="A1139" s="30">
        <v>1</v>
      </c>
      <c r="B1139" s="32" t="s">
        <v>160</v>
      </c>
      <c r="C1139" s="30"/>
      <c r="D1139" s="30"/>
      <c r="E1139" s="30"/>
      <c r="F1139" s="30"/>
    </row>
    <row r="1140" spans="1:6" ht="25.5" outlineLevel="1" x14ac:dyDescent="0.2">
      <c r="A1140" s="30">
        <v>2</v>
      </c>
      <c r="B1140" s="32" t="s">
        <v>2510</v>
      </c>
      <c r="C1140" s="30"/>
      <c r="D1140" s="30"/>
      <c r="E1140" s="30"/>
      <c r="F1140" s="30"/>
    </row>
    <row r="1141" spans="1:6" ht="25.5" outlineLevel="1" x14ac:dyDescent="0.2">
      <c r="A1141" s="30">
        <v>3</v>
      </c>
      <c r="B1141" s="32" t="s">
        <v>2181</v>
      </c>
      <c r="C1141" s="30"/>
      <c r="D1141" s="30"/>
      <c r="E1141" s="30"/>
      <c r="F1141" s="30"/>
    </row>
    <row r="1142" spans="1:6" ht="25.5" outlineLevel="1" x14ac:dyDescent="0.2">
      <c r="A1142" s="30">
        <v>4</v>
      </c>
      <c r="B1142" s="32" t="s">
        <v>2182</v>
      </c>
      <c r="C1142" s="30"/>
      <c r="D1142" s="30"/>
      <c r="E1142" s="30"/>
      <c r="F1142" s="30"/>
    </row>
    <row r="1143" spans="1:6" outlineLevel="1" x14ac:dyDescent="0.2">
      <c r="A1143" s="30"/>
      <c r="B1143" s="30"/>
      <c r="C1143" s="30"/>
      <c r="D1143" s="30"/>
      <c r="E1143" s="30"/>
      <c r="F1143" s="30"/>
    </row>
    <row r="1144" spans="1:6" outlineLevel="1" x14ac:dyDescent="0.2">
      <c r="A1144" s="121" t="s">
        <v>162</v>
      </c>
      <c r="B1144" s="121"/>
      <c r="C1144" s="121"/>
      <c r="D1144" s="121"/>
      <c r="E1144" s="121"/>
      <c r="F1144" s="121"/>
    </row>
    <row r="1145" spans="1:6" ht="25.5" outlineLevel="1" x14ac:dyDescent="0.2">
      <c r="A1145" s="30">
        <v>1</v>
      </c>
      <c r="B1145" s="32" t="s">
        <v>2511</v>
      </c>
      <c r="C1145" s="30"/>
      <c r="D1145" s="30"/>
      <c r="E1145" s="30"/>
      <c r="F1145" s="30"/>
    </row>
    <row r="1146" spans="1:6" ht="25.5" outlineLevel="1" x14ac:dyDescent="0.2">
      <c r="A1146" s="30">
        <v>2</v>
      </c>
      <c r="B1146" s="32" t="s">
        <v>2183</v>
      </c>
      <c r="C1146" s="30"/>
      <c r="D1146" s="30"/>
      <c r="E1146" s="30"/>
      <c r="F1146" s="30"/>
    </row>
    <row r="1147" spans="1:6" ht="25.5" outlineLevel="1" x14ac:dyDescent="0.2">
      <c r="A1147" s="30">
        <v>3</v>
      </c>
      <c r="B1147" s="32" t="s">
        <v>2184</v>
      </c>
      <c r="C1147" s="30"/>
      <c r="D1147" s="30"/>
      <c r="E1147" s="30"/>
      <c r="F1147" s="30"/>
    </row>
    <row r="1148" spans="1:6" outlineLevel="1" x14ac:dyDescent="0.2">
      <c r="A1148" s="30"/>
      <c r="B1148" s="30"/>
      <c r="C1148" s="30"/>
      <c r="D1148" s="30"/>
      <c r="E1148" s="30"/>
      <c r="F1148" s="30"/>
    </row>
    <row r="1149" spans="1:6" outlineLevel="1" x14ac:dyDescent="0.2">
      <c r="A1149" s="121" t="s">
        <v>164</v>
      </c>
      <c r="B1149" s="121"/>
      <c r="C1149" s="121"/>
      <c r="D1149" s="121"/>
      <c r="E1149" s="121"/>
      <c r="F1149" s="121"/>
    </row>
    <row r="1150" spans="1:6" ht="25.5" outlineLevel="1" x14ac:dyDescent="0.2">
      <c r="A1150" s="30">
        <v>1</v>
      </c>
      <c r="B1150" s="32" t="s">
        <v>1729</v>
      </c>
      <c r="C1150" s="30"/>
      <c r="D1150" s="30"/>
      <c r="E1150" s="30"/>
      <c r="F1150" s="30"/>
    </row>
    <row r="1151" spans="1:6" outlineLevel="1" x14ac:dyDescent="0.2">
      <c r="A1151" s="30">
        <v>2</v>
      </c>
      <c r="B1151" s="32" t="s">
        <v>2512</v>
      </c>
      <c r="C1151" s="30"/>
      <c r="D1151" s="30"/>
      <c r="E1151" s="30"/>
      <c r="F1151" s="30"/>
    </row>
    <row r="1152" spans="1:6" ht="25.5" outlineLevel="1" x14ac:dyDescent="0.2">
      <c r="A1152" s="30">
        <v>3</v>
      </c>
      <c r="B1152" s="32" t="s">
        <v>2185</v>
      </c>
      <c r="C1152" s="30"/>
      <c r="D1152" s="30"/>
      <c r="E1152" s="30"/>
      <c r="F1152" s="30"/>
    </row>
    <row r="1153" spans="1:6" outlineLevel="1" x14ac:dyDescent="0.2">
      <c r="A1153" s="30"/>
      <c r="B1153" s="30"/>
      <c r="C1153" s="30"/>
      <c r="D1153" s="30"/>
      <c r="E1153" s="30"/>
      <c r="F1153" s="30"/>
    </row>
    <row r="1154" spans="1:6" outlineLevel="1" x14ac:dyDescent="0.2">
      <c r="A1154" s="121" t="s">
        <v>1730</v>
      </c>
      <c r="B1154" s="121"/>
      <c r="C1154" s="121"/>
      <c r="D1154" s="121"/>
      <c r="E1154" s="121"/>
      <c r="F1154" s="121"/>
    </row>
    <row r="1155" spans="1:6" ht="38.25" outlineLevel="1" x14ac:dyDescent="0.2">
      <c r="A1155" s="30">
        <v>1</v>
      </c>
      <c r="B1155" s="32" t="s">
        <v>1732</v>
      </c>
      <c r="C1155" s="30"/>
      <c r="D1155" s="30"/>
      <c r="E1155" s="30"/>
      <c r="F1155" s="30"/>
    </row>
    <row r="1156" spans="1:6" ht="25.5" outlineLevel="1" x14ac:dyDescent="0.2">
      <c r="A1156" s="30">
        <v>2</v>
      </c>
      <c r="B1156" s="32" t="s">
        <v>2186</v>
      </c>
      <c r="C1156" s="30"/>
      <c r="D1156" s="30"/>
      <c r="E1156" s="30"/>
      <c r="F1156" s="30"/>
    </row>
    <row r="1157" spans="1:6" ht="25.5" outlineLevel="1" x14ac:dyDescent="0.2">
      <c r="A1157" s="30">
        <v>3</v>
      </c>
      <c r="B1157" s="32" t="s">
        <v>2513</v>
      </c>
      <c r="C1157" s="30"/>
      <c r="D1157" s="30"/>
      <c r="E1157" s="30"/>
      <c r="F1157" s="30"/>
    </row>
    <row r="1158" spans="1:6" outlineLevel="1" x14ac:dyDescent="0.2">
      <c r="A1158" s="30"/>
      <c r="B1158" s="30"/>
      <c r="C1158" s="30"/>
      <c r="D1158" s="30"/>
      <c r="E1158" s="30"/>
      <c r="F1158" s="30"/>
    </row>
    <row r="1159" spans="1:6" outlineLevel="1" x14ac:dyDescent="0.2">
      <c r="A1159" s="121" t="s">
        <v>165</v>
      </c>
      <c r="B1159" s="121"/>
      <c r="C1159" s="121"/>
      <c r="D1159" s="121"/>
      <c r="E1159" s="121"/>
      <c r="F1159" s="121"/>
    </row>
    <row r="1160" spans="1:6" ht="25.5" outlineLevel="1" x14ac:dyDescent="0.2">
      <c r="A1160" s="30">
        <v>1</v>
      </c>
      <c r="B1160" s="32" t="s">
        <v>167</v>
      </c>
      <c r="C1160" s="30"/>
      <c r="D1160" s="30"/>
      <c r="E1160" s="30"/>
      <c r="F1160" s="30"/>
    </row>
    <row r="1161" spans="1:6" ht="25.5" outlineLevel="1" x14ac:dyDescent="0.2">
      <c r="A1161" s="30">
        <v>2</v>
      </c>
      <c r="B1161" s="32" t="s">
        <v>2187</v>
      </c>
      <c r="C1161" s="30"/>
      <c r="D1161" s="30"/>
      <c r="E1161" s="30"/>
      <c r="F1161" s="30"/>
    </row>
    <row r="1162" spans="1:6" ht="38.25" outlineLevel="1" x14ac:dyDescent="0.2">
      <c r="A1162" s="30">
        <v>3</v>
      </c>
      <c r="B1162" s="32" t="s">
        <v>2188</v>
      </c>
      <c r="C1162" s="30"/>
      <c r="D1162" s="30"/>
      <c r="E1162" s="30"/>
      <c r="F1162" s="30"/>
    </row>
    <row r="1163" spans="1:6" outlineLevel="1" x14ac:dyDescent="0.2">
      <c r="A1163" s="30"/>
      <c r="B1163" s="30"/>
      <c r="C1163" s="30"/>
      <c r="D1163" s="30"/>
      <c r="E1163" s="30"/>
      <c r="F1163" s="30"/>
    </row>
    <row r="1164" spans="1:6" outlineLevel="1" x14ac:dyDescent="0.2">
      <c r="A1164" s="121" t="s">
        <v>168</v>
      </c>
      <c r="B1164" s="121"/>
      <c r="C1164" s="121"/>
      <c r="D1164" s="121"/>
      <c r="E1164" s="121"/>
      <c r="F1164" s="121"/>
    </row>
    <row r="1165" spans="1:6" outlineLevel="1" x14ac:dyDescent="0.2">
      <c r="A1165" s="30">
        <v>1</v>
      </c>
      <c r="B1165" s="32" t="s">
        <v>1717</v>
      </c>
      <c r="C1165" s="30"/>
      <c r="D1165" s="30"/>
      <c r="E1165" s="30"/>
      <c r="F1165" s="30"/>
    </row>
    <row r="1166" spans="1:6" outlineLevel="1" x14ac:dyDescent="0.2">
      <c r="A1166" s="30">
        <v>2</v>
      </c>
      <c r="B1166" s="32" t="s">
        <v>2514</v>
      </c>
      <c r="C1166" s="30"/>
      <c r="D1166" s="30"/>
      <c r="E1166" s="30"/>
      <c r="F1166" s="30"/>
    </row>
    <row r="1167" spans="1:6" ht="25.5" outlineLevel="1" x14ac:dyDescent="0.2">
      <c r="A1167" s="30">
        <v>3</v>
      </c>
      <c r="B1167" s="32" t="s">
        <v>2515</v>
      </c>
      <c r="C1167" s="30"/>
      <c r="D1167" s="30"/>
      <c r="E1167" s="30"/>
      <c r="F1167" s="30"/>
    </row>
    <row r="1168" spans="1:6" outlineLevel="1" x14ac:dyDescent="0.2">
      <c r="A1168" s="30"/>
      <c r="B1168" s="30"/>
      <c r="C1168" s="30"/>
      <c r="D1168" s="30"/>
      <c r="E1168" s="30"/>
      <c r="F1168" s="30"/>
    </row>
    <row r="1169" spans="1:6" outlineLevel="1" x14ac:dyDescent="0.2">
      <c r="A1169" s="121" t="s">
        <v>170</v>
      </c>
      <c r="B1169" s="121"/>
      <c r="C1169" s="121"/>
      <c r="D1169" s="121"/>
      <c r="E1169" s="121"/>
      <c r="F1169" s="121"/>
    </row>
    <row r="1170" spans="1:6" outlineLevel="1" x14ac:dyDescent="0.2">
      <c r="A1170" s="30">
        <v>1</v>
      </c>
      <c r="B1170" s="32" t="s">
        <v>2516</v>
      </c>
      <c r="C1170" s="30"/>
      <c r="D1170" s="30"/>
      <c r="E1170" s="30"/>
      <c r="F1170" s="30"/>
    </row>
    <row r="1171" spans="1:6" ht="25.5" outlineLevel="1" x14ac:dyDescent="0.2">
      <c r="A1171" s="30">
        <v>2</v>
      </c>
      <c r="B1171" s="32" t="s">
        <v>2189</v>
      </c>
      <c r="C1171" s="30"/>
      <c r="D1171" s="30"/>
      <c r="E1171" s="30"/>
      <c r="F1171" s="30"/>
    </row>
    <row r="1172" spans="1:6" ht="25.5" outlineLevel="1" x14ac:dyDescent="0.2">
      <c r="A1172" s="30">
        <v>3</v>
      </c>
      <c r="B1172" s="32" t="s">
        <v>2190</v>
      </c>
      <c r="C1172" s="30"/>
      <c r="D1172" s="30"/>
      <c r="E1172" s="30"/>
      <c r="F1172" s="30"/>
    </row>
    <row r="1173" spans="1:6" outlineLevel="1" x14ac:dyDescent="0.2">
      <c r="A1173" s="30"/>
      <c r="B1173" s="30"/>
      <c r="C1173" s="30"/>
      <c r="D1173" s="30"/>
      <c r="E1173" s="30"/>
      <c r="F1173" s="30"/>
    </row>
    <row r="1174" spans="1:6" outlineLevel="1" x14ac:dyDescent="0.2">
      <c r="A1174" s="121" t="s">
        <v>1718</v>
      </c>
      <c r="B1174" s="121"/>
      <c r="C1174" s="121"/>
      <c r="D1174" s="121"/>
      <c r="E1174" s="121"/>
      <c r="F1174" s="121"/>
    </row>
    <row r="1175" spans="1:6" ht="25.5" outlineLevel="1" x14ac:dyDescent="0.2">
      <c r="A1175" s="30">
        <v>1</v>
      </c>
      <c r="B1175" s="32" t="s">
        <v>1719</v>
      </c>
      <c r="C1175" s="30"/>
      <c r="D1175" s="30"/>
      <c r="E1175" s="30"/>
      <c r="F1175" s="30"/>
    </row>
    <row r="1176" spans="1:6" ht="25.5" outlineLevel="1" x14ac:dyDescent="0.2">
      <c r="A1176" s="30">
        <v>2</v>
      </c>
      <c r="B1176" s="32" t="s">
        <v>2191</v>
      </c>
      <c r="C1176" s="30"/>
      <c r="D1176" s="30"/>
      <c r="E1176" s="30"/>
      <c r="F1176" s="30"/>
    </row>
    <row r="1177" spans="1:6" ht="38.25" outlineLevel="1" x14ac:dyDescent="0.2">
      <c r="A1177" s="30">
        <v>3</v>
      </c>
      <c r="B1177" s="32" t="s">
        <v>2600</v>
      </c>
      <c r="C1177" s="30"/>
      <c r="D1177" s="30"/>
      <c r="E1177" s="30"/>
      <c r="F1177" s="30"/>
    </row>
    <row r="1178" spans="1:6" ht="25.5" outlineLevel="1" x14ac:dyDescent="0.2">
      <c r="A1178" s="30">
        <v>4</v>
      </c>
      <c r="B1178" s="32" t="s">
        <v>2192</v>
      </c>
      <c r="C1178" s="30"/>
      <c r="D1178" s="30"/>
      <c r="E1178" s="30"/>
      <c r="F1178" s="30"/>
    </row>
    <row r="1179" spans="1:6" ht="25.5" outlineLevel="1" x14ac:dyDescent="0.2">
      <c r="A1179" s="30">
        <v>5</v>
      </c>
      <c r="B1179" s="32" t="s">
        <v>2193</v>
      </c>
      <c r="C1179" s="30"/>
      <c r="D1179" s="30"/>
      <c r="E1179" s="30"/>
      <c r="F1179" s="30"/>
    </row>
    <row r="1180" spans="1:6" ht="38.25" outlineLevel="1" x14ac:dyDescent="0.2">
      <c r="A1180" s="30">
        <v>6</v>
      </c>
      <c r="B1180" s="32" t="s">
        <v>2517</v>
      </c>
      <c r="C1180" s="30"/>
      <c r="D1180" s="30"/>
      <c r="E1180" s="30"/>
      <c r="F1180" s="30"/>
    </row>
    <row r="1181" spans="1:6" ht="38.25" outlineLevel="1" x14ac:dyDescent="0.2">
      <c r="A1181" s="30">
        <v>7</v>
      </c>
      <c r="B1181" s="32" t="s">
        <v>2194</v>
      </c>
      <c r="C1181" s="30"/>
      <c r="D1181" s="30"/>
      <c r="E1181" s="30"/>
      <c r="F1181" s="30"/>
    </row>
    <row r="1182" spans="1:6" ht="25.5" outlineLevel="1" x14ac:dyDescent="0.2">
      <c r="A1182" s="30">
        <v>8</v>
      </c>
      <c r="B1182" s="32" t="s">
        <v>2195</v>
      </c>
      <c r="C1182" s="30"/>
      <c r="D1182" s="30"/>
      <c r="E1182" s="30"/>
      <c r="F1182" s="30"/>
    </row>
    <row r="1183" spans="1:6" outlineLevel="1" x14ac:dyDescent="0.2">
      <c r="A1183" s="30"/>
      <c r="B1183" s="30"/>
      <c r="C1183" s="30"/>
      <c r="D1183" s="30"/>
      <c r="E1183" s="30"/>
      <c r="F1183" s="30"/>
    </row>
    <row r="1184" spans="1:6" outlineLevel="1" x14ac:dyDescent="0.2">
      <c r="A1184" s="121" t="s">
        <v>1720</v>
      </c>
      <c r="B1184" s="121"/>
      <c r="C1184" s="121"/>
      <c r="D1184" s="121"/>
      <c r="E1184" s="121"/>
      <c r="F1184" s="121"/>
    </row>
    <row r="1185" spans="1:6" ht="25.5" outlineLevel="1" x14ac:dyDescent="0.2">
      <c r="A1185" s="30">
        <v>1</v>
      </c>
      <c r="B1185" s="32" t="s">
        <v>1721</v>
      </c>
      <c r="C1185" s="30"/>
      <c r="D1185" s="30"/>
      <c r="E1185" s="30"/>
      <c r="F1185" s="30"/>
    </row>
    <row r="1186" spans="1:6" ht="25.5" outlineLevel="1" x14ac:dyDescent="0.2">
      <c r="A1186" s="30">
        <v>2</v>
      </c>
      <c r="B1186" s="32" t="s">
        <v>2196</v>
      </c>
      <c r="C1186" s="30"/>
      <c r="D1186" s="30"/>
      <c r="E1186" s="30"/>
      <c r="F1186" s="30"/>
    </row>
    <row r="1187" spans="1:6" ht="25.5" outlineLevel="1" x14ac:dyDescent="0.2">
      <c r="A1187" s="30">
        <v>3</v>
      </c>
      <c r="B1187" s="32" t="s">
        <v>2197</v>
      </c>
      <c r="C1187" s="30"/>
      <c r="D1187" s="30"/>
      <c r="E1187" s="30"/>
      <c r="F1187" s="30"/>
    </row>
    <row r="1188" spans="1:6" ht="25.5" outlineLevel="1" x14ac:dyDescent="0.2">
      <c r="A1188" s="30">
        <v>4</v>
      </c>
      <c r="B1188" s="32" t="s">
        <v>2198</v>
      </c>
      <c r="C1188" s="30"/>
      <c r="D1188" s="30"/>
      <c r="E1188" s="30"/>
      <c r="F1188" s="30"/>
    </row>
    <row r="1189" spans="1:6" outlineLevel="1" x14ac:dyDescent="0.2">
      <c r="A1189" s="30"/>
      <c r="B1189" s="30"/>
      <c r="C1189" s="30"/>
      <c r="D1189" s="30"/>
      <c r="E1189" s="30"/>
      <c r="F1189" s="30"/>
    </row>
    <row r="1190" spans="1:6" outlineLevel="1" x14ac:dyDescent="0.2">
      <c r="A1190" s="121" t="s">
        <v>174</v>
      </c>
      <c r="B1190" s="121"/>
      <c r="C1190" s="121"/>
      <c r="D1190" s="121"/>
      <c r="E1190" s="121"/>
      <c r="F1190" s="121"/>
    </row>
    <row r="1191" spans="1:6" ht="25.5" outlineLevel="1" x14ac:dyDescent="0.2">
      <c r="A1191" s="30">
        <v>1</v>
      </c>
      <c r="B1191" s="32" t="s">
        <v>1728</v>
      </c>
      <c r="C1191" s="30"/>
      <c r="D1191" s="30"/>
      <c r="E1191" s="30"/>
      <c r="F1191" s="30"/>
    </row>
    <row r="1192" spans="1:6" ht="25.5" outlineLevel="1" x14ac:dyDescent="0.2">
      <c r="A1192" s="30">
        <v>2</v>
      </c>
      <c r="B1192" s="32" t="s">
        <v>2199</v>
      </c>
      <c r="C1192" s="30"/>
      <c r="D1192" s="30"/>
      <c r="E1192" s="30"/>
      <c r="F1192" s="30"/>
    </row>
    <row r="1193" spans="1:6" ht="25.5" outlineLevel="1" x14ac:dyDescent="0.2">
      <c r="A1193" s="30">
        <v>3</v>
      </c>
      <c r="B1193" s="32" t="s">
        <v>2200</v>
      </c>
      <c r="C1193" s="30"/>
      <c r="D1193" s="30"/>
      <c r="E1193" s="30"/>
      <c r="F1193" s="30"/>
    </row>
    <row r="1194" spans="1:6" ht="25.5" outlineLevel="1" x14ac:dyDescent="0.2">
      <c r="A1194" s="30">
        <v>4</v>
      </c>
      <c r="B1194" s="32" t="s">
        <v>2201</v>
      </c>
      <c r="C1194" s="30"/>
      <c r="D1194" s="30"/>
      <c r="E1194" s="30"/>
      <c r="F1194" s="30"/>
    </row>
    <row r="1195" spans="1:6" outlineLevel="1" x14ac:dyDescent="0.2">
      <c r="A1195" s="30"/>
      <c r="B1195" s="30"/>
      <c r="C1195" s="30"/>
      <c r="D1195" s="30"/>
      <c r="E1195" s="30"/>
      <c r="F1195" s="30"/>
    </row>
    <row r="1196" spans="1:6" outlineLevel="1" x14ac:dyDescent="0.2">
      <c r="A1196" s="121" t="s">
        <v>176</v>
      </c>
      <c r="B1196" s="121"/>
      <c r="C1196" s="121"/>
      <c r="D1196" s="121"/>
      <c r="E1196" s="121"/>
      <c r="F1196" s="121"/>
    </row>
    <row r="1197" spans="1:6" ht="38.25" outlineLevel="1" x14ac:dyDescent="0.2">
      <c r="A1197" s="30">
        <v>1</v>
      </c>
      <c r="B1197" s="32" t="s">
        <v>1766</v>
      </c>
      <c r="C1197" s="30"/>
      <c r="D1197" s="30"/>
      <c r="E1197" s="30"/>
      <c r="F1197" s="30"/>
    </row>
    <row r="1198" spans="1:6" ht="25.5" outlineLevel="1" x14ac:dyDescent="0.2">
      <c r="A1198" s="30">
        <v>2</v>
      </c>
      <c r="B1198" s="32" t="s">
        <v>2202</v>
      </c>
      <c r="C1198" s="30"/>
      <c r="D1198" s="30"/>
      <c r="E1198" s="30"/>
      <c r="F1198" s="30"/>
    </row>
    <row r="1199" spans="1:6" ht="25.5" outlineLevel="1" x14ac:dyDescent="0.2">
      <c r="A1199" s="30">
        <v>3</v>
      </c>
      <c r="B1199" s="32" t="s">
        <v>2203</v>
      </c>
      <c r="C1199" s="30"/>
      <c r="D1199" s="30"/>
      <c r="E1199" s="30"/>
      <c r="F1199" s="30"/>
    </row>
    <row r="1200" spans="1:6" ht="25.5" outlineLevel="1" x14ac:dyDescent="0.2">
      <c r="A1200" s="30">
        <v>4</v>
      </c>
      <c r="B1200" s="32" t="s">
        <v>2204</v>
      </c>
      <c r="C1200" s="30"/>
      <c r="D1200" s="30"/>
      <c r="E1200" s="30"/>
      <c r="F1200" s="30"/>
    </row>
    <row r="1201" spans="1:6" outlineLevel="1" x14ac:dyDescent="0.2">
      <c r="A1201" s="30"/>
      <c r="B1201" s="30"/>
      <c r="C1201" s="30"/>
      <c r="D1201" s="30"/>
      <c r="E1201" s="30"/>
      <c r="F1201" s="30"/>
    </row>
    <row r="1202" spans="1:6" outlineLevel="1" x14ac:dyDescent="0.2">
      <c r="A1202" s="121" t="s">
        <v>181</v>
      </c>
      <c r="B1202" s="121"/>
      <c r="C1202" s="121"/>
      <c r="D1202" s="121"/>
      <c r="E1202" s="121"/>
      <c r="F1202" s="121"/>
    </row>
    <row r="1203" spans="1:6" ht="25.5" outlineLevel="1" x14ac:dyDescent="0.2">
      <c r="A1203" s="30">
        <v>1</v>
      </c>
      <c r="B1203" s="32" t="s">
        <v>182</v>
      </c>
      <c r="C1203" s="30"/>
      <c r="D1203" s="30"/>
      <c r="E1203" s="30"/>
      <c r="F1203" s="30"/>
    </row>
    <row r="1204" spans="1:6" outlineLevel="1" x14ac:dyDescent="0.2">
      <c r="A1204" s="30">
        <v>2</v>
      </c>
      <c r="B1204" s="32" t="s">
        <v>842</v>
      </c>
      <c r="C1204" s="30"/>
      <c r="D1204" s="30"/>
      <c r="E1204" s="30"/>
      <c r="F1204" s="30"/>
    </row>
    <row r="1205" spans="1:6" outlineLevel="1" x14ac:dyDescent="0.2">
      <c r="A1205" s="30">
        <v>3</v>
      </c>
      <c r="B1205" s="32" t="s">
        <v>2518</v>
      </c>
      <c r="C1205" s="30"/>
      <c r="D1205" s="30"/>
      <c r="E1205" s="30"/>
      <c r="F1205" s="30"/>
    </row>
    <row r="1206" spans="1:6" outlineLevel="1" x14ac:dyDescent="0.2">
      <c r="A1206" s="30">
        <v>4</v>
      </c>
      <c r="B1206" s="32" t="s">
        <v>2519</v>
      </c>
      <c r="C1206" s="30"/>
      <c r="D1206" s="30"/>
      <c r="E1206" s="30"/>
      <c r="F1206" s="30"/>
    </row>
    <row r="1207" spans="1:6" ht="25.5" outlineLevel="1" x14ac:dyDescent="0.2">
      <c r="A1207" s="30">
        <v>5</v>
      </c>
      <c r="B1207" s="32" t="s">
        <v>843</v>
      </c>
      <c r="C1207" s="30"/>
      <c r="D1207" s="30"/>
      <c r="E1207" s="30"/>
      <c r="F1207" s="30"/>
    </row>
    <row r="1208" spans="1:6" ht="25.5" outlineLevel="1" x14ac:dyDescent="0.2">
      <c r="A1208" s="30">
        <v>6</v>
      </c>
      <c r="B1208" s="32" t="s">
        <v>844</v>
      </c>
      <c r="C1208" s="30"/>
      <c r="D1208" s="30"/>
      <c r="E1208" s="30"/>
      <c r="F1208" s="30"/>
    </row>
    <row r="1209" spans="1:6" ht="38.25" outlineLevel="1" x14ac:dyDescent="0.2">
      <c r="A1209" s="30">
        <v>7</v>
      </c>
      <c r="B1209" s="32" t="s">
        <v>845</v>
      </c>
      <c r="C1209" s="30"/>
      <c r="D1209" s="30"/>
      <c r="E1209" s="30"/>
      <c r="F1209" s="30"/>
    </row>
    <row r="1210" spans="1:6" outlineLevel="1" x14ac:dyDescent="0.2">
      <c r="A1210" s="30"/>
      <c r="B1210" s="30"/>
      <c r="C1210" s="30"/>
      <c r="D1210" s="30"/>
      <c r="E1210" s="30"/>
      <c r="F1210" s="30"/>
    </row>
    <row r="1211" spans="1:6" outlineLevel="1" x14ac:dyDescent="0.2">
      <c r="A1211" s="121" t="s">
        <v>183</v>
      </c>
      <c r="B1211" s="121"/>
      <c r="C1211" s="121"/>
      <c r="D1211" s="121"/>
      <c r="E1211" s="121"/>
      <c r="F1211" s="121"/>
    </row>
    <row r="1212" spans="1:6" ht="25.5" outlineLevel="1" x14ac:dyDescent="0.2">
      <c r="A1212" s="30">
        <v>1</v>
      </c>
      <c r="B1212" s="32" t="s">
        <v>185</v>
      </c>
      <c r="C1212" s="30"/>
      <c r="D1212" s="30"/>
      <c r="E1212" s="30"/>
      <c r="F1212" s="30"/>
    </row>
    <row r="1213" spans="1:6" ht="25.5" outlineLevel="1" x14ac:dyDescent="0.2">
      <c r="A1213" s="30">
        <v>2</v>
      </c>
      <c r="B1213" s="32" t="s">
        <v>846</v>
      </c>
      <c r="C1213" s="30"/>
      <c r="D1213" s="30"/>
      <c r="E1213" s="30"/>
      <c r="F1213" s="30"/>
    </row>
    <row r="1214" spans="1:6" ht="25.5" outlineLevel="1" x14ac:dyDescent="0.2">
      <c r="A1214" s="30">
        <v>3</v>
      </c>
      <c r="B1214" s="32" t="s">
        <v>847</v>
      </c>
      <c r="C1214" s="30"/>
      <c r="D1214" s="30"/>
      <c r="E1214" s="30"/>
      <c r="F1214" s="30"/>
    </row>
    <row r="1215" spans="1:6" ht="25.5" outlineLevel="1" x14ac:dyDescent="0.2">
      <c r="A1215" s="30">
        <v>4</v>
      </c>
      <c r="B1215" s="32" t="s">
        <v>848</v>
      </c>
      <c r="C1215" s="30"/>
      <c r="D1215" s="30"/>
      <c r="E1215" s="30"/>
      <c r="F1215" s="30"/>
    </row>
    <row r="1216" spans="1:6" outlineLevel="1" x14ac:dyDescent="0.2">
      <c r="A1216" s="30">
        <v>5</v>
      </c>
      <c r="B1216" s="32" t="s">
        <v>849</v>
      </c>
      <c r="C1216" s="30"/>
      <c r="D1216" s="30"/>
      <c r="E1216" s="30"/>
      <c r="F1216" s="30"/>
    </row>
    <row r="1217" spans="1:6" ht="25.5" outlineLevel="1" x14ac:dyDescent="0.2">
      <c r="A1217" s="30">
        <v>6</v>
      </c>
      <c r="B1217" s="32" t="s">
        <v>850</v>
      </c>
      <c r="C1217" s="30"/>
      <c r="D1217" s="30"/>
      <c r="E1217" s="30"/>
      <c r="F1217" s="30"/>
    </row>
    <row r="1218" spans="1:6" ht="25.5" outlineLevel="1" x14ac:dyDescent="0.2">
      <c r="A1218" s="30">
        <v>7</v>
      </c>
      <c r="B1218" s="32" t="s">
        <v>851</v>
      </c>
      <c r="C1218" s="30"/>
      <c r="D1218" s="30"/>
      <c r="E1218" s="30"/>
      <c r="F1218" s="30"/>
    </row>
    <row r="1219" spans="1:6" outlineLevel="1" x14ac:dyDescent="0.2">
      <c r="A1219" s="30"/>
      <c r="B1219" s="30"/>
      <c r="C1219" s="30"/>
      <c r="D1219" s="30"/>
      <c r="E1219" s="30"/>
      <c r="F1219" s="30"/>
    </row>
    <row r="1220" spans="1:6" outlineLevel="1" x14ac:dyDescent="0.2">
      <c r="A1220" s="121" t="s">
        <v>186</v>
      </c>
      <c r="B1220" s="121"/>
      <c r="C1220" s="121"/>
      <c r="D1220" s="121"/>
      <c r="E1220" s="121"/>
      <c r="F1220" s="121"/>
    </row>
    <row r="1221" spans="1:6" outlineLevel="1" x14ac:dyDescent="0.2">
      <c r="A1221" s="30">
        <v>1</v>
      </c>
      <c r="B1221" s="32" t="s">
        <v>187</v>
      </c>
      <c r="C1221" s="30"/>
      <c r="D1221" s="30"/>
      <c r="E1221" s="30"/>
      <c r="F1221" s="30"/>
    </row>
    <row r="1222" spans="1:6" outlineLevel="1" x14ac:dyDescent="0.2">
      <c r="A1222" s="30">
        <v>2</v>
      </c>
      <c r="B1222" s="32" t="s">
        <v>852</v>
      </c>
      <c r="C1222" s="30"/>
      <c r="D1222" s="30"/>
      <c r="E1222" s="30"/>
      <c r="F1222" s="30"/>
    </row>
    <row r="1223" spans="1:6" outlineLevel="1" x14ac:dyDescent="0.2">
      <c r="A1223" s="30">
        <v>3</v>
      </c>
      <c r="B1223" s="32" t="s">
        <v>853</v>
      </c>
      <c r="C1223" s="30"/>
      <c r="D1223" s="30"/>
      <c r="E1223" s="30"/>
      <c r="F1223" s="30"/>
    </row>
    <row r="1224" spans="1:6" outlineLevel="1" x14ac:dyDescent="0.2">
      <c r="A1224" s="30">
        <v>4</v>
      </c>
      <c r="B1224" s="32" t="s">
        <v>854</v>
      </c>
      <c r="C1224" s="30"/>
      <c r="D1224" s="30"/>
      <c r="E1224" s="30"/>
      <c r="F1224" s="30"/>
    </row>
    <row r="1225" spans="1:6" ht="25.5" outlineLevel="1" x14ac:dyDescent="0.2">
      <c r="A1225" s="30">
        <v>5</v>
      </c>
      <c r="B1225" s="32" t="s">
        <v>855</v>
      </c>
      <c r="C1225" s="30"/>
      <c r="D1225" s="30"/>
      <c r="E1225" s="30"/>
      <c r="F1225" s="30"/>
    </row>
    <row r="1226" spans="1:6" outlineLevel="1" x14ac:dyDescent="0.2">
      <c r="A1226" s="30"/>
      <c r="B1226" s="30"/>
      <c r="C1226" s="30"/>
      <c r="D1226" s="30"/>
      <c r="E1226" s="30"/>
      <c r="F1226" s="30"/>
    </row>
    <row r="1227" spans="1:6" outlineLevel="1" x14ac:dyDescent="0.2">
      <c r="A1227" s="121" t="s">
        <v>188</v>
      </c>
      <c r="B1227" s="121"/>
      <c r="C1227" s="121"/>
      <c r="D1227" s="121"/>
      <c r="E1227" s="121"/>
      <c r="F1227" s="121"/>
    </row>
    <row r="1228" spans="1:6" ht="25.5" outlineLevel="1" x14ac:dyDescent="0.2">
      <c r="A1228" s="30">
        <v>1</v>
      </c>
      <c r="B1228" s="32" t="s">
        <v>190</v>
      </c>
      <c r="C1228" s="30"/>
      <c r="D1228" s="30"/>
      <c r="E1228" s="30"/>
      <c r="F1228" s="30"/>
    </row>
    <row r="1229" spans="1:6" ht="25.5" outlineLevel="1" x14ac:dyDescent="0.2">
      <c r="A1229" s="30">
        <v>2</v>
      </c>
      <c r="B1229" s="32" t="s">
        <v>856</v>
      </c>
      <c r="C1229" s="30"/>
      <c r="D1229" s="30"/>
      <c r="E1229" s="30"/>
      <c r="F1229" s="30"/>
    </row>
    <row r="1230" spans="1:6" outlineLevel="1" x14ac:dyDescent="0.2">
      <c r="A1230" s="30">
        <v>3</v>
      </c>
      <c r="B1230" s="32" t="s">
        <v>857</v>
      </c>
      <c r="C1230" s="30"/>
      <c r="D1230" s="30"/>
      <c r="E1230" s="30"/>
      <c r="F1230" s="30"/>
    </row>
    <row r="1231" spans="1:6" outlineLevel="1" x14ac:dyDescent="0.2">
      <c r="A1231" s="30">
        <v>4</v>
      </c>
      <c r="B1231" s="32" t="s">
        <v>858</v>
      </c>
      <c r="C1231" s="30"/>
      <c r="D1231" s="30"/>
      <c r="E1231" s="30"/>
      <c r="F1231" s="30"/>
    </row>
    <row r="1232" spans="1:6" ht="25.5" outlineLevel="1" x14ac:dyDescent="0.2">
      <c r="A1232" s="30">
        <v>5</v>
      </c>
      <c r="B1232" s="32" t="s">
        <v>859</v>
      </c>
      <c r="C1232" s="30"/>
      <c r="D1232" s="30"/>
      <c r="E1232" s="30"/>
      <c r="F1232" s="30"/>
    </row>
    <row r="1233" spans="1:6" outlineLevel="1" x14ac:dyDescent="0.2">
      <c r="A1233" s="30">
        <v>6</v>
      </c>
      <c r="B1233" s="32" t="s">
        <v>2205</v>
      </c>
      <c r="C1233" s="30"/>
      <c r="D1233" s="30"/>
      <c r="E1233" s="30"/>
      <c r="F1233" s="30"/>
    </row>
    <row r="1234" spans="1:6" outlineLevel="1" x14ac:dyDescent="0.2">
      <c r="A1234" s="30"/>
      <c r="B1234" s="30"/>
      <c r="C1234" s="30"/>
      <c r="D1234" s="30"/>
      <c r="E1234" s="30"/>
      <c r="F1234" s="30"/>
    </row>
    <row r="1235" spans="1:6" outlineLevel="1" x14ac:dyDescent="0.2">
      <c r="A1235" s="121" t="s">
        <v>191</v>
      </c>
      <c r="B1235" s="121"/>
      <c r="C1235" s="121"/>
      <c r="D1235" s="121"/>
      <c r="E1235" s="121"/>
      <c r="F1235" s="121"/>
    </row>
    <row r="1236" spans="1:6" outlineLevel="1" x14ac:dyDescent="0.2">
      <c r="A1236" s="30">
        <v>1</v>
      </c>
      <c r="B1236" s="32" t="s">
        <v>192</v>
      </c>
      <c r="C1236" s="30"/>
      <c r="D1236" s="30"/>
      <c r="E1236" s="30"/>
      <c r="F1236" s="30"/>
    </row>
    <row r="1237" spans="1:6" outlineLevel="1" x14ac:dyDescent="0.2">
      <c r="A1237" s="30">
        <v>2</v>
      </c>
      <c r="B1237" s="32" t="s">
        <v>852</v>
      </c>
      <c r="C1237" s="30"/>
      <c r="D1237" s="30"/>
      <c r="E1237" s="30"/>
      <c r="F1237" s="30"/>
    </row>
    <row r="1238" spans="1:6" outlineLevel="1" x14ac:dyDescent="0.2">
      <c r="A1238" s="30">
        <v>3</v>
      </c>
      <c r="B1238" s="32" t="s">
        <v>853</v>
      </c>
      <c r="C1238" s="30"/>
      <c r="D1238" s="30"/>
      <c r="E1238" s="30"/>
      <c r="F1238" s="30"/>
    </row>
    <row r="1239" spans="1:6" outlineLevel="1" x14ac:dyDescent="0.2">
      <c r="A1239" s="30">
        <v>4</v>
      </c>
      <c r="B1239" s="32" t="s">
        <v>854</v>
      </c>
      <c r="C1239" s="30"/>
      <c r="D1239" s="30"/>
      <c r="E1239" s="30"/>
      <c r="F1239" s="30"/>
    </row>
    <row r="1240" spans="1:6" ht="25.5" outlineLevel="1" x14ac:dyDescent="0.2">
      <c r="A1240" s="30">
        <v>5</v>
      </c>
      <c r="B1240" s="32" t="s">
        <v>855</v>
      </c>
      <c r="C1240" s="30"/>
      <c r="D1240" s="30"/>
      <c r="E1240" s="30"/>
      <c r="F1240" s="30"/>
    </row>
    <row r="1241" spans="1:6" outlineLevel="1" x14ac:dyDescent="0.2">
      <c r="A1241" s="30"/>
      <c r="B1241" s="30"/>
      <c r="C1241" s="30"/>
      <c r="D1241" s="30"/>
      <c r="E1241" s="30"/>
      <c r="F1241" s="30"/>
    </row>
    <row r="1242" spans="1:6" outlineLevel="1" x14ac:dyDescent="0.2">
      <c r="A1242" s="121" t="s">
        <v>193</v>
      </c>
      <c r="B1242" s="121"/>
      <c r="C1242" s="121"/>
      <c r="D1242" s="121"/>
      <c r="E1242" s="121"/>
      <c r="F1242" s="121"/>
    </row>
    <row r="1243" spans="1:6" outlineLevel="1" x14ac:dyDescent="0.2">
      <c r="A1243" s="30">
        <v>1</v>
      </c>
      <c r="B1243" s="32" t="s">
        <v>194</v>
      </c>
      <c r="C1243" s="30"/>
      <c r="D1243" s="30"/>
      <c r="E1243" s="30"/>
      <c r="F1243" s="30"/>
    </row>
    <row r="1244" spans="1:6" ht="25.5" outlineLevel="1" x14ac:dyDescent="0.2">
      <c r="A1244" s="30">
        <v>2</v>
      </c>
      <c r="B1244" s="32" t="s">
        <v>1817</v>
      </c>
      <c r="C1244" s="30"/>
      <c r="D1244" s="30"/>
      <c r="E1244" s="30"/>
      <c r="F1244" s="30"/>
    </row>
    <row r="1245" spans="1:6" ht="25.5" outlineLevel="1" x14ac:dyDescent="0.2">
      <c r="A1245" s="30">
        <v>3</v>
      </c>
      <c r="B1245" s="32" t="s">
        <v>860</v>
      </c>
      <c r="C1245" s="30"/>
      <c r="D1245" s="30"/>
      <c r="E1245" s="30"/>
      <c r="F1245" s="30"/>
    </row>
    <row r="1246" spans="1:6" ht="25.5" outlineLevel="1" x14ac:dyDescent="0.2">
      <c r="A1246" s="30">
        <v>4</v>
      </c>
      <c r="B1246" s="32" t="s">
        <v>1776</v>
      </c>
      <c r="C1246" s="30"/>
      <c r="D1246" s="30"/>
      <c r="E1246" s="30"/>
      <c r="F1246" s="30"/>
    </row>
    <row r="1247" spans="1:6" ht="38.25" outlineLevel="1" x14ac:dyDescent="0.2">
      <c r="A1247" s="30">
        <v>5</v>
      </c>
      <c r="B1247" s="32" t="s">
        <v>1818</v>
      </c>
      <c r="C1247" s="30"/>
      <c r="D1247" s="30"/>
      <c r="E1247" s="30"/>
      <c r="F1247" s="30"/>
    </row>
    <row r="1248" spans="1:6" ht="25.5" outlineLevel="1" x14ac:dyDescent="0.2">
      <c r="A1248" s="30">
        <v>6</v>
      </c>
      <c r="B1248" s="32" t="s">
        <v>1743</v>
      </c>
      <c r="C1248" s="30"/>
      <c r="D1248" s="30"/>
      <c r="E1248" s="30"/>
      <c r="F1248" s="30"/>
    </row>
    <row r="1249" spans="1:6" outlineLevel="1" x14ac:dyDescent="0.2">
      <c r="A1249" s="30"/>
      <c r="B1249" s="30"/>
      <c r="C1249" s="30"/>
      <c r="D1249" s="30"/>
      <c r="E1249" s="30"/>
      <c r="F1249" s="30"/>
    </row>
    <row r="1250" spans="1:6" outlineLevel="1" x14ac:dyDescent="0.2">
      <c r="A1250" s="121" t="s">
        <v>1813</v>
      </c>
      <c r="B1250" s="121"/>
      <c r="C1250" s="121"/>
      <c r="D1250" s="121"/>
      <c r="E1250" s="121"/>
      <c r="F1250" s="121"/>
    </row>
    <row r="1251" spans="1:6" ht="25.5" outlineLevel="1" x14ac:dyDescent="0.2">
      <c r="A1251" s="30">
        <v>1</v>
      </c>
      <c r="B1251" s="32" t="s">
        <v>1815</v>
      </c>
      <c r="C1251" s="30"/>
      <c r="D1251" s="30"/>
      <c r="E1251" s="30"/>
      <c r="F1251" s="30"/>
    </row>
    <row r="1252" spans="1:6" ht="25.5" outlineLevel="1" x14ac:dyDescent="0.2">
      <c r="A1252" s="30">
        <v>2</v>
      </c>
      <c r="B1252" s="32" t="s">
        <v>1819</v>
      </c>
      <c r="C1252" s="30"/>
      <c r="D1252" s="30"/>
      <c r="E1252" s="30"/>
      <c r="F1252" s="30"/>
    </row>
    <row r="1253" spans="1:6" ht="25.5" outlineLevel="1" x14ac:dyDescent="0.2">
      <c r="A1253" s="30">
        <v>3</v>
      </c>
      <c r="B1253" s="32" t="s">
        <v>1820</v>
      </c>
      <c r="C1253" s="30"/>
      <c r="D1253" s="30"/>
      <c r="E1253" s="30"/>
      <c r="F1253" s="30"/>
    </row>
    <row r="1254" spans="1:6" ht="38.25" outlineLevel="1" x14ac:dyDescent="0.2">
      <c r="A1254" s="30">
        <v>4</v>
      </c>
      <c r="B1254" s="32" t="s">
        <v>1821</v>
      </c>
      <c r="C1254" s="30"/>
      <c r="D1254" s="30"/>
      <c r="E1254" s="30"/>
      <c r="F1254" s="30"/>
    </row>
    <row r="1255" spans="1:6" ht="38.25" outlineLevel="1" x14ac:dyDescent="0.2">
      <c r="A1255" s="30">
        <v>5</v>
      </c>
      <c r="B1255" s="32" t="s">
        <v>1822</v>
      </c>
      <c r="C1255" s="30"/>
      <c r="D1255" s="30"/>
      <c r="E1255" s="30"/>
      <c r="F1255" s="30"/>
    </row>
    <row r="1256" spans="1:6" outlineLevel="1" x14ac:dyDescent="0.2">
      <c r="A1256" s="30"/>
      <c r="B1256" s="30"/>
      <c r="C1256" s="30"/>
      <c r="D1256" s="30"/>
      <c r="E1256" s="30"/>
      <c r="F1256" s="30"/>
    </row>
    <row r="1257" spans="1:6" outlineLevel="1" x14ac:dyDescent="0.2">
      <c r="A1257" s="121" t="s">
        <v>195</v>
      </c>
      <c r="B1257" s="121"/>
      <c r="C1257" s="121"/>
      <c r="D1257" s="121"/>
      <c r="E1257" s="121"/>
      <c r="F1257" s="121"/>
    </row>
    <row r="1258" spans="1:6" ht="25.5" outlineLevel="1" x14ac:dyDescent="0.2">
      <c r="A1258" s="30">
        <v>1</v>
      </c>
      <c r="B1258" s="32" t="s">
        <v>2520</v>
      </c>
      <c r="C1258" s="30"/>
      <c r="D1258" s="30"/>
      <c r="E1258" s="30"/>
      <c r="F1258" s="30"/>
    </row>
    <row r="1259" spans="1:6" ht="25.5" outlineLevel="1" x14ac:dyDescent="0.2">
      <c r="A1259" s="30">
        <v>2</v>
      </c>
      <c r="B1259" s="32" t="s">
        <v>861</v>
      </c>
      <c r="C1259" s="30"/>
      <c r="D1259" s="30"/>
      <c r="E1259" s="30"/>
      <c r="F1259" s="30"/>
    </row>
    <row r="1260" spans="1:6" ht="25.5" outlineLevel="1" x14ac:dyDescent="0.2">
      <c r="A1260" s="30">
        <v>3</v>
      </c>
      <c r="B1260" s="32" t="s">
        <v>862</v>
      </c>
      <c r="C1260" s="30"/>
      <c r="D1260" s="30"/>
      <c r="E1260" s="30"/>
      <c r="F1260" s="30"/>
    </row>
    <row r="1261" spans="1:6" ht="25.5" outlineLevel="1" x14ac:dyDescent="0.2">
      <c r="A1261" s="30">
        <v>4</v>
      </c>
      <c r="B1261" s="32" t="s">
        <v>863</v>
      </c>
      <c r="C1261" s="30"/>
      <c r="D1261" s="30"/>
      <c r="E1261" s="30"/>
      <c r="F1261" s="30"/>
    </row>
    <row r="1262" spans="1:6" ht="25.5" outlineLevel="1" x14ac:dyDescent="0.2">
      <c r="A1262" s="30">
        <v>5</v>
      </c>
      <c r="B1262" s="32" t="s">
        <v>1744</v>
      </c>
      <c r="C1262" s="30"/>
      <c r="D1262" s="30"/>
      <c r="E1262" s="30"/>
      <c r="F1262" s="30"/>
    </row>
    <row r="1263" spans="1:6" outlineLevel="1" x14ac:dyDescent="0.2">
      <c r="A1263" s="30"/>
      <c r="B1263" s="30"/>
      <c r="C1263" s="30"/>
      <c r="D1263" s="30"/>
      <c r="E1263" s="30"/>
      <c r="F1263" s="30"/>
    </row>
    <row r="1264" spans="1:6" outlineLevel="1" x14ac:dyDescent="0.2">
      <c r="A1264" s="121" t="s">
        <v>198</v>
      </c>
      <c r="B1264" s="121"/>
      <c r="C1264" s="121"/>
      <c r="D1264" s="121"/>
      <c r="E1264" s="121"/>
      <c r="F1264" s="121"/>
    </row>
    <row r="1265" spans="1:6" ht="25.5" outlineLevel="1" x14ac:dyDescent="0.2">
      <c r="A1265" s="30">
        <v>1</v>
      </c>
      <c r="B1265" s="32" t="s">
        <v>200</v>
      </c>
      <c r="C1265" s="30"/>
      <c r="D1265" s="30"/>
      <c r="E1265" s="30"/>
      <c r="F1265" s="30"/>
    </row>
    <row r="1266" spans="1:6" ht="25.5" outlineLevel="1" x14ac:dyDescent="0.2">
      <c r="A1266" s="30">
        <v>2</v>
      </c>
      <c r="B1266" s="32" t="s">
        <v>864</v>
      </c>
      <c r="C1266" s="30"/>
      <c r="D1266" s="30"/>
      <c r="E1266" s="30"/>
      <c r="F1266" s="30"/>
    </row>
    <row r="1267" spans="1:6" outlineLevel="1" x14ac:dyDescent="0.2">
      <c r="A1267" s="30">
        <v>3</v>
      </c>
      <c r="B1267" s="32" t="s">
        <v>865</v>
      </c>
      <c r="C1267" s="30"/>
      <c r="D1267" s="30"/>
      <c r="E1267" s="30"/>
      <c r="F1267" s="30"/>
    </row>
    <row r="1268" spans="1:6" outlineLevel="1" x14ac:dyDescent="0.2">
      <c r="A1268" s="30">
        <v>4</v>
      </c>
      <c r="B1268" s="32" t="s">
        <v>866</v>
      </c>
      <c r="C1268" s="30"/>
      <c r="D1268" s="30"/>
      <c r="E1268" s="30"/>
      <c r="F1268" s="30"/>
    </row>
    <row r="1269" spans="1:6" outlineLevel="1" x14ac:dyDescent="0.2">
      <c r="A1269" s="30">
        <v>5</v>
      </c>
      <c r="B1269" s="32" t="s">
        <v>867</v>
      </c>
      <c r="C1269" s="30"/>
      <c r="D1269" s="30"/>
      <c r="E1269" s="30"/>
      <c r="F1269" s="30"/>
    </row>
    <row r="1270" spans="1:6" outlineLevel="1" x14ac:dyDescent="0.2">
      <c r="A1270" s="30"/>
      <c r="B1270" s="30"/>
      <c r="C1270" s="30"/>
      <c r="D1270" s="30"/>
      <c r="E1270" s="30"/>
      <c r="F1270" s="30"/>
    </row>
    <row r="1271" spans="1:6" outlineLevel="1" x14ac:dyDescent="0.2">
      <c r="A1271" s="121" t="s">
        <v>1724</v>
      </c>
      <c r="B1271" s="121"/>
      <c r="C1271" s="121"/>
      <c r="D1271" s="121"/>
      <c r="E1271" s="121"/>
      <c r="F1271" s="121"/>
    </row>
    <row r="1272" spans="1:6" ht="25.5" outlineLevel="1" x14ac:dyDescent="0.2">
      <c r="A1272" s="30">
        <v>1</v>
      </c>
      <c r="B1272" s="32" t="s">
        <v>1725</v>
      </c>
      <c r="C1272" s="30"/>
      <c r="D1272" s="30"/>
      <c r="E1272" s="30"/>
      <c r="F1272" s="30"/>
    </row>
    <row r="1273" spans="1:6" ht="25.5" outlineLevel="1" x14ac:dyDescent="0.2">
      <c r="A1273" s="30">
        <v>2</v>
      </c>
      <c r="B1273" s="32" t="s">
        <v>841</v>
      </c>
      <c r="C1273" s="30"/>
      <c r="D1273" s="30"/>
      <c r="E1273" s="30"/>
      <c r="F1273" s="30"/>
    </row>
    <row r="1274" spans="1:6" ht="25.5" outlineLevel="1" x14ac:dyDescent="0.2">
      <c r="A1274" s="30">
        <v>3</v>
      </c>
      <c r="B1274" s="32" t="s">
        <v>1745</v>
      </c>
      <c r="C1274" s="30"/>
      <c r="D1274" s="30"/>
      <c r="E1274" s="30"/>
      <c r="F1274" s="30"/>
    </row>
    <row r="1275" spans="1:6" outlineLevel="1" x14ac:dyDescent="0.2">
      <c r="A1275" s="30"/>
      <c r="B1275" s="30"/>
      <c r="C1275" s="30"/>
      <c r="D1275" s="30"/>
      <c r="E1275" s="30"/>
      <c r="F1275" s="30"/>
    </row>
    <row r="1276" spans="1:6" outlineLevel="1" x14ac:dyDescent="0.2">
      <c r="A1276" s="121" t="s">
        <v>201</v>
      </c>
      <c r="B1276" s="121"/>
      <c r="C1276" s="121"/>
      <c r="D1276" s="121"/>
      <c r="E1276" s="121"/>
      <c r="F1276" s="121"/>
    </row>
    <row r="1277" spans="1:6" outlineLevel="1" x14ac:dyDescent="0.2">
      <c r="A1277" s="30">
        <v>1</v>
      </c>
      <c r="B1277" s="32" t="s">
        <v>203</v>
      </c>
      <c r="C1277" s="30"/>
      <c r="D1277" s="30"/>
      <c r="E1277" s="30"/>
      <c r="F1277" s="30"/>
    </row>
    <row r="1278" spans="1:6" ht="38.25" outlineLevel="1" x14ac:dyDescent="0.2">
      <c r="A1278" s="30">
        <v>2</v>
      </c>
      <c r="B1278" s="32" t="s">
        <v>868</v>
      </c>
      <c r="C1278" s="30"/>
      <c r="D1278" s="30"/>
      <c r="E1278" s="30"/>
      <c r="F1278" s="30"/>
    </row>
    <row r="1279" spans="1:6" ht="25.5" outlineLevel="1" x14ac:dyDescent="0.2">
      <c r="A1279" s="30">
        <v>3</v>
      </c>
      <c r="B1279" s="32" t="s">
        <v>869</v>
      </c>
      <c r="C1279" s="30"/>
      <c r="D1279" s="30"/>
      <c r="E1279" s="30"/>
      <c r="F1279" s="30"/>
    </row>
    <row r="1280" spans="1:6" outlineLevel="1" x14ac:dyDescent="0.2">
      <c r="A1280" s="30">
        <v>4</v>
      </c>
      <c r="B1280" s="32" t="s">
        <v>870</v>
      </c>
      <c r="C1280" s="30"/>
      <c r="D1280" s="30"/>
      <c r="E1280" s="30"/>
      <c r="F1280" s="30"/>
    </row>
    <row r="1281" spans="1:6" ht="25.5" outlineLevel="1" x14ac:dyDescent="0.2">
      <c r="A1281" s="30">
        <v>5</v>
      </c>
      <c r="B1281" s="32" t="s">
        <v>871</v>
      </c>
      <c r="C1281" s="30"/>
      <c r="D1281" s="30"/>
      <c r="E1281" s="30"/>
      <c r="F1281" s="30"/>
    </row>
    <row r="1282" spans="1:6" ht="38.25" outlineLevel="1" x14ac:dyDescent="0.2">
      <c r="A1282" s="30">
        <v>6</v>
      </c>
      <c r="B1282" s="32" t="s">
        <v>1811</v>
      </c>
      <c r="C1282" s="30"/>
      <c r="D1282" s="30"/>
      <c r="E1282" s="30"/>
      <c r="F1282" s="30"/>
    </row>
    <row r="1283" spans="1:6" outlineLevel="1" x14ac:dyDescent="0.2">
      <c r="A1283" s="30">
        <v>7</v>
      </c>
      <c r="B1283" s="32" t="s">
        <v>872</v>
      </c>
      <c r="C1283" s="30"/>
      <c r="D1283" s="30"/>
      <c r="E1283" s="30"/>
      <c r="F1283" s="30"/>
    </row>
    <row r="1284" spans="1:6" outlineLevel="1" x14ac:dyDescent="0.2">
      <c r="A1284" s="30"/>
      <c r="B1284" s="30"/>
      <c r="C1284" s="30"/>
      <c r="D1284" s="30"/>
      <c r="E1284" s="30"/>
      <c r="F1284" s="30"/>
    </row>
    <row r="1285" spans="1:6" outlineLevel="1" x14ac:dyDescent="0.2">
      <c r="A1285" s="121" t="s">
        <v>204</v>
      </c>
      <c r="B1285" s="121"/>
      <c r="C1285" s="121"/>
      <c r="D1285" s="121"/>
      <c r="E1285" s="121"/>
      <c r="F1285" s="121"/>
    </row>
    <row r="1286" spans="1:6" ht="25.5" outlineLevel="1" x14ac:dyDescent="0.2">
      <c r="A1286" s="30">
        <v>1</v>
      </c>
      <c r="B1286" s="32" t="s">
        <v>206</v>
      </c>
      <c r="C1286" s="30"/>
      <c r="D1286" s="30"/>
      <c r="E1286" s="30"/>
      <c r="F1286" s="30"/>
    </row>
    <row r="1287" spans="1:6" ht="38.25" outlineLevel="1" x14ac:dyDescent="0.2">
      <c r="A1287" s="30">
        <v>2</v>
      </c>
      <c r="B1287" s="32" t="s">
        <v>868</v>
      </c>
      <c r="C1287" s="30"/>
      <c r="D1287" s="30"/>
      <c r="E1287" s="30"/>
      <c r="F1287" s="30"/>
    </row>
    <row r="1288" spans="1:6" ht="25.5" outlineLevel="1" x14ac:dyDescent="0.2">
      <c r="A1288" s="30">
        <v>3</v>
      </c>
      <c r="B1288" s="32" t="s">
        <v>869</v>
      </c>
      <c r="C1288" s="30"/>
      <c r="D1288" s="30"/>
      <c r="E1288" s="30"/>
      <c r="F1288" s="30"/>
    </row>
    <row r="1289" spans="1:6" outlineLevel="1" x14ac:dyDescent="0.2">
      <c r="A1289" s="30">
        <v>4</v>
      </c>
      <c r="B1289" s="32" t="s">
        <v>870</v>
      </c>
      <c r="C1289" s="30"/>
      <c r="D1289" s="30"/>
      <c r="E1289" s="30"/>
      <c r="F1289" s="30"/>
    </row>
    <row r="1290" spans="1:6" ht="25.5" outlineLevel="1" x14ac:dyDescent="0.2">
      <c r="A1290" s="30">
        <v>5</v>
      </c>
      <c r="B1290" s="32" t="s">
        <v>871</v>
      </c>
      <c r="C1290" s="30"/>
      <c r="D1290" s="30"/>
      <c r="E1290" s="30"/>
      <c r="F1290" s="30"/>
    </row>
    <row r="1291" spans="1:6" ht="38.25" outlineLevel="1" x14ac:dyDescent="0.2">
      <c r="A1291" s="30">
        <v>6</v>
      </c>
      <c r="B1291" s="32" t="s">
        <v>1811</v>
      </c>
      <c r="C1291" s="30"/>
      <c r="D1291" s="30"/>
      <c r="E1291" s="30"/>
      <c r="F1291" s="30"/>
    </row>
    <row r="1292" spans="1:6" outlineLevel="1" x14ac:dyDescent="0.2">
      <c r="A1292" s="30">
        <v>7</v>
      </c>
      <c r="B1292" s="32" t="s">
        <v>872</v>
      </c>
      <c r="C1292" s="30"/>
      <c r="D1292" s="30"/>
      <c r="E1292" s="30"/>
      <c r="F1292" s="30"/>
    </row>
    <row r="1293" spans="1:6" outlineLevel="1" x14ac:dyDescent="0.2">
      <c r="A1293" s="30"/>
      <c r="B1293" s="30"/>
      <c r="C1293" s="30"/>
      <c r="D1293" s="30"/>
      <c r="E1293" s="30"/>
      <c r="F1293" s="30"/>
    </row>
    <row r="1294" spans="1:6" outlineLevel="1" x14ac:dyDescent="0.2">
      <c r="A1294" s="121" t="s">
        <v>207</v>
      </c>
      <c r="B1294" s="121"/>
      <c r="C1294" s="121"/>
      <c r="D1294" s="121"/>
      <c r="E1294" s="121"/>
      <c r="F1294" s="121"/>
    </row>
    <row r="1295" spans="1:6" outlineLevel="1" x14ac:dyDescent="0.2">
      <c r="A1295" s="30">
        <v>1</v>
      </c>
      <c r="B1295" s="32" t="s">
        <v>209</v>
      </c>
      <c r="C1295" s="30"/>
      <c r="D1295" s="30"/>
      <c r="E1295" s="30"/>
      <c r="F1295" s="30"/>
    </row>
    <row r="1296" spans="1:6" ht="38.25" outlineLevel="1" x14ac:dyDescent="0.2">
      <c r="A1296" s="30">
        <v>2</v>
      </c>
      <c r="B1296" s="32" t="s">
        <v>868</v>
      </c>
      <c r="C1296" s="30"/>
      <c r="D1296" s="30"/>
      <c r="E1296" s="30"/>
      <c r="F1296" s="30"/>
    </row>
    <row r="1297" spans="1:6" ht="25.5" outlineLevel="1" x14ac:dyDescent="0.2">
      <c r="A1297" s="30">
        <v>3</v>
      </c>
      <c r="B1297" s="32" t="s">
        <v>869</v>
      </c>
      <c r="C1297" s="30"/>
      <c r="D1297" s="30"/>
      <c r="E1297" s="30"/>
      <c r="F1297" s="30"/>
    </row>
    <row r="1298" spans="1:6" outlineLevel="1" x14ac:dyDescent="0.2">
      <c r="A1298" s="30">
        <v>4</v>
      </c>
      <c r="B1298" s="32" t="s">
        <v>870</v>
      </c>
      <c r="C1298" s="30"/>
      <c r="D1298" s="30"/>
      <c r="E1298" s="30"/>
      <c r="F1298" s="30"/>
    </row>
    <row r="1299" spans="1:6" ht="25.5" outlineLevel="1" x14ac:dyDescent="0.2">
      <c r="A1299" s="30">
        <v>5</v>
      </c>
      <c r="B1299" s="32" t="s">
        <v>871</v>
      </c>
      <c r="C1299" s="30"/>
      <c r="D1299" s="30"/>
      <c r="E1299" s="30"/>
      <c r="F1299" s="30"/>
    </row>
    <row r="1300" spans="1:6" ht="38.25" outlineLevel="1" x14ac:dyDescent="0.2">
      <c r="A1300" s="30">
        <v>6</v>
      </c>
      <c r="B1300" s="32" t="s">
        <v>1811</v>
      </c>
      <c r="C1300" s="30"/>
      <c r="D1300" s="30"/>
      <c r="E1300" s="30"/>
      <c r="F1300" s="30"/>
    </row>
    <row r="1301" spans="1:6" outlineLevel="1" x14ac:dyDescent="0.2">
      <c r="A1301" s="30">
        <v>7</v>
      </c>
      <c r="B1301" s="32" t="s">
        <v>872</v>
      </c>
      <c r="C1301" s="30"/>
      <c r="D1301" s="30"/>
      <c r="E1301" s="30"/>
      <c r="F1301" s="30"/>
    </row>
    <row r="1302" spans="1:6" outlineLevel="1" x14ac:dyDescent="0.2">
      <c r="A1302" s="30"/>
      <c r="B1302" s="30"/>
      <c r="C1302" s="30"/>
      <c r="D1302" s="30"/>
      <c r="E1302" s="30"/>
      <c r="F1302" s="30"/>
    </row>
    <row r="1303" spans="1:6" outlineLevel="1" x14ac:dyDescent="0.2">
      <c r="A1303" s="121" t="s">
        <v>210</v>
      </c>
      <c r="B1303" s="121"/>
      <c r="C1303" s="121"/>
      <c r="D1303" s="121"/>
      <c r="E1303" s="121"/>
      <c r="F1303" s="121"/>
    </row>
    <row r="1304" spans="1:6" outlineLevel="1" x14ac:dyDescent="0.2">
      <c r="A1304" s="30">
        <v>1</v>
      </c>
      <c r="B1304" s="32" t="s">
        <v>212</v>
      </c>
      <c r="C1304" s="30"/>
      <c r="D1304" s="30"/>
      <c r="E1304" s="30"/>
      <c r="F1304" s="30"/>
    </row>
    <row r="1305" spans="1:6" ht="38.25" outlineLevel="1" x14ac:dyDescent="0.2">
      <c r="A1305" s="30">
        <v>2</v>
      </c>
      <c r="B1305" s="32" t="s">
        <v>868</v>
      </c>
      <c r="C1305" s="30"/>
      <c r="D1305" s="30"/>
      <c r="E1305" s="30"/>
      <c r="F1305" s="30"/>
    </row>
    <row r="1306" spans="1:6" ht="25.5" outlineLevel="1" x14ac:dyDescent="0.2">
      <c r="A1306" s="30">
        <v>3</v>
      </c>
      <c r="B1306" s="32" t="s">
        <v>869</v>
      </c>
      <c r="C1306" s="30"/>
      <c r="D1306" s="30"/>
      <c r="E1306" s="30"/>
      <c r="F1306" s="30"/>
    </row>
    <row r="1307" spans="1:6" outlineLevel="1" x14ac:dyDescent="0.2">
      <c r="A1307" s="30">
        <v>4</v>
      </c>
      <c r="B1307" s="32" t="s">
        <v>870</v>
      </c>
      <c r="C1307" s="30"/>
      <c r="D1307" s="30"/>
      <c r="E1307" s="30"/>
      <c r="F1307" s="30"/>
    </row>
    <row r="1308" spans="1:6" ht="25.5" outlineLevel="1" x14ac:dyDescent="0.2">
      <c r="A1308" s="30">
        <v>5</v>
      </c>
      <c r="B1308" s="32" t="s">
        <v>871</v>
      </c>
      <c r="C1308" s="30"/>
      <c r="D1308" s="30"/>
      <c r="E1308" s="30"/>
      <c r="F1308" s="30"/>
    </row>
    <row r="1309" spans="1:6" ht="38.25" outlineLevel="1" x14ac:dyDescent="0.2">
      <c r="A1309" s="30">
        <v>6</v>
      </c>
      <c r="B1309" s="32" t="s">
        <v>1811</v>
      </c>
      <c r="C1309" s="30"/>
      <c r="D1309" s="30"/>
      <c r="E1309" s="30"/>
      <c r="F1309" s="30"/>
    </row>
    <row r="1310" spans="1:6" outlineLevel="1" x14ac:dyDescent="0.2">
      <c r="A1310" s="30">
        <v>7</v>
      </c>
      <c r="B1310" s="32" t="s">
        <v>872</v>
      </c>
      <c r="C1310" s="30"/>
      <c r="D1310" s="30"/>
      <c r="E1310" s="30"/>
      <c r="F1310" s="30"/>
    </row>
    <row r="1311" spans="1:6" outlineLevel="1" x14ac:dyDescent="0.2">
      <c r="A1311" s="30"/>
      <c r="B1311" s="30"/>
      <c r="C1311" s="30"/>
      <c r="D1311" s="30"/>
      <c r="E1311" s="30"/>
      <c r="F1311" s="30"/>
    </row>
    <row r="1312" spans="1:6" outlineLevel="1" x14ac:dyDescent="0.2">
      <c r="A1312" s="121" t="s">
        <v>213</v>
      </c>
      <c r="B1312" s="121"/>
      <c r="C1312" s="121"/>
      <c r="D1312" s="121"/>
      <c r="E1312" s="121"/>
      <c r="F1312" s="121"/>
    </row>
    <row r="1313" spans="1:6" outlineLevel="1" x14ac:dyDescent="0.2">
      <c r="A1313" s="30">
        <v>1</v>
      </c>
      <c r="B1313" s="32" t="s">
        <v>215</v>
      </c>
      <c r="C1313" s="30"/>
      <c r="D1313" s="30"/>
      <c r="E1313" s="30"/>
      <c r="F1313" s="30"/>
    </row>
    <row r="1314" spans="1:6" ht="38.25" outlineLevel="1" x14ac:dyDescent="0.2">
      <c r="A1314" s="30">
        <v>2</v>
      </c>
      <c r="B1314" s="32" t="s">
        <v>873</v>
      </c>
      <c r="C1314" s="30"/>
      <c r="D1314" s="30"/>
      <c r="E1314" s="30"/>
      <c r="F1314" s="30"/>
    </row>
    <row r="1315" spans="1:6" ht="38.25" outlineLevel="1" x14ac:dyDescent="0.2">
      <c r="A1315" s="30">
        <v>3</v>
      </c>
      <c r="B1315" s="32" t="s">
        <v>874</v>
      </c>
      <c r="C1315" s="30"/>
      <c r="D1315" s="30"/>
      <c r="E1315" s="30"/>
      <c r="F1315" s="30"/>
    </row>
    <row r="1316" spans="1:6" ht="25.5" outlineLevel="1" x14ac:dyDescent="0.2">
      <c r="A1316" s="30">
        <v>4</v>
      </c>
      <c r="B1316" s="32" t="s">
        <v>875</v>
      </c>
      <c r="C1316" s="30"/>
      <c r="D1316" s="30"/>
      <c r="E1316" s="30"/>
      <c r="F1316" s="30"/>
    </row>
    <row r="1317" spans="1:6" outlineLevel="1" x14ac:dyDescent="0.2">
      <c r="A1317" s="30"/>
      <c r="B1317" s="30"/>
      <c r="C1317" s="30"/>
      <c r="D1317" s="30"/>
      <c r="E1317" s="30"/>
      <c r="F1317" s="30"/>
    </row>
    <row r="1318" spans="1:6" outlineLevel="1" x14ac:dyDescent="0.2">
      <c r="A1318" s="121" t="s">
        <v>216</v>
      </c>
      <c r="B1318" s="121"/>
      <c r="C1318" s="121"/>
      <c r="D1318" s="121"/>
      <c r="E1318" s="121"/>
      <c r="F1318" s="121"/>
    </row>
    <row r="1319" spans="1:6" outlineLevel="1" x14ac:dyDescent="0.2">
      <c r="A1319" s="30">
        <v>1</v>
      </c>
      <c r="B1319" s="32" t="s">
        <v>217</v>
      </c>
      <c r="C1319" s="30"/>
      <c r="D1319" s="30"/>
      <c r="E1319" s="30"/>
      <c r="F1319" s="30"/>
    </row>
    <row r="1320" spans="1:6" ht="38.25" outlineLevel="1" x14ac:dyDescent="0.2">
      <c r="A1320" s="30">
        <v>2</v>
      </c>
      <c r="B1320" s="32" t="s">
        <v>873</v>
      </c>
      <c r="C1320" s="30"/>
      <c r="D1320" s="30"/>
      <c r="E1320" s="30"/>
      <c r="F1320" s="30"/>
    </row>
    <row r="1321" spans="1:6" ht="38.25" outlineLevel="1" x14ac:dyDescent="0.2">
      <c r="A1321" s="30">
        <v>3</v>
      </c>
      <c r="B1321" s="32" t="s">
        <v>874</v>
      </c>
      <c r="C1321" s="30"/>
      <c r="D1321" s="30"/>
      <c r="E1321" s="30"/>
      <c r="F1321" s="30"/>
    </row>
    <row r="1322" spans="1:6" ht="25.5" outlineLevel="1" x14ac:dyDescent="0.2">
      <c r="A1322" s="30">
        <v>4</v>
      </c>
      <c r="B1322" s="32" t="s">
        <v>875</v>
      </c>
      <c r="C1322" s="30"/>
      <c r="D1322" s="30"/>
      <c r="E1322" s="30"/>
      <c r="F1322" s="30"/>
    </row>
    <row r="1323" spans="1:6" outlineLevel="1" x14ac:dyDescent="0.2">
      <c r="A1323" s="30"/>
      <c r="B1323" s="30"/>
      <c r="C1323" s="30"/>
      <c r="D1323" s="30"/>
      <c r="E1323" s="30"/>
      <c r="F1323" s="30"/>
    </row>
    <row r="1324" spans="1:6" outlineLevel="1" x14ac:dyDescent="0.2">
      <c r="A1324" s="121" t="s">
        <v>218</v>
      </c>
      <c r="B1324" s="121"/>
      <c r="C1324" s="121"/>
      <c r="D1324" s="121"/>
      <c r="E1324" s="121"/>
      <c r="F1324" s="121"/>
    </row>
    <row r="1325" spans="1:6" outlineLevel="1" x14ac:dyDescent="0.2">
      <c r="A1325" s="30">
        <v>1</v>
      </c>
      <c r="B1325" s="32" t="s">
        <v>219</v>
      </c>
      <c r="C1325" s="30"/>
      <c r="D1325" s="30"/>
      <c r="E1325" s="30"/>
      <c r="F1325" s="30"/>
    </row>
    <row r="1326" spans="1:6" ht="38.25" outlineLevel="1" x14ac:dyDescent="0.2">
      <c r="A1326" s="30">
        <v>2</v>
      </c>
      <c r="B1326" s="32" t="s">
        <v>873</v>
      </c>
      <c r="C1326" s="30"/>
      <c r="D1326" s="30"/>
      <c r="E1326" s="30"/>
      <c r="F1326" s="30"/>
    </row>
    <row r="1327" spans="1:6" ht="38.25" outlineLevel="1" x14ac:dyDescent="0.2">
      <c r="A1327" s="30">
        <v>3</v>
      </c>
      <c r="B1327" s="32" t="s">
        <v>874</v>
      </c>
      <c r="C1327" s="30"/>
      <c r="D1327" s="30"/>
      <c r="E1327" s="30"/>
      <c r="F1327" s="30"/>
    </row>
    <row r="1328" spans="1:6" ht="25.5" outlineLevel="1" x14ac:dyDescent="0.2">
      <c r="A1328" s="30">
        <v>4</v>
      </c>
      <c r="B1328" s="32" t="s">
        <v>875</v>
      </c>
      <c r="C1328" s="30"/>
      <c r="D1328" s="30"/>
      <c r="E1328" s="30"/>
      <c r="F1328" s="30"/>
    </row>
    <row r="1329" spans="1:6" outlineLevel="1" x14ac:dyDescent="0.2">
      <c r="A1329" s="30"/>
      <c r="B1329" s="30"/>
      <c r="C1329" s="30"/>
      <c r="D1329" s="30"/>
      <c r="E1329" s="30"/>
      <c r="F1329" s="30"/>
    </row>
    <row r="1330" spans="1:6" outlineLevel="1" x14ac:dyDescent="0.2">
      <c r="A1330" s="121" t="s">
        <v>220</v>
      </c>
      <c r="B1330" s="121"/>
      <c r="C1330" s="121"/>
      <c r="D1330" s="121"/>
      <c r="E1330" s="121"/>
      <c r="F1330" s="121"/>
    </row>
    <row r="1331" spans="1:6" outlineLevel="1" x14ac:dyDescent="0.2">
      <c r="A1331" s="30">
        <v>1</v>
      </c>
      <c r="B1331" s="32" t="s">
        <v>221</v>
      </c>
      <c r="C1331" s="30"/>
      <c r="D1331" s="30"/>
      <c r="E1331" s="30"/>
      <c r="F1331" s="30"/>
    </row>
    <row r="1332" spans="1:6" ht="38.25" outlineLevel="1" x14ac:dyDescent="0.2">
      <c r="A1332" s="30">
        <v>2</v>
      </c>
      <c r="B1332" s="32" t="s">
        <v>873</v>
      </c>
      <c r="C1332" s="30"/>
      <c r="D1332" s="30"/>
      <c r="E1332" s="30"/>
      <c r="F1332" s="30"/>
    </row>
    <row r="1333" spans="1:6" ht="38.25" outlineLevel="1" x14ac:dyDescent="0.2">
      <c r="A1333" s="30">
        <v>3</v>
      </c>
      <c r="B1333" s="32" t="s">
        <v>874</v>
      </c>
      <c r="C1333" s="30"/>
      <c r="D1333" s="30"/>
      <c r="E1333" s="30"/>
      <c r="F1333" s="30"/>
    </row>
    <row r="1334" spans="1:6" ht="25.5" outlineLevel="1" x14ac:dyDescent="0.2">
      <c r="A1334" s="30">
        <v>4</v>
      </c>
      <c r="B1334" s="32" t="s">
        <v>875</v>
      </c>
      <c r="C1334" s="30"/>
      <c r="D1334" s="30"/>
      <c r="E1334" s="30"/>
      <c r="F1334" s="30"/>
    </row>
    <row r="1335" spans="1:6" outlineLevel="1" x14ac:dyDescent="0.2">
      <c r="A1335" s="30"/>
      <c r="B1335" s="30"/>
      <c r="C1335" s="30"/>
      <c r="D1335" s="30"/>
      <c r="E1335" s="30"/>
      <c r="F1335" s="30"/>
    </row>
    <row r="1336" spans="1:6" outlineLevel="1" x14ac:dyDescent="0.2">
      <c r="A1336" s="121" t="s">
        <v>222</v>
      </c>
      <c r="B1336" s="121"/>
      <c r="C1336" s="121"/>
      <c r="D1336" s="121"/>
      <c r="E1336" s="121"/>
      <c r="F1336" s="121"/>
    </row>
    <row r="1337" spans="1:6" ht="25.5" outlineLevel="1" x14ac:dyDescent="0.2">
      <c r="A1337" s="30">
        <v>1</v>
      </c>
      <c r="B1337" s="32" t="s">
        <v>223</v>
      </c>
      <c r="C1337" s="30"/>
      <c r="D1337" s="30"/>
      <c r="E1337" s="30"/>
      <c r="F1337" s="30"/>
    </row>
    <row r="1338" spans="1:6" ht="38.25" outlineLevel="1" x14ac:dyDescent="0.2">
      <c r="A1338" s="30">
        <v>2</v>
      </c>
      <c r="B1338" s="32" t="s">
        <v>873</v>
      </c>
      <c r="C1338" s="30"/>
      <c r="D1338" s="30"/>
      <c r="E1338" s="30"/>
      <c r="F1338" s="30"/>
    </row>
    <row r="1339" spans="1:6" ht="38.25" outlineLevel="1" x14ac:dyDescent="0.2">
      <c r="A1339" s="30">
        <v>3</v>
      </c>
      <c r="B1339" s="32" t="s">
        <v>874</v>
      </c>
      <c r="C1339" s="30"/>
      <c r="D1339" s="30"/>
      <c r="E1339" s="30"/>
      <c r="F1339" s="30"/>
    </row>
    <row r="1340" spans="1:6" ht="25.5" outlineLevel="1" x14ac:dyDescent="0.2">
      <c r="A1340" s="30">
        <v>4</v>
      </c>
      <c r="B1340" s="32" t="s">
        <v>875</v>
      </c>
      <c r="C1340" s="30"/>
      <c r="D1340" s="30"/>
      <c r="E1340" s="30"/>
      <c r="F1340" s="30"/>
    </row>
    <row r="1341" spans="1:6" outlineLevel="1" x14ac:dyDescent="0.2">
      <c r="A1341" s="30"/>
      <c r="B1341" s="30"/>
      <c r="C1341" s="30"/>
      <c r="D1341" s="30"/>
      <c r="E1341" s="30"/>
      <c r="F1341" s="30"/>
    </row>
    <row r="1342" spans="1:6" outlineLevel="1" x14ac:dyDescent="0.2">
      <c r="A1342" s="121" t="s">
        <v>225</v>
      </c>
      <c r="B1342" s="121"/>
      <c r="C1342" s="121"/>
      <c r="D1342" s="121"/>
      <c r="E1342" s="121"/>
      <c r="F1342" s="121"/>
    </row>
    <row r="1343" spans="1:6" outlineLevel="1" x14ac:dyDescent="0.2">
      <c r="A1343" s="30">
        <v>1</v>
      </c>
      <c r="B1343" s="32" t="s">
        <v>226</v>
      </c>
      <c r="C1343" s="30"/>
      <c r="D1343" s="30"/>
      <c r="E1343" s="30"/>
      <c r="F1343" s="30"/>
    </row>
    <row r="1344" spans="1:6" outlineLevel="1" x14ac:dyDescent="0.2">
      <c r="A1344" s="30">
        <v>2</v>
      </c>
      <c r="B1344" s="32" t="s">
        <v>876</v>
      </c>
      <c r="C1344" s="30"/>
      <c r="D1344" s="30"/>
      <c r="E1344" s="30"/>
      <c r="F1344" s="30"/>
    </row>
    <row r="1345" spans="1:6" outlineLevel="1" x14ac:dyDescent="0.2">
      <c r="A1345" s="30">
        <v>3</v>
      </c>
      <c r="B1345" s="32" t="s">
        <v>877</v>
      </c>
      <c r="C1345" s="30"/>
      <c r="D1345" s="30"/>
      <c r="E1345" s="30"/>
      <c r="F1345" s="30"/>
    </row>
    <row r="1346" spans="1:6" ht="25.5" outlineLevel="1" x14ac:dyDescent="0.2">
      <c r="A1346" s="30">
        <v>4</v>
      </c>
      <c r="B1346" s="32" t="s">
        <v>878</v>
      </c>
      <c r="C1346" s="30"/>
      <c r="D1346" s="30"/>
      <c r="E1346" s="30"/>
      <c r="F1346" s="30"/>
    </row>
    <row r="1347" spans="1:6" outlineLevel="1" x14ac:dyDescent="0.2">
      <c r="A1347" s="30"/>
      <c r="B1347" s="30"/>
      <c r="C1347" s="30"/>
      <c r="D1347" s="30"/>
      <c r="E1347" s="30"/>
      <c r="F1347" s="30"/>
    </row>
    <row r="1348" spans="1:6" outlineLevel="1" x14ac:dyDescent="0.2">
      <c r="A1348" s="121" t="s">
        <v>227</v>
      </c>
      <c r="B1348" s="121"/>
      <c r="C1348" s="121"/>
      <c r="D1348" s="121"/>
      <c r="E1348" s="121"/>
      <c r="F1348" s="121"/>
    </row>
    <row r="1349" spans="1:6" ht="25.5" outlineLevel="1" x14ac:dyDescent="0.2">
      <c r="A1349" s="30">
        <v>1</v>
      </c>
      <c r="B1349" s="32" t="s">
        <v>228</v>
      </c>
      <c r="C1349" s="30"/>
      <c r="D1349" s="30"/>
      <c r="E1349" s="30"/>
      <c r="F1349" s="30"/>
    </row>
    <row r="1350" spans="1:6" outlineLevel="1" x14ac:dyDescent="0.2">
      <c r="A1350" s="30">
        <v>2</v>
      </c>
      <c r="B1350" s="32" t="s">
        <v>879</v>
      </c>
      <c r="C1350" s="30"/>
      <c r="D1350" s="30"/>
      <c r="E1350" s="30"/>
      <c r="F1350" s="30"/>
    </row>
    <row r="1351" spans="1:6" outlineLevel="1" x14ac:dyDescent="0.2">
      <c r="A1351" s="30">
        <v>3</v>
      </c>
      <c r="B1351" s="32" t="s">
        <v>880</v>
      </c>
      <c r="C1351" s="30"/>
      <c r="D1351" s="30"/>
      <c r="E1351" s="30"/>
      <c r="F1351" s="30"/>
    </row>
    <row r="1352" spans="1:6" ht="25.5" outlineLevel="1" x14ac:dyDescent="0.2">
      <c r="A1352" s="30">
        <v>4</v>
      </c>
      <c r="B1352" s="32" t="s">
        <v>881</v>
      </c>
      <c r="C1352" s="30"/>
      <c r="D1352" s="30"/>
      <c r="E1352" s="30"/>
      <c r="F1352" s="30"/>
    </row>
    <row r="1353" spans="1:6" ht="25.5" outlineLevel="1" x14ac:dyDescent="0.2">
      <c r="A1353" s="30">
        <v>5</v>
      </c>
      <c r="B1353" s="32" t="s">
        <v>882</v>
      </c>
      <c r="C1353" s="30"/>
      <c r="D1353" s="30"/>
      <c r="E1353" s="30"/>
      <c r="F1353" s="30"/>
    </row>
    <row r="1354" spans="1:6" outlineLevel="1" x14ac:dyDescent="0.2">
      <c r="A1354" s="30">
        <v>6</v>
      </c>
      <c r="B1354" s="32" t="s">
        <v>883</v>
      </c>
      <c r="C1354" s="30"/>
      <c r="D1354" s="30"/>
      <c r="E1354" s="30"/>
      <c r="F1354" s="30"/>
    </row>
    <row r="1355" spans="1:6" outlineLevel="1" x14ac:dyDescent="0.2">
      <c r="A1355" s="30"/>
      <c r="B1355" s="30"/>
      <c r="C1355" s="30"/>
      <c r="D1355" s="30"/>
      <c r="E1355" s="30"/>
      <c r="F1355" s="30"/>
    </row>
    <row r="1356" spans="1:6" outlineLevel="1" x14ac:dyDescent="0.2">
      <c r="A1356" s="121" t="s">
        <v>229</v>
      </c>
      <c r="B1356" s="121"/>
      <c r="C1356" s="121"/>
      <c r="D1356" s="121"/>
      <c r="E1356" s="121"/>
      <c r="F1356" s="121"/>
    </row>
    <row r="1357" spans="1:6" ht="25.5" outlineLevel="1" x14ac:dyDescent="0.2">
      <c r="A1357" s="30">
        <v>1</v>
      </c>
      <c r="B1357" s="32" t="s">
        <v>230</v>
      </c>
      <c r="C1357" s="30"/>
      <c r="D1357" s="30"/>
      <c r="E1357" s="30"/>
      <c r="F1357" s="30"/>
    </row>
    <row r="1358" spans="1:6" ht="25.5" outlineLevel="1" x14ac:dyDescent="0.2">
      <c r="A1358" s="30">
        <v>2</v>
      </c>
      <c r="B1358" s="32" t="s">
        <v>884</v>
      </c>
      <c r="C1358" s="30"/>
      <c r="D1358" s="30"/>
      <c r="E1358" s="30"/>
      <c r="F1358" s="30"/>
    </row>
    <row r="1359" spans="1:6" ht="25.5" outlineLevel="1" x14ac:dyDescent="0.2">
      <c r="A1359" s="30">
        <v>3</v>
      </c>
      <c r="B1359" s="32" t="s">
        <v>885</v>
      </c>
      <c r="C1359" s="30"/>
      <c r="D1359" s="30"/>
      <c r="E1359" s="30"/>
      <c r="F1359" s="30"/>
    </row>
    <row r="1360" spans="1:6" outlineLevel="1" x14ac:dyDescent="0.2">
      <c r="A1360" s="30">
        <v>4</v>
      </c>
      <c r="B1360" s="32" t="s">
        <v>886</v>
      </c>
      <c r="C1360" s="30"/>
      <c r="D1360" s="30"/>
      <c r="E1360" s="30"/>
      <c r="F1360" s="30"/>
    </row>
    <row r="1361" spans="1:6" ht="25.5" outlineLevel="1" x14ac:dyDescent="0.2">
      <c r="A1361" s="30">
        <v>5</v>
      </c>
      <c r="B1361" s="32" t="s">
        <v>887</v>
      </c>
      <c r="C1361" s="30"/>
      <c r="D1361" s="30"/>
      <c r="E1361" s="30"/>
      <c r="F1361" s="30"/>
    </row>
    <row r="1362" spans="1:6" outlineLevel="1" x14ac:dyDescent="0.2">
      <c r="A1362" s="30"/>
      <c r="B1362" s="30"/>
      <c r="C1362" s="30"/>
      <c r="D1362" s="30"/>
      <c r="E1362" s="30"/>
      <c r="F1362" s="30"/>
    </row>
    <row r="1363" spans="1:6" outlineLevel="1" x14ac:dyDescent="0.2">
      <c r="A1363" s="121" t="s">
        <v>231</v>
      </c>
      <c r="B1363" s="121"/>
      <c r="C1363" s="121"/>
      <c r="D1363" s="121"/>
      <c r="E1363" s="121"/>
      <c r="F1363" s="121"/>
    </row>
    <row r="1364" spans="1:6" outlineLevel="1" x14ac:dyDescent="0.2">
      <c r="A1364" s="30">
        <v>1</v>
      </c>
      <c r="B1364" s="32" t="s">
        <v>232</v>
      </c>
      <c r="C1364" s="30"/>
      <c r="D1364" s="30"/>
      <c r="E1364" s="30"/>
      <c r="F1364" s="30"/>
    </row>
    <row r="1365" spans="1:6" outlineLevel="1" x14ac:dyDescent="0.2">
      <c r="A1365" s="30">
        <v>2</v>
      </c>
      <c r="B1365" s="32" t="s">
        <v>888</v>
      </c>
      <c r="C1365" s="30"/>
      <c r="D1365" s="30"/>
      <c r="E1365" s="30"/>
      <c r="F1365" s="30"/>
    </row>
    <row r="1366" spans="1:6" ht="25.5" outlineLevel="1" x14ac:dyDescent="0.2">
      <c r="A1366" s="30">
        <v>3</v>
      </c>
      <c r="B1366" s="32" t="s">
        <v>889</v>
      </c>
      <c r="C1366" s="30"/>
      <c r="D1366" s="30"/>
      <c r="E1366" s="30"/>
      <c r="F1366" s="30"/>
    </row>
    <row r="1367" spans="1:6" outlineLevel="1" x14ac:dyDescent="0.2">
      <c r="A1367" s="30">
        <v>4</v>
      </c>
      <c r="B1367" s="32" t="s">
        <v>890</v>
      </c>
      <c r="C1367" s="30"/>
      <c r="D1367" s="30"/>
      <c r="E1367" s="30"/>
      <c r="F1367" s="30"/>
    </row>
    <row r="1368" spans="1:6" outlineLevel="1" x14ac:dyDescent="0.2">
      <c r="A1368" s="30"/>
      <c r="B1368" s="30"/>
      <c r="C1368" s="30"/>
      <c r="D1368" s="30"/>
      <c r="E1368" s="30"/>
      <c r="F1368" s="30"/>
    </row>
    <row r="1369" spans="1:6" outlineLevel="1" x14ac:dyDescent="0.2">
      <c r="A1369" s="121" t="s">
        <v>233</v>
      </c>
      <c r="B1369" s="121"/>
      <c r="C1369" s="121"/>
      <c r="D1369" s="121"/>
      <c r="E1369" s="121"/>
      <c r="F1369" s="121"/>
    </row>
    <row r="1370" spans="1:6" ht="25.5" outlineLevel="1" x14ac:dyDescent="0.2">
      <c r="A1370" s="30">
        <v>1</v>
      </c>
      <c r="B1370" s="32" t="s">
        <v>234</v>
      </c>
      <c r="C1370" s="30"/>
      <c r="D1370" s="30"/>
      <c r="E1370" s="30"/>
      <c r="F1370" s="30"/>
    </row>
    <row r="1371" spans="1:6" outlineLevel="1" x14ac:dyDescent="0.2">
      <c r="A1371" s="30">
        <v>2</v>
      </c>
      <c r="B1371" s="32" t="s">
        <v>891</v>
      </c>
      <c r="C1371" s="30"/>
      <c r="D1371" s="30"/>
      <c r="E1371" s="30"/>
      <c r="F1371" s="30"/>
    </row>
    <row r="1372" spans="1:6" outlineLevel="1" x14ac:dyDescent="0.2">
      <c r="A1372" s="30">
        <v>3</v>
      </c>
      <c r="B1372" s="32" t="s">
        <v>892</v>
      </c>
      <c r="C1372" s="30"/>
      <c r="D1372" s="30"/>
      <c r="E1372" s="30"/>
      <c r="F1372" s="30"/>
    </row>
    <row r="1373" spans="1:6" outlineLevel="1" x14ac:dyDescent="0.2">
      <c r="A1373" s="30">
        <v>4</v>
      </c>
      <c r="B1373" s="32" t="s">
        <v>893</v>
      </c>
      <c r="C1373" s="30"/>
      <c r="D1373" s="30"/>
      <c r="E1373" s="30"/>
      <c r="F1373" s="30"/>
    </row>
    <row r="1374" spans="1:6" ht="25.5" outlineLevel="1" x14ac:dyDescent="0.2">
      <c r="A1374" s="30">
        <v>5</v>
      </c>
      <c r="B1374" s="32" t="s">
        <v>894</v>
      </c>
      <c r="C1374" s="30"/>
      <c r="D1374" s="30"/>
      <c r="E1374" s="30"/>
      <c r="F1374" s="30"/>
    </row>
    <row r="1375" spans="1:6" outlineLevel="1" x14ac:dyDescent="0.2">
      <c r="A1375" s="30"/>
      <c r="B1375" s="30"/>
      <c r="C1375" s="30"/>
      <c r="D1375" s="30"/>
      <c r="E1375" s="30"/>
      <c r="F1375" s="30"/>
    </row>
    <row r="1376" spans="1:6" outlineLevel="1" x14ac:dyDescent="0.2">
      <c r="A1376" s="121" t="s">
        <v>235</v>
      </c>
      <c r="B1376" s="121"/>
      <c r="C1376" s="121"/>
      <c r="D1376" s="121"/>
      <c r="E1376" s="121"/>
      <c r="F1376" s="121"/>
    </row>
    <row r="1377" spans="1:6" outlineLevel="1" x14ac:dyDescent="0.2">
      <c r="A1377" s="30">
        <v>1</v>
      </c>
      <c r="B1377" s="32" t="s">
        <v>236</v>
      </c>
      <c r="C1377" s="30"/>
      <c r="D1377" s="30"/>
      <c r="E1377" s="30"/>
      <c r="F1377" s="30"/>
    </row>
    <row r="1378" spans="1:6" ht="25.5" outlineLevel="1" x14ac:dyDescent="0.2">
      <c r="A1378" s="30">
        <v>2</v>
      </c>
      <c r="B1378" s="32" t="s">
        <v>895</v>
      </c>
      <c r="C1378" s="30"/>
      <c r="D1378" s="30"/>
      <c r="E1378" s="30"/>
      <c r="F1378" s="30"/>
    </row>
    <row r="1379" spans="1:6" ht="25.5" outlineLevel="1" x14ac:dyDescent="0.2">
      <c r="A1379" s="30">
        <v>3</v>
      </c>
      <c r="B1379" s="32" t="s">
        <v>896</v>
      </c>
      <c r="C1379" s="30"/>
      <c r="D1379" s="30"/>
      <c r="E1379" s="30"/>
      <c r="F1379" s="30"/>
    </row>
    <row r="1380" spans="1:6" ht="25.5" outlineLevel="1" x14ac:dyDescent="0.2">
      <c r="A1380" s="30">
        <v>4</v>
      </c>
      <c r="B1380" s="32" t="s">
        <v>897</v>
      </c>
      <c r="C1380" s="30"/>
      <c r="D1380" s="30"/>
      <c r="E1380" s="30"/>
      <c r="F1380" s="30"/>
    </row>
    <row r="1381" spans="1:6" ht="25.5" outlineLevel="1" x14ac:dyDescent="0.2">
      <c r="A1381" s="30">
        <v>5</v>
      </c>
      <c r="B1381" s="32" t="s">
        <v>898</v>
      </c>
      <c r="C1381" s="30"/>
      <c r="D1381" s="30"/>
      <c r="E1381" s="30"/>
      <c r="F1381" s="30"/>
    </row>
    <row r="1382" spans="1:6" outlineLevel="1" x14ac:dyDescent="0.2">
      <c r="A1382" s="30"/>
      <c r="B1382" s="30"/>
      <c r="C1382" s="30"/>
      <c r="D1382" s="30"/>
      <c r="E1382" s="30"/>
      <c r="F1382" s="30"/>
    </row>
    <row r="1383" spans="1:6" outlineLevel="1" x14ac:dyDescent="0.2">
      <c r="A1383" s="121" t="s">
        <v>237</v>
      </c>
      <c r="B1383" s="121"/>
      <c r="C1383" s="121"/>
      <c r="D1383" s="121"/>
      <c r="E1383" s="121"/>
      <c r="F1383" s="121"/>
    </row>
    <row r="1384" spans="1:6" outlineLevel="1" x14ac:dyDescent="0.2">
      <c r="A1384" s="30">
        <v>1</v>
      </c>
      <c r="B1384" s="32" t="s">
        <v>238</v>
      </c>
      <c r="C1384" s="30"/>
      <c r="D1384" s="30"/>
      <c r="E1384" s="30"/>
      <c r="F1384" s="30"/>
    </row>
    <row r="1385" spans="1:6" outlineLevel="1" x14ac:dyDescent="0.2">
      <c r="A1385" s="30">
        <v>2</v>
      </c>
      <c r="B1385" s="32" t="s">
        <v>899</v>
      </c>
      <c r="C1385" s="30"/>
      <c r="D1385" s="30"/>
      <c r="E1385" s="30"/>
      <c r="F1385" s="30"/>
    </row>
    <row r="1386" spans="1:6" outlineLevel="1" x14ac:dyDescent="0.2">
      <c r="A1386" s="30">
        <v>3</v>
      </c>
      <c r="B1386" s="32" t="s">
        <v>900</v>
      </c>
      <c r="C1386" s="30"/>
      <c r="D1386" s="30"/>
      <c r="E1386" s="30"/>
      <c r="F1386" s="30"/>
    </row>
    <row r="1387" spans="1:6" ht="25.5" outlineLevel="1" x14ac:dyDescent="0.2">
      <c r="A1387" s="30">
        <v>4</v>
      </c>
      <c r="B1387" s="32" t="s">
        <v>901</v>
      </c>
      <c r="C1387" s="30"/>
      <c r="D1387" s="30"/>
      <c r="E1387" s="30"/>
      <c r="F1387" s="30"/>
    </row>
    <row r="1388" spans="1:6" outlineLevel="1" x14ac:dyDescent="0.2">
      <c r="A1388" s="30">
        <v>5</v>
      </c>
      <c r="B1388" s="32" t="s">
        <v>902</v>
      </c>
      <c r="C1388" s="30"/>
      <c r="D1388" s="30"/>
      <c r="E1388" s="30"/>
      <c r="F1388" s="30"/>
    </row>
    <row r="1389" spans="1:6" outlineLevel="1" x14ac:dyDescent="0.2">
      <c r="A1389" s="30"/>
      <c r="B1389" s="30"/>
      <c r="C1389" s="30"/>
      <c r="D1389" s="30"/>
      <c r="E1389" s="30"/>
      <c r="F1389" s="30"/>
    </row>
    <row r="1390" spans="1:6" outlineLevel="1" x14ac:dyDescent="0.2">
      <c r="A1390" s="121" t="s">
        <v>239</v>
      </c>
      <c r="B1390" s="121"/>
      <c r="C1390" s="121"/>
      <c r="D1390" s="121"/>
      <c r="E1390" s="121"/>
      <c r="F1390" s="121"/>
    </row>
    <row r="1391" spans="1:6" ht="25.5" outlineLevel="1" x14ac:dyDescent="0.2">
      <c r="A1391" s="30">
        <v>1</v>
      </c>
      <c r="B1391" s="32" t="s">
        <v>240</v>
      </c>
      <c r="C1391" s="30"/>
      <c r="D1391" s="30"/>
      <c r="E1391" s="30"/>
      <c r="F1391" s="30"/>
    </row>
    <row r="1392" spans="1:6" outlineLevel="1" x14ac:dyDescent="0.2">
      <c r="A1392" s="30">
        <v>2</v>
      </c>
      <c r="B1392" s="32" t="s">
        <v>903</v>
      </c>
      <c r="C1392" s="30"/>
      <c r="D1392" s="30"/>
      <c r="E1392" s="30"/>
      <c r="F1392" s="30"/>
    </row>
    <row r="1393" spans="1:6" outlineLevel="1" x14ac:dyDescent="0.2">
      <c r="A1393" s="30">
        <v>3</v>
      </c>
      <c r="B1393" s="32" t="s">
        <v>904</v>
      </c>
      <c r="C1393" s="30"/>
      <c r="D1393" s="30"/>
      <c r="E1393" s="30"/>
      <c r="F1393" s="30"/>
    </row>
    <row r="1394" spans="1:6" ht="25.5" outlineLevel="1" x14ac:dyDescent="0.2">
      <c r="A1394" s="30">
        <v>4</v>
      </c>
      <c r="B1394" s="32" t="s">
        <v>905</v>
      </c>
      <c r="C1394" s="30"/>
      <c r="D1394" s="30"/>
      <c r="E1394" s="30"/>
      <c r="F1394" s="30"/>
    </row>
    <row r="1395" spans="1:6" ht="25.5" outlineLevel="1" x14ac:dyDescent="0.2">
      <c r="A1395" s="30">
        <v>5</v>
      </c>
      <c r="B1395" s="32" t="s">
        <v>2206</v>
      </c>
      <c r="C1395" s="30"/>
      <c r="D1395" s="30"/>
      <c r="E1395" s="30"/>
      <c r="F1395" s="30"/>
    </row>
    <row r="1396" spans="1:6" ht="38.25" outlineLevel="1" x14ac:dyDescent="0.2">
      <c r="A1396" s="30">
        <v>6</v>
      </c>
      <c r="B1396" s="32" t="s">
        <v>906</v>
      </c>
      <c r="C1396" s="30"/>
      <c r="D1396" s="30"/>
      <c r="E1396" s="30"/>
      <c r="F1396" s="30"/>
    </row>
    <row r="1397" spans="1:6" outlineLevel="1" x14ac:dyDescent="0.2">
      <c r="A1397" s="30"/>
      <c r="B1397" s="30"/>
      <c r="C1397" s="30"/>
      <c r="D1397" s="30"/>
      <c r="E1397" s="30"/>
      <c r="F1397" s="30"/>
    </row>
    <row r="1398" spans="1:6" outlineLevel="1" x14ac:dyDescent="0.2">
      <c r="A1398" s="121" t="s">
        <v>241</v>
      </c>
      <c r="B1398" s="121"/>
      <c r="C1398" s="121"/>
      <c r="D1398" s="121"/>
      <c r="E1398" s="121"/>
      <c r="F1398" s="121"/>
    </row>
    <row r="1399" spans="1:6" outlineLevel="1" x14ac:dyDescent="0.2">
      <c r="A1399" s="30">
        <v>1</v>
      </c>
      <c r="B1399" s="32" t="s">
        <v>242</v>
      </c>
      <c r="C1399" s="30"/>
      <c r="D1399" s="30"/>
      <c r="E1399" s="30"/>
      <c r="F1399" s="30"/>
    </row>
    <row r="1400" spans="1:6" outlineLevel="1" x14ac:dyDescent="0.2">
      <c r="A1400" s="30">
        <v>2</v>
      </c>
      <c r="B1400" s="32" t="s">
        <v>899</v>
      </c>
      <c r="C1400" s="30"/>
      <c r="D1400" s="30"/>
      <c r="E1400" s="30"/>
      <c r="F1400" s="30"/>
    </row>
    <row r="1401" spans="1:6" outlineLevel="1" x14ac:dyDescent="0.2">
      <c r="A1401" s="30">
        <v>3</v>
      </c>
      <c r="B1401" s="32" t="s">
        <v>900</v>
      </c>
      <c r="C1401" s="30"/>
      <c r="D1401" s="30"/>
      <c r="E1401" s="30"/>
      <c r="F1401" s="30"/>
    </row>
    <row r="1402" spans="1:6" ht="25.5" outlineLevel="1" x14ac:dyDescent="0.2">
      <c r="A1402" s="30">
        <v>4</v>
      </c>
      <c r="B1402" s="32" t="s">
        <v>901</v>
      </c>
      <c r="C1402" s="30"/>
      <c r="D1402" s="30"/>
      <c r="E1402" s="30"/>
      <c r="F1402" s="30"/>
    </row>
    <row r="1403" spans="1:6" outlineLevel="1" x14ac:dyDescent="0.2">
      <c r="A1403" s="30">
        <v>5</v>
      </c>
      <c r="B1403" s="32" t="s">
        <v>902</v>
      </c>
      <c r="C1403" s="30"/>
      <c r="D1403" s="30"/>
      <c r="E1403" s="30"/>
      <c r="F1403" s="30"/>
    </row>
    <row r="1404" spans="1:6" outlineLevel="1" x14ac:dyDescent="0.2">
      <c r="A1404" s="30"/>
      <c r="B1404" s="30"/>
      <c r="C1404" s="30"/>
      <c r="D1404" s="30"/>
      <c r="E1404" s="30"/>
      <c r="F1404" s="30"/>
    </row>
    <row r="1405" spans="1:6" outlineLevel="1" x14ac:dyDescent="0.2">
      <c r="A1405" s="121" t="s">
        <v>243</v>
      </c>
      <c r="B1405" s="121"/>
      <c r="C1405" s="121"/>
      <c r="D1405" s="121"/>
      <c r="E1405" s="121"/>
      <c r="F1405" s="121"/>
    </row>
    <row r="1406" spans="1:6" outlineLevel="1" x14ac:dyDescent="0.2">
      <c r="A1406" s="30">
        <v>1</v>
      </c>
      <c r="B1406" s="32" t="s">
        <v>244</v>
      </c>
      <c r="C1406" s="30"/>
      <c r="D1406" s="30"/>
      <c r="E1406" s="30"/>
      <c r="F1406" s="30"/>
    </row>
    <row r="1407" spans="1:6" outlineLevel="1" x14ac:dyDescent="0.2">
      <c r="A1407" s="30">
        <v>2</v>
      </c>
      <c r="B1407" s="32" t="s">
        <v>907</v>
      </c>
      <c r="C1407" s="30"/>
      <c r="D1407" s="30"/>
      <c r="E1407" s="30"/>
      <c r="F1407" s="30"/>
    </row>
    <row r="1408" spans="1:6" ht="25.5" outlineLevel="1" x14ac:dyDescent="0.2">
      <c r="A1408" s="30">
        <v>3</v>
      </c>
      <c r="B1408" s="32" t="s">
        <v>908</v>
      </c>
      <c r="C1408" s="30"/>
      <c r="D1408" s="30"/>
      <c r="E1408" s="30"/>
      <c r="F1408" s="30"/>
    </row>
    <row r="1409" spans="1:6" outlineLevel="1" x14ac:dyDescent="0.2">
      <c r="A1409" s="30">
        <v>4</v>
      </c>
      <c r="B1409" s="32" t="s">
        <v>909</v>
      </c>
      <c r="C1409" s="30"/>
      <c r="D1409" s="30"/>
      <c r="E1409" s="30"/>
      <c r="F1409" s="30"/>
    </row>
    <row r="1410" spans="1:6" outlineLevel="1" x14ac:dyDescent="0.2">
      <c r="A1410" s="30"/>
      <c r="B1410" s="30"/>
      <c r="C1410" s="30"/>
      <c r="D1410" s="30"/>
      <c r="E1410" s="30"/>
      <c r="F1410" s="30"/>
    </row>
    <row r="1411" spans="1:6" outlineLevel="1" x14ac:dyDescent="0.2">
      <c r="A1411" s="121" t="s">
        <v>245</v>
      </c>
      <c r="B1411" s="121"/>
      <c r="C1411" s="121"/>
      <c r="D1411" s="121"/>
      <c r="E1411" s="121"/>
      <c r="F1411" s="121"/>
    </row>
    <row r="1412" spans="1:6" outlineLevel="1" x14ac:dyDescent="0.2">
      <c r="A1412" s="30">
        <v>1</v>
      </c>
      <c r="B1412" s="32" t="s">
        <v>247</v>
      </c>
      <c r="C1412" s="30"/>
      <c r="D1412" s="30"/>
      <c r="E1412" s="30"/>
      <c r="F1412" s="30"/>
    </row>
    <row r="1413" spans="1:6" outlineLevel="1" x14ac:dyDescent="0.2">
      <c r="A1413" s="30">
        <v>2</v>
      </c>
      <c r="B1413" s="32" t="s">
        <v>910</v>
      </c>
      <c r="C1413" s="30"/>
      <c r="D1413" s="30"/>
      <c r="E1413" s="30"/>
      <c r="F1413" s="30"/>
    </row>
    <row r="1414" spans="1:6" outlineLevel="1" x14ac:dyDescent="0.2">
      <c r="A1414" s="30">
        <v>3</v>
      </c>
      <c r="B1414" s="32" t="s">
        <v>911</v>
      </c>
      <c r="C1414" s="30"/>
      <c r="D1414" s="30"/>
      <c r="E1414" s="30"/>
      <c r="F1414" s="30"/>
    </row>
    <row r="1415" spans="1:6" ht="25.5" outlineLevel="1" x14ac:dyDescent="0.2">
      <c r="A1415" s="30">
        <v>4</v>
      </c>
      <c r="B1415" s="32" t="s">
        <v>912</v>
      </c>
      <c r="C1415" s="30"/>
      <c r="D1415" s="30"/>
      <c r="E1415" s="30"/>
      <c r="F1415" s="30"/>
    </row>
    <row r="1416" spans="1:6" outlineLevel="1" x14ac:dyDescent="0.2">
      <c r="A1416" s="30"/>
      <c r="B1416" s="30"/>
      <c r="C1416" s="30"/>
      <c r="D1416" s="30"/>
      <c r="E1416" s="30"/>
      <c r="F1416" s="30"/>
    </row>
    <row r="1417" spans="1:6" outlineLevel="1" x14ac:dyDescent="0.2">
      <c r="A1417" s="121" t="s">
        <v>248</v>
      </c>
      <c r="B1417" s="121"/>
      <c r="C1417" s="121"/>
      <c r="D1417" s="121"/>
      <c r="E1417" s="121"/>
      <c r="F1417" s="121"/>
    </row>
    <row r="1418" spans="1:6" ht="25.5" outlineLevel="1" x14ac:dyDescent="0.2">
      <c r="A1418" s="30">
        <v>1</v>
      </c>
      <c r="B1418" s="32" t="s">
        <v>249</v>
      </c>
      <c r="C1418" s="30"/>
      <c r="D1418" s="30"/>
      <c r="E1418" s="30"/>
      <c r="F1418" s="30"/>
    </row>
    <row r="1419" spans="1:6" ht="25.5" outlineLevel="1" x14ac:dyDescent="0.2">
      <c r="A1419" s="30">
        <v>2</v>
      </c>
      <c r="B1419" s="32" t="s">
        <v>2207</v>
      </c>
      <c r="C1419" s="30"/>
      <c r="D1419" s="30"/>
      <c r="E1419" s="30"/>
      <c r="F1419" s="30"/>
    </row>
    <row r="1420" spans="1:6" ht="25.5" outlineLevel="1" x14ac:dyDescent="0.2">
      <c r="A1420" s="30">
        <v>3</v>
      </c>
      <c r="B1420" s="32" t="s">
        <v>913</v>
      </c>
      <c r="C1420" s="30"/>
      <c r="D1420" s="30"/>
      <c r="E1420" s="30"/>
      <c r="F1420" s="30"/>
    </row>
    <row r="1421" spans="1:6" outlineLevel="1" x14ac:dyDescent="0.2">
      <c r="A1421" s="30">
        <v>4</v>
      </c>
      <c r="B1421" s="32" t="s">
        <v>2208</v>
      </c>
      <c r="C1421" s="30"/>
      <c r="D1421" s="30"/>
      <c r="E1421" s="30"/>
      <c r="F1421" s="30"/>
    </row>
    <row r="1422" spans="1:6" outlineLevel="1" x14ac:dyDescent="0.2">
      <c r="A1422" s="30"/>
      <c r="B1422" s="30"/>
      <c r="C1422" s="30"/>
      <c r="D1422" s="30"/>
      <c r="E1422" s="30"/>
      <c r="F1422" s="30"/>
    </row>
    <row r="1423" spans="1:6" outlineLevel="1" x14ac:dyDescent="0.2">
      <c r="A1423" s="121" t="s">
        <v>250</v>
      </c>
      <c r="B1423" s="121"/>
      <c r="C1423" s="121"/>
      <c r="D1423" s="121"/>
      <c r="E1423" s="121"/>
      <c r="F1423" s="121"/>
    </row>
    <row r="1424" spans="1:6" outlineLevel="1" x14ac:dyDescent="0.2">
      <c r="A1424" s="30">
        <v>1</v>
      </c>
      <c r="B1424" s="32" t="s">
        <v>251</v>
      </c>
      <c r="C1424" s="30"/>
      <c r="D1424" s="30"/>
      <c r="E1424" s="30"/>
      <c r="F1424" s="30"/>
    </row>
    <row r="1425" spans="1:6" outlineLevel="1" x14ac:dyDescent="0.2">
      <c r="A1425" s="30">
        <v>2</v>
      </c>
      <c r="B1425" s="32" t="s">
        <v>899</v>
      </c>
      <c r="C1425" s="30"/>
      <c r="D1425" s="30"/>
      <c r="E1425" s="30"/>
      <c r="F1425" s="30"/>
    </row>
    <row r="1426" spans="1:6" outlineLevel="1" x14ac:dyDescent="0.2">
      <c r="A1426" s="30">
        <v>3</v>
      </c>
      <c r="B1426" s="32" t="s">
        <v>900</v>
      </c>
      <c r="C1426" s="30"/>
      <c r="D1426" s="30"/>
      <c r="E1426" s="30"/>
      <c r="F1426" s="30"/>
    </row>
    <row r="1427" spans="1:6" ht="25.5" outlineLevel="1" x14ac:dyDescent="0.2">
      <c r="A1427" s="30">
        <v>4</v>
      </c>
      <c r="B1427" s="32" t="s">
        <v>901</v>
      </c>
      <c r="C1427" s="30"/>
      <c r="D1427" s="30"/>
      <c r="E1427" s="30"/>
      <c r="F1427" s="30"/>
    </row>
    <row r="1428" spans="1:6" outlineLevel="1" x14ac:dyDescent="0.2">
      <c r="A1428" s="30">
        <v>5</v>
      </c>
      <c r="B1428" s="32" t="s">
        <v>902</v>
      </c>
      <c r="C1428" s="30"/>
      <c r="D1428" s="30"/>
      <c r="E1428" s="30"/>
      <c r="F1428" s="30"/>
    </row>
    <row r="1429" spans="1:6" outlineLevel="1" x14ac:dyDescent="0.2">
      <c r="A1429" s="30"/>
      <c r="B1429" s="30"/>
      <c r="C1429" s="30"/>
      <c r="D1429" s="30"/>
      <c r="E1429" s="30"/>
      <c r="F1429" s="30"/>
    </row>
    <row r="1430" spans="1:6" outlineLevel="1" x14ac:dyDescent="0.2">
      <c r="A1430" s="121" t="s">
        <v>252</v>
      </c>
      <c r="B1430" s="121"/>
      <c r="C1430" s="121"/>
      <c r="D1430" s="121"/>
      <c r="E1430" s="121"/>
      <c r="F1430" s="121"/>
    </row>
    <row r="1431" spans="1:6" ht="25.5" outlineLevel="1" x14ac:dyDescent="0.2">
      <c r="A1431" s="30">
        <v>1</v>
      </c>
      <c r="B1431" s="32" t="s">
        <v>254</v>
      </c>
      <c r="C1431" s="30"/>
      <c r="D1431" s="30"/>
      <c r="E1431" s="30"/>
      <c r="F1431" s="30"/>
    </row>
    <row r="1432" spans="1:6" outlineLevel="1" x14ac:dyDescent="0.2">
      <c r="A1432" s="30">
        <v>2</v>
      </c>
      <c r="B1432" s="32" t="s">
        <v>914</v>
      </c>
      <c r="C1432" s="30"/>
      <c r="D1432" s="30"/>
      <c r="E1432" s="30"/>
      <c r="F1432" s="30"/>
    </row>
    <row r="1433" spans="1:6" ht="25.5" outlineLevel="1" x14ac:dyDescent="0.2">
      <c r="A1433" s="30">
        <v>3</v>
      </c>
      <c r="B1433" s="32" t="s">
        <v>915</v>
      </c>
      <c r="C1433" s="30"/>
      <c r="D1433" s="30"/>
      <c r="E1433" s="30"/>
      <c r="F1433" s="30"/>
    </row>
    <row r="1434" spans="1:6" outlineLevel="1" x14ac:dyDescent="0.2">
      <c r="A1434" s="30">
        <v>4</v>
      </c>
      <c r="B1434" s="32" t="s">
        <v>916</v>
      </c>
      <c r="C1434" s="30"/>
      <c r="D1434" s="30"/>
      <c r="E1434" s="30"/>
      <c r="F1434" s="30"/>
    </row>
    <row r="1435" spans="1:6" outlineLevel="1" x14ac:dyDescent="0.2">
      <c r="A1435" s="30"/>
      <c r="B1435" s="30"/>
      <c r="C1435" s="30"/>
      <c r="D1435" s="30"/>
      <c r="E1435" s="30"/>
      <c r="F1435" s="30"/>
    </row>
    <row r="1436" spans="1:6" outlineLevel="1" x14ac:dyDescent="0.2">
      <c r="A1436" s="121" t="s">
        <v>255</v>
      </c>
      <c r="B1436" s="121"/>
      <c r="C1436" s="121"/>
      <c r="D1436" s="121"/>
      <c r="E1436" s="121"/>
      <c r="F1436" s="121"/>
    </row>
    <row r="1437" spans="1:6" outlineLevel="1" x14ac:dyDescent="0.2">
      <c r="A1437" s="30">
        <v>1</v>
      </c>
      <c r="B1437" s="32" t="s">
        <v>258</v>
      </c>
      <c r="C1437" s="30"/>
      <c r="D1437" s="30"/>
      <c r="E1437" s="30"/>
      <c r="F1437" s="30"/>
    </row>
    <row r="1438" spans="1:6" outlineLevel="1" x14ac:dyDescent="0.2">
      <c r="A1438" s="30">
        <v>2</v>
      </c>
      <c r="B1438" s="32" t="s">
        <v>917</v>
      </c>
      <c r="C1438" s="30"/>
      <c r="D1438" s="30"/>
      <c r="E1438" s="30"/>
      <c r="F1438" s="30"/>
    </row>
    <row r="1439" spans="1:6" ht="25.5" outlineLevel="1" x14ac:dyDescent="0.2">
      <c r="A1439" s="30">
        <v>3</v>
      </c>
      <c r="B1439" s="32" t="s">
        <v>918</v>
      </c>
      <c r="C1439" s="30"/>
      <c r="D1439" s="30"/>
      <c r="E1439" s="30"/>
      <c r="F1439" s="30"/>
    </row>
    <row r="1440" spans="1:6" outlineLevel="1" x14ac:dyDescent="0.2">
      <c r="A1440" s="30">
        <v>4</v>
      </c>
      <c r="B1440" s="32" t="s">
        <v>919</v>
      </c>
      <c r="C1440" s="30"/>
      <c r="D1440" s="30"/>
      <c r="E1440" s="30"/>
      <c r="F1440" s="30"/>
    </row>
    <row r="1441" spans="1:6" outlineLevel="1" x14ac:dyDescent="0.2">
      <c r="A1441" s="30">
        <v>5</v>
      </c>
      <c r="B1441" s="32" t="s">
        <v>920</v>
      </c>
      <c r="C1441" s="30"/>
      <c r="D1441" s="30"/>
      <c r="E1441" s="30"/>
      <c r="F1441" s="30"/>
    </row>
    <row r="1442" spans="1:6" outlineLevel="1" x14ac:dyDescent="0.2">
      <c r="A1442" s="30"/>
      <c r="B1442" s="30"/>
      <c r="C1442" s="30"/>
      <c r="D1442" s="30"/>
      <c r="E1442" s="30"/>
      <c r="F1442" s="30"/>
    </row>
    <row r="1443" spans="1:6" outlineLevel="1" x14ac:dyDescent="0.2">
      <c r="A1443" s="121" t="s">
        <v>259</v>
      </c>
      <c r="B1443" s="121"/>
      <c r="C1443" s="121"/>
      <c r="D1443" s="121"/>
      <c r="E1443" s="121"/>
      <c r="F1443" s="121"/>
    </row>
    <row r="1444" spans="1:6" ht="25.5" outlineLevel="1" x14ac:dyDescent="0.2">
      <c r="A1444" s="30">
        <v>1</v>
      </c>
      <c r="B1444" s="32" t="s">
        <v>261</v>
      </c>
      <c r="C1444" s="30"/>
      <c r="D1444" s="30"/>
      <c r="E1444" s="30"/>
      <c r="F1444" s="30"/>
    </row>
    <row r="1445" spans="1:6" outlineLevel="1" x14ac:dyDescent="0.2">
      <c r="A1445" s="30">
        <v>2</v>
      </c>
      <c r="B1445" s="32" t="s">
        <v>917</v>
      </c>
      <c r="C1445" s="30"/>
      <c r="D1445" s="30"/>
      <c r="E1445" s="30"/>
      <c r="F1445" s="30"/>
    </row>
    <row r="1446" spans="1:6" ht="25.5" outlineLevel="1" x14ac:dyDescent="0.2">
      <c r="A1446" s="30">
        <v>3</v>
      </c>
      <c r="B1446" s="32" t="s">
        <v>918</v>
      </c>
      <c r="C1446" s="30"/>
      <c r="D1446" s="30"/>
      <c r="E1446" s="30"/>
      <c r="F1446" s="30"/>
    </row>
    <row r="1447" spans="1:6" outlineLevel="1" x14ac:dyDescent="0.2">
      <c r="A1447" s="30">
        <v>4</v>
      </c>
      <c r="B1447" s="32" t="s">
        <v>919</v>
      </c>
      <c r="C1447" s="30"/>
      <c r="D1447" s="30"/>
      <c r="E1447" s="30"/>
      <c r="F1447" s="30"/>
    </row>
    <row r="1448" spans="1:6" outlineLevel="1" x14ac:dyDescent="0.2">
      <c r="A1448" s="30">
        <v>5</v>
      </c>
      <c r="B1448" s="32" t="s">
        <v>920</v>
      </c>
      <c r="C1448" s="30"/>
      <c r="D1448" s="30"/>
      <c r="E1448" s="30"/>
      <c r="F1448" s="30"/>
    </row>
    <row r="1449" spans="1:6" outlineLevel="1" x14ac:dyDescent="0.2">
      <c r="A1449" s="30"/>
      <c r="B1449" s="30"/>
      <c r="C1449" s="30"/>
      <c r="D1449" s="30"/>
      <c r="E1449" s="30"/>
      <c r="F1449" s="30"/>
    </row>
    <row r="1450" spans="1:6" outlineLevel="1" x14ac:dyDescent="0.2">
      <c r="A1450" s="121" t="s">
        <v>262</v>
      </c>
      <c r="B1450" s="121"/>
      <c r="C1450" s="121"/>
      <c r="D1450" s="121"/>
      <c r="E1450" s="121"/>
      <c r="F1450" s="121"/>
    </row>
    <row r="1451" spans="1:6" outlineLevel="1" x14ac:dyDescent="0.2">
      <c r="A1451" s="30">
        <v>1</v>
      </c>
      <c r="B1451" s="32" t="s">
        <v>264</v>
      </c>
      <c r="C1451" s="30"/>
      <c r="D1451" s="30"/>
      <c r="E1451" s="30"/>
      <c r="F1451" s="30"/>
    </row>
    <row r="1452" spans="1:6" outlineLevel="1" x14ac:dyDescent="0.2">
      <c r="A1452" s="30">
        <v>2</v>
      </c>
      <c r="B1452" s="32" t="s">
        <v>917</v>
      </c>
      <c r="C1452" s="30"/>
      <c r="D1452" s="30"/>
      <c r="E1452" s="30"/>
      <c r="F1452" s="30"/>
    </row>
    <row r="1453" spans="1:6" ht="25.5" outlineLevel="1" x14ac:dyDescent="0.2">
      <c r="A1453" s="30">
        <v>3</v>
      </c>
      <c r="B1453" s="32" t="s">
        <v>918</v>
      </c>
      <c r="C1453" s="30"/>
      <c r="D1453" s="30"/>
      <c r="E1453" s="30"/>
      <c r="F1453" s="30"/>
    </row>
    <row r="1454" spans="1:6" outlineLevel="1" x14ac:dyDescent="0.2">
      <c r="A1454" s="30">
        <v>4</v>
      </c>
      <c r="B1454" s="32" t="s">
        <v>919</v>
      </c>
      <c r="C1454" s="30"/>
      <c r="D1454" s="30"/>
      <c r="E1454" s="30"/>
      <c r="F1454" s="30"/>
    </row>
    <row r="1455" spans="1:6" outlineLevel="1" x14ac:dyDescent="0.2">
      <c r="A1455" s="30">
        <v>5</v>
      </c>
      <c r="B1455" s="32" t="s">
        <v>920</v>
      </c>
      <c r="C1455" s="30"/>
      <c r="D1455" s="30"/>
      <c r="E1455" s="30"/>
      <c r="F1455" s="30"/>
    </row>
    <row r="1456" spans="1:6" outlineLevel="1" x14ac:dyDescent="0.2">
      <c r="A1456" s="30"/>
      <c r="B1456" s="30"/>
      <c r="C1456" s="30"/>
      <c r="D1456" s="30"/>
      <c r="E1456" s="30"/>
      <c r="F1456" s="30"/>
    </row>
    <row r="1457" spans="1:6" outlineLevel="1" x14ac:dyDescent="0.2">
      <c r="A1457" s="121" t="s">
        <v>265</v>
      </c>
      <c r="B1457" s="121"/>
      <c r="C1457" s="121"/>
      <c r="D1457" s="121"/>
      <c r="E1457" s="121"/>
      <c r="F1457" s="121"/>
    </row>
    <row r="1458" spans="1:6" outlineLevel="1" x14ac:dyDescent="0.2">
      <c r="A1458" s="30">
        <v>1</v>
      </c>
      <c r="B1458" s="32" t="s">
        <v>267</v>
      </c>
      <c r="C1458" s="30"/>
      <c r="D1458" s="30"/>
      <c r="E1458" s="30"/>
      <c r="F1458" s="30"/>
    </row>
    <row r="1459" spans="1:6" outlineLevel="1" x14ac:dyDescent="0.2">
      <c r="A1459" s="30">
        <v>2</v>
      </c>
      <c r="B1459" s="32" t="s">
        <v>917</v>
      </c>
      <c r="C1459" s="30"/>
      <c r="D1459" s="30"/>
      <c r="E1459" s="30"/>
      <c r="F1459" s="30"/>
    </row>
    <row r="1460" spans="1:6" ht="25.5" outlineLevel="1" x14ac:dyDescent="0.2">
      <c r="A1460" s="30">
        <v>3</v>
      </c>
      <c r="B1460" s="32" t="s">
        <v>918</v>
      </c>
      <c r="C1460" s="30"/>
      <c r="D1460" s="30"/>
      <c r="E1460" s="30"/>
      <c r="F1460" s="30"/>
    </row>
    <row r="1461" spans="1:6" outlineLevel="1" x14ac:dyDescent="0.2">
      <c r="A1461" s="30">
        <v>4</v>
      </c>
      <c r="B1461" s="32" t="s">
        <v>919</v>
      </c>
      <c r="C1461" s="30"/>
      <c r="D1461" s="30"/>
      <c r="E1461" s="30"/>
      <c r="F1461" s="30"/>
    </row>
    <row r="1462" spans="1:6" outlineLevel="1" x14ac:dyDescent="0.2">
      <c r="A1462" s="30">
        <v>5</v>
      </c>
      <c r="B1462" s="32" t="s">
        <v>920</v>
      </c>
      <c r="C1462" s="30"/>
      <c r="D1462" s="30"/>
      <c r="E1462" s="30"/>
      <c r="F1462" s="30"/>
    </row>
    <row r="1463" spans="1:6" outlineLevel="1" x14ac:dyDescent="0.2">
      <c r="A1463" s="30"/>
      <c r="B1463" s="30"/>
      <c r="C1463" s="30"/>
      <c r="D1463" s="30"/>
      <c r="E1463" s="30"/>
      <c r="F1463" s="30"/>
    </row>
    <row r="1464" spans="1:6" outlineLevel="1" x14ac:dyDescent="0.2">
      <c r="A1464" s="121" t="s">
        <v>921</v>
      </c>
      <c r="B1464" s="121"/>
      <c r="C1464" s="121"/>
      <c r="D1464" s="121"/>
      <c r="E1464" s="121"/>
      <c r="F1464" s="121"/>
    </row>
    <row r="1465" spans="1:6" ht="38.25" outlineLevel="1" x14ac:dyDescent="0.2">
      <c r="A1465" s="30">
        <v>1</v>
      </c>
      <c r="B1465" s="32" t="s">
        <v>2209</v>
      </c>
      <c r="C1465" s="30"/>
      <c r="D1465" s="30"/>
      <c r="E1465" s="30"/>
      <c r="F1465" s="30"/>
    </row>
    <row r="1466" spans="1:6" outlineLevel="1" x14ac:dyDescent="0.2">
      <c r="A1466" s="30">
        <v>2</v>
      </c>
      <c r="B1466" s="32" t="s">
        <v>2521</v>
      </c>
      <c r="C1466" s="30"/>
      <c r="D1466" s="30"/>
      <c r="E1466" s="30"/>
      <c r="F1466" s="30"/>
    </row>
    <row r="1467" spans="1:6" outlineLevel="1" x14ac:dyDescent="0.2">
      <c r="A1467" s="30">
        <v>3</v>
      </c>
      <c r="B1467" s="32" t="s">
        <v>2522</v>
      </c>
      <c r="C1467" s="30"/>
      <c r="D1467" s="30"/>
      <c r="E1467" s="30"/>
      <c r="F1467" s="30"/>
    </row>
    <row r="1468" spans="1:6" outlineLevel="1" x14ac:dyDescent="0.2">
      <c r="A1468" s="30"/>
      <c r="B1468" s="30"/>
      <c r="C1468" s="30"/>
      <c r="D1468" s="30"/>
      <c r="E1468" s="30"/>
      <c r="F1468" s="30"/>
    </row>
    <row r="1469" spans="1:6" outlineLevel="1" x14ac:dyDescent="0.2">
      <c r="A1469" s="121" t="s">
        <v>922</v>
      </c>
      <c r="B1469" s="121"/>
      <c r="C1469" s="121"/>
      <c r="D1469" s="121"/>
      <c r="E1469" s="121"/>
      <c r="F1469" s="121"/>
    </row>
    <row r="1470" spans="1:6" ht="38.25" outlineLevel="1" x14ac:dyDescent="0.2">
      <c r="A1470" s="30">
        <v>1</v>
      </c>
      <c r="B1470" s="32" t="s">
        <v>2210</v>
      </c>
      <c r="C1470" s="30"/>
      <c r="D1470" s="30"/>
      <c r="E1470" s="30"/>
      <c r="F1470" s="30"/>
    </row>
    <row r="1471" spans="1:6" outlineLevel="1" x14ac:dyDescent="0.2">
      <c r="A1471" s="30">
        <v>2</v>
      </c>
      <c r="B1471" s="32" t="s">
        <v>2521</v>
      </c>
      <c r="C1471" s="30"/>
      <c r="D1471" s="30"/>
      <c r="E1471" s="30"/>
      <c r="F1471" s="30"/>
    </row>
    <row r="1472" spans="1:6" outlineLevel="1" x14ac:dyDescent="0.2">
      <c r="A1472" s="30">
        <v>3</v>
      </c>
      <c r="B1472" s="32" t="s">
        <v>2522</v>
      </c>
      <c r="C1472" s="30"/>
      <c r="D1472" s="30"/>
      <c r="E1472" s="30"/>
      <c r="F1472" s="30"/>
    </row>
    <row r="1473" spans="1:6" outlineLevel="1" x14ac:dyDescent="0.2">
      <c r="A1473" s="30"/>
      <c r="B1473" s="30"/>
      <c r="C1473" s="30"/>
      <c r="D1473" s="30"/>
      <c r="E1473" s="30"/>
      <c r="F1473" s="30"/>
    </row>
    <row r="1474" spans="1:6" outlineLevel="1" x14ac:dyDescent="0.2">
      <c r="A1474" s="121" t="s">
        <v>923</v>
      </c>
      <c r="B1474" s="121"/>
      <c r="C1474" s="121"/>
      <c r="D1474" s="121"/>
      <c r="E1474" s="121"/>
      <c r="F1474" s="121"/>
    </row>
    <row r="1475" spans="1:6" ht="38.25" outlineLevel="1" x14ac:dyDescent="0.2">
      <c r="A1475" s="30">
        <v>1</v>
      </c>
      <c r="B1475" s="32" t="s">
        <v>2211</v>
      </c>
      <c r="C1475" s="30"/>
      <c r="D1475" s="30"/>
      <c r="E1475" s="30"/>
      <c r="F1475" s="30"/>
    </row>
    <row r="1476" spans="1:6" outlineLevel="1" x14ac:dyDescent="0.2">
      <c r="A1476" s="30">
        <v>2</v>
      </c>
      <c r="B1476" s="32" t="s">
        <v>924</v>
      </c>
      <c r="C1476" s="30"/>
      <c r="D1476" s="30"/>
      <c r="E1476" s="30"/>
      <c r="F1476" s="30"/>
    </row>
    <row r="1477" spans="1:6" ht="25.5" outlineLevel="1" x14ac:dyDescent="0.2">
      <c r="A1477" s="30">
        <v>3</v>
      </c>
      <c r="B1477" s="32" t="s">
        <v>925</v>
      </c>
      <c r="C1477" s="30"/>
      <c r="D1477" s="30"/>
      <c r="E1477" s="30"/>
      <c r="F1477" s="30"/>
    </row>
    <row r="1478" spans="1:6" outlineLevel="1" x14ac:dyDescent="0.2">
      <c r="A1478" s="30">
        <v>4</v>
      </c>
      <c r="B1478" s="32" t="s">
        <v>926</v>
      </c>
      <c r="C1478" s="30"/>
      <c r="D1478" s="30"/>
      <c r="E1478" s="30"/>
      <c r="F1478" s="30"/>
    </row>
    <row r="1479" spans="1:6" outlineLevel="1" x14ac:dyDescent="0.2">
      <c r="A1479" s="30">
        <v>5</v>
      </c>
      <c r="B1479" s="32" t="s">
        <v>927</v>
      </c>
      <c r="C1479" s="30"/>
      <c r="D1479" s="30"/>
      <c r="E1479" s="30"/>
      <c r="F1479" s="30"/>
    </row>
    <row r="1480" spans="1:6" ht="25.5" outlineLevel="1" x14ac:dyDescent="0.2">
      <c r="A1480" s="30">
        <v>6</v>
      </c>
      <c r="B1480" s="32" t="s">
        <v>928</v>
      </c>
      <c r="C1480" s="30"/>
      <c r="D1480" s="30"/>
      <c r="E1480" s="30"/>
      <c r="F1480" s="30"/>
    </row>
    <row r="1481" spans="1:6" outlineLevel="1" x14ac:dyDescent="0.2">
      <c r="A1481" s="30">
        <v>7</v>
      </c>
      <c r="B1481" s="32" t="s">
        <v>2523</v>
      </c>
      <c r="C1481" s="30"/>
      <c r="D1481" s="30"/>
      <c r="E1481" s="30"/>
      <c r="F1481" s="30"/>
    </row>
    <row r="1482" spans="1:6" outlineLevel="1" x14ac:dyDescent="0.2">
      <c r="A1482" s="30"/>
      <c r="B1482" s="30"/>
      <c r="C1482" s="30"/>
      <c r="D1482" s="30"/>
      <c r="E1482" s="30"/>
      <c r="F1482" s="30"/>
    </row>
    <row r="1483" spans="1:6" outlineLevel="1" x14ac:dyDescent="0.2">
      <c r="A1483" s="121" t="s">
        <v>929</v>
      </c>
      <c r="B1483" s="121"/>
      <c r="C1483" s="121"/>
      <c r="D1483" s="121"/>
      <c r="E1483" s="121"/>
      <c r="F1483" s="121"/>
    </row>
    <row r="1484" spans="1:6" ht="25.5" outlineLevel="1" x14ac:dyDescent="0.2">
      <c r="A1484" s="30">
        <v>1</v>
      </c>
      <c r="B1484" s="32" t="s">
        <v>2212</v>
      </c>
      <c r="C1484" s="30"/>
      <c r="D1484" s="30"/>
      <c r="E1484" s="30"/>
      <c r="F1484" s="30"/>
    </row>
    <row r="1485" spans="1:6" outlineLevel="1" x14ac:dyDescent="0.2">
      <c r="A1485" s="30">
        <v>2</v>
      </c>
      <c r="B1485" s="32" t="s">
        <v>2521</v>
      </c>
      <c r="C1485" s="30"/>
      <c r="D1485" s="30"/>
      <c r="E1485" s="30"/>
      <c r="F1485" s="30"/>
    </row>
    <row r="1486" spans="1:6" outlineLevel="1" x14ac:dyDescent="0.2">
      <c r="A1486" s="30">
        <v>3</v>
      </c>
      <c r="B1486" s="32" t="s">
        <v>2522</v>
      </c>
      <c r="C1486" s="30"/>
      <c r="D1486" s="30"/>
      <c r="E1486" s="30"/>
      <c r="F1486" s="30"/>
    </row>
    <row r="1487" spans="1:6" outlineLevel="1" x14ac:dyDescent="0.2">
      <c r="A1487" s="30"/>
      <c r="B1487" s="30"/>
      <c r="C1487" s="30"/>
      <c r="D1487" s="30"/>
      <c r="E1487" s="30"/>
      <c r="F1487" s="30"/>
    </row>
    <row r="1488" spans="1:6" outlineLevel="1" x14ac:dyDescent="0.2">
      <c r="A1488" s="121" t="s">
        <v>930</v>
      </c>
      <c r="B1488" s="121"/>
      <c r="C1488" s="121"/>
      <c r="D1488" s="121"/>
      <c r="E1488" s="121"/>
      <c r="F1488" s="121"/>
    </row>
    <row r="1489" spans="1:6" ht="25.5" outlineLevel="1" x14ac:dyDescent="0.2">
      <c r="A1489" s="30">
        <v>1</v>
      </c>
      <c r="B1489" s="32" t="s">
        <v>2213</v>
      </c>
      <c r="C1489" s="30"/>
      <c r="D1489" s="30"/>
      <c r="E1489" s="30"/>
      <c r="F1489" s="30"/>
    </row>
    <row r="1490" spans="1:6" ht="25.5" outlineLevel="1" x14ac:dyDescent="0.2">
      <c r="A1490" s="30">
        <v>2</v>
      </c>
      <c r="B1490" s="32" t="s">
        <v>2277</v>
      </c>
      <c r="C1490" s="30"/>
      <c r="D1490" s="30"/>
      <c r="E1490" s="30"/>
      <c r="F1490" s="30"/>
    </row>
    <row r="1491" spans="1:6" outlineLevel="1" x14ac:dyDescent="0.2">
      <c r="A1491" s="30">
        <v>3</v>
      </c>
      <c r="B1491" s="32" t="s">
        <v>2278</v>
      </c>
      <c r="C1491" s="30"/>
      <c r="D1491" s="30"/>
      <c r="E1491" s="30"/>
      <c r="F1491" s="30"/>
    </row>
    <row r="1492" spans="1:6" outlineLevel="1" x14ac:dyDescent="0.2">
      <c r="A1492" s="30"/>
      <c r="B1492" s="30"/>
      <c r="C1492" s="30"/>
      <c r="D1492" s="30"/>
      <c r="E1492" s="30"/>
      <c r="F1492" s="30"/>
    </row>
    <row r="1493" spans="1:6" outlineLevel="1" x14ac:dyDescent="0.2">
      <c r="A1493" s="121" t="s">
        <v>931</v>
      </c>
      <c r="B1493" s="121"/>
      <c r="C1493" s="121"/>
      <c r="D1493" s="121"/>
      <c r="E1493" s="121"/>
      <c r="F1493" s="121"/>
    </row>
    <row r="1494" spans="1:6" ht="25.5" outlineLevel="1" x14ac:dyDescent="0.2">
      <c r="A1494" s="30">
        <v>1</v>
      </c>
      <c r="B1494" s="32" t="s">
        <v>2214</v>
      </c>
      <c r="C1494" s="30"/>
      <c r="D1494" s="30"/>
      <c r="E1494" s="30"/>
      <c r="F1494" s="30"/>
    </row>
    <row r="1495" spans="1:6" ht="25.5" outlineLevel="1" x14ac:dyDescent="0.2">
      <c r="A1495" s="30">
        <v>2</v>
      </c>
      <c r="B1495" s="32" t="s">
        <v>2279</v>
      </c>
      <c r="C1495" s="30"/>
      <c r="D1495" s="30"/>
      <c r="E1495" s="30"/>
      <c r="F1495" s="30"/>
    </row>
    <row r="1496" spans="1:6" outlineLevel="1" x14ac:dyDescent="0.2">
      <c r="A1496" s="30">
        <v>3</v>
      </c>
      <c r="B1496" s="32" t="s">
        <v>2280</v>
      </c>
      <c r="C1496" s="30"/>
      <c r="D1496" s="30"/>
      <c r="E1496" s="30"/>
      <c r="F1496" s="30"/>
    </row>
    <row r="1497" spans="1:6" outlineLevel="1" x14ac:dyDescent="0.2">
      <c r="A1497" s="30"/>
      <c r="B1497" s="30"/>
      <c r="C1497" s="30"/>
      <c r="D1497" s="30"/>
      <c r="E1497" s="30"/>
      <c r="F1497" s="30"/>
    </row>
    <row r="1498" spans="1:6" outlineLevel="1" x14ac:dyDescent="0.2">
      <c r="A1498" s="121" t="s">
        <v>932</v>
      </c>
      <c r="B1498" s="121"/>
      <c r="C1498" s="121"/>
      <c r="D1498" s="121"/>
      <c r="E1498" s="121"/>
      <c r="F1498" s="121"/>
    </row>
    <row r="1499" spans="1:6" ht="25.5" outlineLevel="1" x14ac:dyDescent="0.2">
      <c r="A1499" s="30">
        <v>1</v>
      </c>
      <c r="B1499" s="32" t="s">
        <v>2215</v>
      </c>
      <c r="C1499" s="30"/>
      <c r="D1499" s="30"/>
      <c r="E1499" s="30"/>
      <c r="F1499" s="30"/>
    </row>
    <row r="1500" spans="1:6" ht="25.5" outlineLevel="1" x14ac:dyDescent="0.2">
      <c r="A1500" s="30">
        <v>2</v>
      </c>
      <c r="B1500" s="32" t="s">
        <v>933</v>
      </c>
      <c r="C1500" s="30"/>
      <c r="D1500" s="30"/>
      <c r="E1500" s="30"/>
      <c r="F1500" s="30"/>
    </row>
    <row r="1501" spans="1:6" ht="25.5" outlineLevel="1" x14ac:dyDescent="0.2">
      <c r="A1501" s="30">
        <v>3</v>
      </c>
      <c r="B1501" s="32" t="s">
        <v>934</v>
      </c>
      <c r="C1501" s="30"/>
      <c r="D1501" s="30"/>
      <c r="E1501" s="30"/>
      <c r="F1501" s="30"/>
    </row>
    <row r="1502" spans="1:6" ht="25.5" outlineLevel="1" x14ac:dyDescent="0.2">
      <c r="A1502" s="30">
        <v>4</v>
      </c>
      <c r="B1502" s="32" t="s">
        <v>935</v>
      </c>
      <c r="C1502" s="30"/>
      <c r="D1502" s="30"/>
      <c r="E1502" s="30"/>
      <c r="F1502" s="30"/>
    </row>
    <row r="1503" spans="1:6" ht="25.5" outlineLevel="1" x14ac:dyDescent="0.2">
      <c r="A1503" s="30">
        <v>5</v>
      </c>
      <c r="B1503" s="32" t="s">
        <v>936</v>
      </c>
      <c r="C1503" s="30"/>
      <c r="D1503" s="30"/>
      <c r="E1503" s="30"/>
      <c r="F1503" s="30"/>
    </row>
    <row r="1504" spans="1:6" ht="25.5" outlineLevel="1" x14ac:dyDescent="0.2">
      <c r="A1504" s="30">
        <v>6</v>
      </c>
      <c r="B1504" s="32" t="s">
        <v>937</v>
      </c>
      <c r="C1504" s="30"/>
      <c r="D1504" s="30"/>
      <c r="E1504" s="30"/>
      <c r="F1504" s="30"/>
    </row>
    <row r="1505" spans="1:6" ht="25.5" outlineLevel="1" x14ac:dyDescent="0.2">
      <c r="A1505" s="30">
        <v>7</v>
      </c>
      <c r="B1505" s="32" t="s">
        <v>938</v>
      </c>
      <c r="C1505" s="30"/>
      <c r="D1505" s="30"/>
      <c r="E1505" s="30"/>
      <c r="F1505" s="30"/>
    </row>
    <row r="1506" spans="1:6" outlineLevel="1" x14ac:dyDescent="0.2">
      <c r="A1506" s="30"/>
      <c r="B1506" s="30"/>
      <c r="C1506" s="30"/>
      <c r="D1506" s="30"/>
      <c r="E1506" s="30"/>
      <c r="F1506" s="30"/>
    </row>
    <row r="1507" spans="1:6" outlineLevel="1" x14ac:dyDescent="0.2">
      <c r="A1507" s="121" t="s">
        <v>939</v>
      </c>
      <c r="B1507" s="121"/>
      <c r="C1507" s="121"/>
      <c r="D1507" s="121"/>
      <c r="E1507" s="121"/>
      <c r="F1507" s="121"/>
    </row>
    <row r="1508" spans="1:6" ht="38.25" outlineLevel="1" x14ac:dyDescent="0.2">
      <c r="A1508" s="30">
        <v>1</v>
      </c>
      <c r="B1508" s="32" t="s">
        <v>2216</v>
      </c>
      <c r="C1508" s="30"/>
      <c r="D1508" s="30"/>
      <c r="E1508" s="30"/>
      <c r="F1508" s="30"/>
    </row>
    <row r="1509" spans="1:6" outlineLevel="1" x14ac:dyDescent="0.2">
      <c r="A1509" s="30">
        <v>2</v>
      </c>
      <c r="B1509" s="32" t="s">
        <v>940</v>
      </c>
      <c r="C1509" s="30"/>
      <c r="D1509" s="30"/>
      <c r="E1509" s="30"/>
      <c r="F1509" s="30"/>
    </row>
    <row r="1510" spans="1:6" ht="25.5" outlineLevel="1" x14ac:dyDescent="0.2">
      <c r="A1510" s="30">
        <v>3</v>
      </c>
      <c r="B1510" s="32" t="s">
        <v>941</v>
      </c>
      <c r="C1510" s="30"/>
      <c r="D1510" s="30"/>
      <c r="E1510" s="30"/>
      <c r="F1510" s="30"/>
    </row>
    <row r="1511" spans="1:6" ht="25.5" outlineLevel="1" x14ac:dyDescent="0.2">
      <c r="A1511" s="30">
        <v>4</v>
      </c>
      <c r="B1511" s="32" t="s">
        <v>942</v>
      </c>
      <c r="C1511" s="30"/>
      <c r="D1511" s="30"/>
      <c r="E1511" s="30"/>
      <c r="F1511" s="30"/>
    </row>
    <row r="1512" spans="1:6" ht="25.5" outlineLevel="1" x14ac:dyDescent="0.2">
      <c r="A1512" s="30">
        <v>5</v>
      </c>
      <c r="B1512" s="32" t="s">
        <v>943</v>
      </c>
      <c r="C1512" s="30"/>
      <c r="D1512" s="30"/>
      <c r="E1512" s="30"/>
      <c r="F1512" s="30"/>
    </row>
    <row r="1513" spans="1:6" outlineLevel="1" x14ac:dyDescent="0.2">
      <c r="A1513" s="30">
        <v>6</v>
      </c>
      <c r="B1513" s="32" t="s">
        <v>944</v>
      </c>
      <c r="C1513" s="30"/>
      <c r="D1513" s="30"/>
      <c r="E1513" s="30"/>
      <c r="F1513" s="30"/>
    </row>
    <row r="1514" spans="1:6" outlineLevel="1" x14ac:dyDescent="0.2">
      <c r="A1514" s="30"/>
      <c r="B1514" s="30"/>
      <c r="C1514" s="30"/>
      <c r="D1514" s="30"/>
      <c r="E1514" s="30"/>
      <c r="F1514" s="30"/>
    </row>
    <row r="1515" spans="1:6" outlineLevel="1" x14ac:dyDescent="0.2">
      <c r="A1515" s="121" t="s">
        <v>945</v>
      </c>
      <c r="B1515" s="121"/>
      <c r="C1515" s="121"/>
      <c r="D1515" s="121"/>
      <c r="E1515" s="121"/>
      <c r="F1515" s="121"/>
    </row>
    <row r="1516" spans="1:6" ht="38.25" outlineLevel="1" x14ac:dyDescent="0.2">
      <c r="A1516" s="30">
        <v>1</v>
      </c>
      <c r="B1516" s="32" t="s">
        <v>2217</v>
      </c>
      <c r="C1516" s="30"/>
      <c r="D1516" s="30"/>
      <c r="E1516" s="30"/>
      <c r="F1516" s="30"/>
    </row>
    <row r="1517" spans="1:6" outlineLevel="1" x14ac:dyDescent="0.2">
      <c r="A1517" s="30">
        <v>2</v>
      </c>
      <c r="B1517" s="32" t="s">
        <v>946</v>
      </c>
      <c r="C1517" s="30"/>
      <c r="D1517" s="30"/>
      <c r="E1517" s="30"/>
      <c r="F1517" s="30"/>
    </row>
    <row r="1518" spans="1:6" ht="25.5" outlineLevel="1" x14ac:dyDescent="0.2">
      <c r="A1518" s="30">
        <v>3</v>
      </c>
      <c r="B1518" s="32" t="s">
        <v>2218</v>
      </c>
      <c r="C1518" s="30"/>
      <c r="D1518" s="30"/>
      <c r="E1518" s="30"/>
      <c r="F1518" s="30"/>
    </row>
    <row r="1519" spans="1:6" ht="25.5" outlineLevel="1" x14ac:dyDescent="0.2">
      <c r="A1519" s="30">
        <v>4</v>
      </c>
      <c r="B1519" s="32" t="s">
        <v>947</v>
      </c>
      <c r="C1519" s="30"/>
      <c r="D1519" s="30"/>
      <c r="E1519" s="30"/>
      <c r="F1519" s="30"/>
    </row>
    <row r="1520" spans="1:6" ht="25.5" outlineLevel="1" x14ac:dyDescent="0.2">
      <c r="A1520" s="30">
        <v>5</v>
      </c>
      <c r="B1520" s="32" t="s">
        <v>948</v>
      </c>
      <c r="C1520" s="30"/>
      <c r="D1520" s="30"/>
      <c r="E1520" s="30"/>
      <c r="F1520" s="30"/>
    </row>
    <row r="1521" spans="1:6" outlineLevel="1" x14ac:dyDescent="0.2">
      <c r="A1521" s="30"/>
      <c r="B1521" s="30"/>
      <c r="C1521" s="30"/>
      <c r="D1521" s="30"/>
      <c r="E1521" s="30"/>
      <c r="F1521" s="30"/>
    </row>
    <row r="1522" spans="1:6" outlineLevel="1" x14ac:dyDescent="0.2">
      <c r="A1522" s="121" t="s">
        <v>949</v>
      </c>
      <c r="B1522" s="121"/>
      <c r="C1522" s="121"/>
      <c r="D1522" s="121"/>
      <c r="E1522" s="121"/>
      <c r="F1522" s="121"/>
    </row>
    <row r="1523" spans="1:6" outlineLevel="1" x14ac:dyDescent="0.2">
      <c r="A1523" s="30">
        <v>1</v>
      </c>
      <c r="B1523" s="32" t="s">
        <v>2219</v>
      </c>
      <c r="C1523" s="30"/>
      <c r="D1523" s="30"/>
      <c r="E1523" s="30"/>
      <c r="F1523" s="30"/>
    </row>
    <row r="1524" spans="1:6" ht="25.5" outlineLevel="1" x14ac:dyDescent="0.2">
      <c r="A1524" s="30">
        <v>2</v>
      </c>
      <c r="B1524" s="32" t="s">
        <v>2281</v>
      </c>
      <c r="C1524" s="30"/>
      <c r="D1524" s="30"/>
      <c r="E1524" s="30"/>
      <c r="F1524" s="30"/>
    </row>
    <row r="1525" spans="1:6" outlineLevel="1" x14ac:dyDescent="0.2">
      <c r="A1525" s="30">
        <v>3</v>
      </c>
      <c r="B1525" s="32" t="s">
        <v>2282</v>
      </c>
      <c r="C1525" s="30"/>
      <c r="D1525" s="30"/>
      <c r="E1525" s="30"/>
      <c r="F1525" s="30"/>
    </row>
    <row r="1526" spans="1:6" outlineLevel="1" x14ac:dyDescent="0.2">
      <c r="A1526" s="30"/>
      <c r="B1526" s="30"/>
      <c r="C1526" s="30"/>
      <c r="D1526" s="30"/>
      <c r="E1526" s="30"/>
      <c r="F1526" s="30"/>
    </row>
    <row r="1527" spans="1:6" outlineLevel="1" x14ac:dyDescent="0.2">
      <c r="A1527" s="121" t="s">
        <v>950</v>
      </c>
      <c r="B1527" s="121"/>
      <c r="C1527" s="121"/>
      <c r="D1527" s="121"/>
      <c r="E1527" s="121"/>
      <c r="F1527" s="121"/>
    </row>
    <row r="1528" spans="1:6" outlineLevel="1" x14ac:dyDescent="0.2">
      <c r="A1528" s="30">
        <v>1</v>
      </c>
      <c r="B1528" s="32" t="s">
        <v>2220</v>
      </c>
      <c r="C1528" s="30"/>
      <c r="D1528" s="30"/>
      <c r="E1528" s="30"/>
      <c r="F1528" s="30"/>
    </row>
    <row r="1529" spans="1:6" outlineLevel="1" x14ac:dyDescent="0.2">
      <c r="A1529" s="30">
        <v>2</v>
      </c>
      <c r="B1529" s="32" t="s">
        <v>2283</v>
      </c>
      <c r="C1529" s="30"/>
      <c r="D1529" s="30"/>
      <c r="E1529" s="30"/>
      <c r="F1529" s="30"/>
    </row>
    <row r="1530" spans="1:6" outlineLevel="1" x14ac:dyDescent="0.2">
      <c r="A1530" s="30">
        <v>3</v>
      </c>
      <c r="B1530" s="32" t="s">
        <v>2284</v>
      </c>
      <c r="C1530" s="30"/>
      <c r="D1530" s="30"/>
      <c r="E1530" s="30"/>
      <c r="F1530" s="30"/>
    </row>
    <row r="1531" spans="1:6" outlineLevel="1" x14ac:dyDescent="0.2">
      <c r="A1531" s="30"/>
      <c r="B1531" s="30"/>
      <c r="C1531" s="30"/>
      <c r="D1531" s="30"/>
      <c r="E1531" s="30"/>
      <c r="F1531" s="30"/>
    </row>
    <row r="1532" spans="1:6" outlineLevel="1" x14ac:dyDescent="0.2">
      <c r="A1532" s="121" t="s">
        <v>951</v>
      </c>
      <c r="B1532" s="121"/>
      <c r="C1532" s="121"/>
      <c r="D1532" s="121"/>
      <c r="E1532" s="121"/>
      <c r="F1532" s="121"/>
    </row>
    <row r="1533" spans="1:6" ht="25.5" outlineLevel="1" x14ac:dyDescent="0.2">
      <c r="A1533" s="30">
        <v>1</v>
      </c>
      <c r="B1533" s="32" t="s">
        <v>2221</v>
      </c>
      <c r="C1533" s="30"/>
      <c r="D1533" s="30"/>
      <c r="E1533" s="30"/>
      <c r="F1533" s="30"/>
    </row>
    <row r="1534" spans="1:6" outlineLevel="1" x14ac:dyDescent="0.2">
      <c r="A1534" s="30">
        <v>2</v>
      </c>
      <c r="B1534" s="32" t="s">
        <v>2285</v>
      </c>
      <c r="C1534" s="30"/>
      <c r="D1534" s="30"/>
      <c r="E1534" s="30"/>
      <c r="F1534" s="30"/>
    </row>
    <row r="1535" spans="1:6" ht="25.5" outlineLevel="1" x14ac:dyDescent="0.2">
      <c r="A1535" s="30">
        <v>3</v>
      </c>
      <c r="B1535" s="32" t="s">
        <v>2286</v>
      </c>
      <c r="C1535" s="30"/>
      <c r="D1535" s="30"/>
      <c r="E1535" s="30"/>
      <c r="F1535" s="30"/>
    </row>
    <row r="1536" spans="1:6" outlineLevel="1" x14ac:dyDescent="0.2">
      <c r="A1536" s="30"/>
      <c r="B1536" s="30"/>
      <c r="C1536" s="30"/>
      <c r="D1536" s="30"/>
      <c r="E1536" s="30"/>
      <c r="F1536" s="30"/>
    </row>
    <row r="1537" spans="1:6" outlineLevel="1" x14ac:dyDescent="0.2">
      <c r="A1537" s="121" t="s">
        <v>952</v>
      </c>
      <c r="B1537" s="121"/>
      <c r="C1537" s="121"/>
      <c r="D1537" s="121"/>
      <c r="E1537" s="121"/>
      <c r="F1537" s="121"/>
    </row>
    <row r="1538" spans="1:6" ht="25.5" outlineLevel="1" x14ac:dyDescent="0.2">
      <c r="A1538" s="30">
        <v>1</v>
      </c>
      <c r="B1538" s="32" t="s">
        <v>2222</v>
      </c>
      <c r="C1538" s="30"/>
      <c r="D1538" s="30"/>
      <c r="E1538" s="30"/>
      <c r="F1538" s="30"/>
    </row>
    <row r="1539" spans="1:6" ht="25.5" outlineLevel="1" x14ac:dyDescent="0.2">
      <c r="A1539" s="30">
        <v>2</v>
      </c>
      <c r="B1539" s="32" t="s">
        <v>2287</v>
      </c>
      <c r="C1539" s="30"/>
      <c r="D1539" s="30"/>
      <c r="E1539" s="30"/>
      <c r="F1539" s="30"/>
    </row>
    <row r="1540" spans="1:6" outlineLevel="1" x14ac:dyDescent="0.2">
      <c r="A1540" s="30">
        <v>3</v>
      </c>
      <c r="B1540" s="32" t="s">
        <v>2288</v>
      </c>
      <c r="C1540" s="30"/>
      <c r="D1540" s="30"/>
      <c r="E1540" s="30"/>
      <c r="F1540" s="30"/>
    </row>
    <row r="1541" spans="1:6" outlineLevel="1" x14ac:dyDescent="0.2">
      <c r="A1541" s="30"/>
      <c r="B1541" s="30"/>
      <c r="C1541" s="30"/>
      <c r="D1541" s="30"/>
      <c r="E1541" s="30"/>
      <c r="F1541" s="30"/>
    </row>
    <row r="1542" spans="1:6" outlineLevel="1" x14ac:dyDescent="0.2">
      <c r="A1542" s="121" t="s">
        <v>343</v>
      </c>
      <c r="B1542" s="121"/>
      <c r="C1542" s="121"/>
      <c r="D1542" s="121"/>
      <c r="E1542" s="121"/>
      <c r="F1542" s="121"/>
    </row>
    <row r="1543" spans="1:6" ht="25.5" outlineLevel="1" x14ac:dyDescent="0.2">
      <c r="A1543" s="30">
        <v>1</v>
      </c>
      <c r="B1543" s="32" t="s">
        <v>344</v>
      </c>
      <c r="C1543" s="30"/>
      <c r="D1543" s="30"/>
      <c r="E1543" s="30"/>
      <c r="F1543" s="30"/>
    </row>
    <row r="1544" spans="1:6" outlineLevel="1" x14ac:dyDescent="0.2">
      <c r="A1544" s="30">
        <v>2</v>
      </c>
      <c r="B1544" s="32" t="s">
        <v>2524</v>
      </c>
      <c r="C1544" s="30"/>
      <c r="D1544" s="30"/>
      <c r="E1544" s="30"/>
      <c r="F1544" s="30"/>
    </row>
    <row r="1545" spans="1:6" ht="25.5" outlineLevel="1" x14ac:dyDescent="0.2">
      <c r="A1545" s="30">
        <v>3</v>
      </c>
      <c r="B1545" s="32" t="s">
        <v>2223</v>
      </c>
      <c r="C1545" s="30"/>
      <c r="D1545" s="30"/>
      <c r="E1545" s="30"/>
      <c r="F1545" s="30"/>
    </row>
    <row r="1546" spans="1:6" ht="25.5" outlineLevel="1" x14ac:dyDescent="0.2">
      <c r="A1546" s="30">
        <v>4</v>
      </c>
      <c r="B1546" s="32" t="s">
        <v>2224</v>
      </c>
      <c r="C1546" s="30"/>
      <c r="D1546" s="30"/>
      <c r="E1546" s="30"/>
      <c r="F1546" s="30"/>
    </row>
    <row r="1547" spans="1:6" outlineLevel="1" x14ac:dyDescent="0.2">
      <c r="A1547" s="30"/>
      <c r="B1547" s="30"/>
      <c r="C1547" s="30"/>
      <c r="D1547" s="30"/>
      <c r="E1547" s="30"/>
      <c r="F1547" s="30"/>
    </row>
    <row r="1548" spans="1:6" outlineLevel="1" x14ac:dyDescent="0.2">
      <c r="A1548" s="121" t="s">
        <v>345</v>
      </c>
      <c r="B1548" s="121"/>
      <c r="C1548" s="121"/>
      <c r="D1548" s="121"/>
      <c r="E1548" s="121"/>
      <c r="F1548" s="121"/>
    </row>
    <row r="1549" spans="1:6" outlineLevel="1" x14ac:dyDescent="0.2">
      <c r="A1549" s="30">
        <v>1</v>
      </c>
      <c r="B1549" s="32" t="s">
        <v>346</v>
      </c>
      <c r="C1549" s="30"/>
      <c r="D1549" s="30"/>
      <c r="E1549" s="30"/>
      <c r="F1549" s="30"/>
    </row>
    <row r="1550" spans="1:6" outlineLevel="1" x14ac:dyDescent="0.2">
      <c r="A1550" s="30">
        <v>2</v>
      </c>
      <c r="B1550" s="32" t="s">
        <v>2525</v>
      </c>
      <c r="C1550" s="30"/>
      <c r="D1550" s="30"/>
      <c r="E1550" s="30"/>
      <c r="F1550" s="30"/>
    </row>
    <row r="1551" spans="1:6" ht="25.5" outlineLevel="1" x14ac:dyDescent="0.2">
      <c r="A1551" s="30">
        <v>3</v>
      </c>
      <c r="B1551" s="32" t="s">
        <v>2225</v>
      </c>
      <c r="C1551" s="30"/>
      <c r="D1551" s="30"/>
      <c r="E1551" s="30"/>
      <c r="F1551" s="30"/>
    </row>
    <row r="1552" spans="1:6" ht="25.5" outlineLevel="1" x14ac:dyDescent="0.2">
      <c r="A1552" s="30">
        <v>4</v>
      </c>
      <c r="B1552" s="32" t="s">
        <v>2226</v>
      </c>
      <c r="C1552" s="30"/>
      <c r="D1552" s="30"/>
      <c r="E1552" s="30"/>
      <c r="F1552" s="30"/>
    </row>
    <row r="1553" spans="1:6" outlineLevel="1" x14ac:dyDescent="0.2">
      <c r="A1553" s="30"/>
      <c r="B1553" s="30"/>
      <c r="C1553" s="30"/>
      <c r="D1553" s="30"/>
      <c r="E1553" s="30"/>
      <c r="F1553" s="30"/>
    </row>
    <row r="1554" spans="1:6" outlineLevel="1" x14ac:dyDescent="0.2">
      <c r="A1554" s="121" t="s">
        <v>347</v>
      </c>
      <c r="B1554" s="121"/>
      <c r="C1554" s="121"/>
      <c r="D1554" s="121"/>
      <c r="E1554" s="121"/>
      <c r="F1554" s="121"/>
    </row>
    <row r="1555" spans="1:6" ht="25.5" outlineLevel="1" x14ac:dyDescent="0.2">
      <c r="A1555" s="30">
        <v>1</v>
      </c>
      <c r="B1555" s="32" t="s">
        <v>348</v>
      </c>
      <c r="C1555" s="30"/>
      <c r="D1555" s="30"/>
      <c r="E1555" s="30"/>
      <c r="F1555" s="30"/>
    </row>
    <row r="1556" spans="1:6" outlineLevel="1" x14ac:dyDescent="0.2">
      <c r="A1556" s="30">
        <v>2</v>
      </c>
      <c r="B1556" s="32" t="s">
        <v>2526</v>
      </c>
      <c r="C1556" s="30"/>
      <c r="D1556" s="30"/>
      <c r="E1556" s="30"/>
      <c r="F1556" s="30"/>
    </row>
    <row r="1557" spans="1:6" ht="25.5" outlineLevel="1" x14ac:dyDescent="0.2">
      <c r="A1557" s="30">
        <v>3</v>
      </c>
      <c r="B1557" s="32" t="s">
        <v>2527</v>
      </c>
      <c r="C1557" s="30"/>
      <c r="D1557" s="30"/>
      <c r="E1557" s="30"/>
      <c r="F1557" s="30"/>
    </row>
    <row r="1558" spans="1:6" outlineLevel="1" x14ac:dyDescent="0.2">
      <c r="A1558" s="30">
        <v>4</v>
      </c>
      <c r="B1558" s="32" t="s">
        <v>2528</v>
      </c>
      <c r="C1558" s="30"/>
      <c r="D1558" s="30"/>
      <c r="E1558" s="30"/>
      <c r="F1558" s="30"/>
    </row>
    <row r="1559" spans="1:6" ht="38.25" outlineLevel="1" x14ac:dyDescent="0.2">
      <c r="A1559" s="30">
        <v>5</v>
      </c>
      <c r="B1559" s="32" t="s">
        <v>2227</v>
      </c>
      <c r="C1559" s="30"/>
      <c r="D1559" s="30"/>
      <c r="E1559" s="30"/>
      <c r="F1559" s="30"/>
    </row>
    <row r="1560" spans="1:6" outlineLevel="1" x14ac:dyDescent="0.2">
      <c r="A1560" s="30"/>
      <c r="B1560" s="30"/>
      <c r="C1560" s="30"/>
      <c r="D1560" s="30"/>
      <c r="E1560" s="30"/>
      <c r="F1560" s="30"/>
    </row>
    <row r="1561" spans="1:6" outlineLevel="1" x14ac:dyDescent="0.2">
      <c r="A1561" s="121" t="s">
        <v>349</v>
      </c>
      <c r="B1561" s="121"/>
      <c r="C1561" s="121"/>
      <c r="D1561" s="121"/>
      <c r="E1561" s="121"/>
      <c r="F1561" s="121"/>
    </row>
    <row r="1562" spans="1:6" outlineLevel="1" x14ac:dyDescent="0.2">
      <c r="A1562" s="30">
        <v>1</v>
      </c>
      <c r="B1562" s="32" t="s">
        <v>350</v>
      </c>
      <c r="C1562" s="30"/>
      <c r="D1562" s="30"/>
      <c r="E1562" s="30"/>
      <c r="F1562" s="30"/>
    </row>
    <row r="1563" spans="1:6" outlineLevel="1" x14ac:dyDescent="0.2">
      <c r="A1563" s="30">
        <v>2</v>
      </c>
      <c r="B1563" s="32" t="s">
        <v>2529</v>
      </c>
      <c r="C1563" s="30"/>
      <c r="D1563" s="30"/>
      <c r="E1563" s="30"/>
      <c r="F1563" s="30"/>
    </row>
    <row r="1564" spans="1:6" ht="25.5" outlineLevel="1" x14ac:dyDescent="0.2">
      <c r="A1564" s="30">
        <v>3</v>
      </c>
      <c r="B1564" s="32" t="s">
        <v>2228</v>
      </c>
      <c r="C1564" s="30"/>
      <c r="D1564" s="30"/>
      <c r="E1564" s="30"/>
      <c r="F1564" s="30"/>
    </row>
    <row r="1565" spans="1:6" outlineLevel="1" x14ac:dyDescent="0.2">
      <c r="A1565" s="30">
        <v>4</v>
      </c>
      <c r="B1565" s="32" t="s">
        <v>2530</v>
      </c>
      <c r="C1565" s="30"/>
      <c r="D1565" s="30"/>
      <c r="E1565" s="30"/>
      <c r="F1565" s="30"/>
    </row>
    <row r="1566" spans="1:6" outlineLevel="1" x14ac:dyDescent="0.2">
      <c r="A1566" s="30"/>
      <c r="B1566" s="30"/>
      <c r="C1566" s="30"/>
      <c r="D1566" s="30"/>
      <c r="E1566" s="30"/>
      <c r="F1566" s="30"/>
    </row>
    <row r="1567" spans="1:6" outlineLevel="1" x14ac:dyDescent="0.2">
      <c r="A1567" s="121" t="s">
        <v>351</v>
      </c>
      <c r="B1567" s="121"/>
      <c r="C1567" s="121"/>
      <c r="D1567" s="121"/>
      <c r="E1567" s="121"/>
      <c r="F1567" s="121"/>
    </row>
    <row r="1568" spans="1:6" outlineLevel="1" x14ac:dyDescent="0.2">
      <c r="A1568" s="30">
        <v>1</v>
      </c>
      <c r="B1568" s="32" t="s">
        <v>352</v>
      </c>
      <c r="C1568" s="30"/>
      <c r="D1568" s="30"/>
      <c r="E1568" s="30"/>
      <c r="F1568" s="30"/>
    </row>
    <row r="1569" spans="1:6" ht="25.5" outlineLevel="1" x14ac:dyDescent="0.2">
      <c r="A1569" s="30">
        <v>2</v>
      </c>
      <c r="B1569" s="32" t="s">
        <v>2229</v>
      </c>
      <c r="C1569" s="30"/>
      <c r="D1569" s="30"/>
      <c r="E1569" s="30"/>
      <c r="F1569" s="30"/>
    </row>
    <row r="1570" spans="1:6" ht="25.5" outlineLevel="1" x14ac:dyDescent="0.2">
      <c r="A1570" s="30">
        <v>3</v>
      </c>
      <c r="B1570" s="32" t="s">
        <v>2531</v>
      </c>
      <c r="C1570" s="30"/>
      <c r="D1570" s="30"/>
      <c r="E1570" s="30"/>
      <c r="F1570" s="30"/>
    </row>
    <row r="1571" spans="1:6" ht="25.5" outlineLevel="1" x14ac:dyDescent="0.2">
      <c r="A1571" s="30">
        <v>4</v>
      </c>
      <c r="B1571" s="32" t="s">
        <v>2230</v>
      </c>
      <c r="C1571" s="30"/>
      <c r="D1571" s="30"/>
      <c r="E1571" s="30"/>
      <c r="F1571" s="30"/>
    </row>
    <row r="1572" spans="1:6" ht="25.5" outlineLevel="1" x14ac:dyDescent="0.2">
      <c r="A1572" s="30">
        <v>5</v>
      </c>
      <c r="B1572" s="32" t="s">
        <v>2231</v>
      </c>
      <c r="C1572" s="30"/>
      <c r="D1572" s="30"/>
      <c r="E1572" s="30"/>
      <c r="F1572" s="30"/>
    </row>
    <row r="1573" spans="1:6" outlineLevel="1" x14ac:dyDescent="0.2">
      <c r="A1573" s="30"/>
      <c r="B1573" s="30"/>
      <c r="C1573" s="30"/>
      <c r="D1573" s="30"/>
      <c r="E1573" s="30"/>
      <c r="F1573" s="30"/>
    </row>
    <row r="1574" spans="1:6" outlineLevel="1" x14ac:dyDescent="0.2">
      <c r="A1574" s="121" t="s">
        <v>353</v>
      </c>
      <c r="B1574" s="121"/>
      <c r="C1574" s="121"/>
      <c r="D1574" s="121"/>
      <c r="E1574" s="121"/>
      <c r="F1574" s="121"/>
    </row>
    <row r="1575" spans="1:6" outlineLevel="1" x14ac:dyDescent="0.2">
      <c r="A1575" s="30">
        <v>1</v>
      </c>
      <c r="B1575" s="32" t="s">
        <v>354</v>
      </c>
      <c r="C1575" s="30"/>
      <c r="D1575" s="30"/>
      <c r="E1575" s="30"/>
      <c r="F1575" s="30"/>
    </row>
    <row r="1576" spans="1:6" ht="25.5" outlineLevel="1" x14ac:dyDescent="0.2">
      <c r="A1576" s="30">
        <v>2</v>
      </c>
      <c r="B1576" s="32" t="s">
        <v>2229</v>
      </c>
      <c r="C1576" s="30"/>
      <c r="D1576" s="30"/>
      <c r="E1576" s="30"/>
      <c r="F1576" s="30"/>
    </row>
    <row r="1577" spans="1:6" ht="25.5" outlineLevel="1" x14ac:dyDescent="0.2">
      <c r="A1577" s="30">
        <v>3</v>
      </c>
      <c r="B1577" s="32" t="s">
        <v>2531</v>
      </c>
      <c r="C1577" s="30"/>
      <c r="D1577" s="30"/>
      <c r="E1577" s="30"/>
      <c r="F1577" s="30"/>
    </row>
    <row r="1578" spans="1:6" ht="25.5" outlineLevel="1" x14ac:dyDescent="0.2">
      <c r="A1578" s="30">
        <v>4</v>
      </c>
      <c r="B1578" s="32" t="s">
        <v>2230</v>
      </c>
      <c r="C1578" s="30"/>
      <c r="D1578" s="30"/>
      <c r="E1578" s="30"/>
      <c r="F1578" s="30"/>
    </row>
    <row r="1579" spans="1:6" ht="25.5" outlineLevel="1" x14ac:dyDescent="0.2">
      <c r="A1579" s="30">
        <v>5</v>
      </c>
      <c r="B1579" s="32" t="s">
        <v>2231</v>
      </c>
      <c r="C1579" s="30"/>
      <c r="D1579" s="30"/>
      <c r="E1579" s="30"/>
      <c r="F1579" s="30"/>
    </row>
    <row r="1580" spans="1:6" outlineLevel="1" x14ac:dyDescent="0.2">
      <c r="A1580" s="30"/>
      <c r="B1580" s="30"/>
      <c r="C1580" s="30"/>
      <c r="D1580" s="30"/>
      <c r="E1580" s="30"/>
      <c r="F1580" s="30"/>
    </row>
    <row r="1581" spans="1:6" outlineLevel="1" x14ac:dyDescent="0.2">
      <c r="A1581" s="121" t="s">
        <v>355</v>
      </c>
      <c r="B1581" s="121"/>
      <c r="C1581" s="121"/>
      <c r="D1581" s="121"/>
      <c r="E1581" s="121"/>
      <c r="F1581" s="121"/>
    </row>
    <row r="1582" spans="1:6" outlineLevel="1" x14ac:dyDescent="0.2">
      <c r="A1582" s="30">
        <v>1</v>
      </c>
      <c r="B1582" s="32" t="s">
        <v>356</v>
      </c>
      <c r="C1582" s="30"/>
      <c r="D1582" s="30"/>
      <c r="E1582" s="30"/>
      <c r="F1582" s="30"/>
    </row>
    <row r="1583" spans="1:6" ht="25.5" outlineLevel="1" x14ac:dyDescent="0.2">
      <c r="A1583" s="30">
        <v>2</v>
      </c>
      <c r="B1583" s="32" t="s">
        <v>2229</v>
      </c>
      <c r="C1583" s="30"/>
      <c r="D1583" s="30"/>
      <c r="E1583" s="30"/>
      <c r="F1583" s="30"/>
    </row>
    <row r="1584" spans="1:6" ht="25.5" outlineLevel="1" x14ac:dyDescent="0.2">
      <c r="A1584" s="30">
        <v>3</v>
      </c>
      <c r="B1584" s="32" t="s">
        <v>2531</v>
      </c>
      <c r="C1584" s="30"/>
      <c r="D1584" s="30"/>
      <c r="E1584" s="30"/>
      <c r="F1584" s="30"/>
    </row>
    <row r="1585" spans="1:6" ht="25.5" outlineLevel="1" x14ac:dyDescent="0.2">
      <c r="A1585" s="30">
        <v>4</v>
      </c>
      <c r="B1585" s="32" t="s">
        <v>2230</v>
      </c>
      <c r="C1585" s="30"/>
      <c r="D1585" s="30"/>
      <c r="E1585" s="30"/>
      <c r="F1585" s="30"/>
    </row>
    <row r="1586" spans="1:6" ht="25.5" outlineLevel="1" x14ac:dyDescent="0.2">
      <c r="A1586" s="30">
        <v>5</v>
      </c>
      <c r="B1586" s="32" t="s">
        <v>2231</v>
      </c>
      <c r="C1586" s="30"/>
      <c r="D1586" s="30"/>
      <c r="E1586" s="30"/>
      <c r="F1586" s="30"/>
    </row>
    <row r="1587" spans="1:6" outlineLevel="1" x14ac:dyDescent="0.2">
      <c r="A1587" s="30"/>
      <c r="B1587" s="30"/>
      <c r="C1587" s="30"/>
      <c r="D1587" s="30"/>
      <c r="E1587" s="30"/>
      <c r="F1587" s="30"/>
    </row>
    <row r="1588" spans="1:6" outlineLevel="1" x14ac:dyDescent="0.2">
      <c r="A1588" s="121" t="s">
        <v>333</v>
      </c>
      <c r="B1588" s="121"/>
      <c r="C1588" s="121"/>
      <c r="D1588" s="121"/>
      <c r="E1588" s="121"/>
      <c r="F1588" s="121"/>
    </row>
    <row r="1589" spans="1:6" outlineLevel="1" x14ac:dyDescent="0.2">
      <c r="A1589" s="30">
        <v>1</v>
      </c>
      <c r="B1589" s="32" t="s">
        <v>334</v>
      </c>
      <c r="C1589" s="30"/>
      <c r="D1589" s="30"/>
      <c r="E1589" s="30"/>
      <c r="F1589" s="30"/>
    </row>
    <row r="1590" spans="1:6" outlineLevel="1" x14ac:dyDescent="0.2">
      <c r="A1590" s="30">
        <v>2</v>
      </c>
      <c r="B1590" s="32" t="s">
        <v>2532</v>
      </c>
      <c r="C1590" s="30"/>
      <c r="D1590" s="30"/>
      <c r="E1590" s="30"/>
      <c r="F1590" s="30"/>
    </row>
    <row r="1591" spans="1:6" ht="25.5" outlineLevel="1" x14ac:dyDescent="0.2">
      <c r="A1591" s="30">
        <v>3</v>
      </c>
      <c r="B1591" s="32" t="s">
        <v>2232</v>
      </c>
      <c r="C1591" s="30"/>
      <c r="D1591" s="30"/>
      <c r="E1591" s="30"/>
      <c r="F1591" s="30"/>
    </row>
    <row r="1592" spans="1:6" outlineLevel="1" x14ac:dyDescent="0.2">
      <c r="A1592" s="30">
        <v>4</v>
      </c>
      <c r="B1592" s="32" t="s">
        <v>2233</v>
      </c>
      <c r="C1592" s="30"/>
      <c r="D1592" s="30"/>
      <c r="E1592" s="30"/>
      <c r="F1592" s="30"/>
    </row>
    <row r="1593" spans="1:6" outlineLevel="1" x14ac:dyDescent="0.2">
      <c r="A1593" s="30"/>
      <c r="B1593" s="30"/>
      <c r="C1593" s="30"/>
      <c r="D1593" s="30"/>
      <c r="E1593" s="30"/>
      <c r="F1593" s="30"/>
    </row>
    <row r="1594" spans="1:6" outlineLevel="1" x14ac:dyDescent="0.2">
      <c r="A1594" s="121" t="s">
        <v>335</v>
      </c>
      <c r="B1594" s="121"/>
      <c r="C1594" s="121"/>
      <c r="D1594" s="121"/>
      <c r="E1594" s="121"/>
      <c r="F1594" s="121"/>
    </row>
    <row r="1595" spans="1:6" outlineLevel="1" x14ac:dyDescent="0.2">
      <c r="A1595" s="30">
        <v>1</v>
      </c>
      <c r="B1595" s="32" t="s">
        <v>336</v>
      </c>
      <c r="C1595" s="30"/>
      <c r="D1595" s="30"/>
      <c r="E1595" s="30"/>
      <c r="F1595" s="30"/>
    </row>
    <row r="1596" spans="1:6" outlineLevel="1" x14ac:dyDescent="0.2">
      <c r="A1596" s="30">
        <v>2</v>
      </c>
      <c r="B1596" s="32" t="s">
        <v>2533</v>
      </c>
      <c r="C1596" s="30"/>
      <c r="D1596" s="30"/>
      <c r="E1596" s="30"/>
      <c r="F1596" s="30"/>
    </row>
    <row r="1597" spans="1:6" ht="25.5" outlineLevel="1" x14ac:dyDescent="0.2">
      <c r="A1597" s="30">
        <v>3</v>
      </c>
      <c r="B1597" s="32" t="s">
        <v>2234</v>
      </c>
      <c r="C1597" s="30"/>
      <c r="D1597" s="30"/>
      <c r="E1597" s="30"/>
      <c r="F1597" s="30"/>
    </row>
    <row r="1598" spans="1:6" ht="25.5" outlineLevel="1" x14ac:dyDescent="0.2">
      <c r="A1598" s="30">
        <v>4</v>
      </c>
      <c r="B1598" s="32" t="s">
        <v>2235</v>
      </c>
      <c r="C1598" s="30"/>
      <c r="D1598" s="30"/>
      <c r="E1598" s="30"/>
      <c r="F1598" s="30"/>
    </row>
    <row r="1599" spans="1:6" outlineLevel="1" x14ac:dyDescent="0.2">
      <c r="A1599" s="30"/>
      <c r="B1599" s="30"/>
      <c r="C1599" s="30"/>
      <c r="D1599" s="30"/>
      <c r="E1599" s="30"/>
      <c r="F1599" s="30"/>
    </row>
    <row r="1600" spans="1:6" outlineLevel="1" x14ac:dyDescent="0.2">
      <c r="A1600" s="121" t="s">
        <v>337</v>
      </c>
      <c r="B1600" s="121"/>
      <c r="C1600" s="121"/>
      <c r="D1600" s="121"/>
      <c r="E1600" s="121"/>
      <c r="F1600" s="121"/>
    </row>
    <row r="1601" spans="1:6" outlineLevel="1" x14ac:dyDescent="0.2">
      <c r="A1601" s="30">
        <v>1</v>
      </c>
      <c r="B1601" s="32" t="s">
        <v>338</v>
      </c>
      <c r="C1601" s="30"/>
      <c r="D1601" s="30"/>
      <c r="E1601" s="30"/>
      <c r="F1601" s="30"/>
    </row>
    <row r="1602" spans="1:6" outlineLevel="1" x14ac:dyDescent="0.2">
      <c r="A1602" s="30">
        <v>2</v>
      </c>
      <c r="B1602" s="32" t="s">
        <v>2534</v>
      </c>
      <c r="C1602" s="30"/>
      <c r="D1602" s="30"/>
      <c r="E1602" s="30"/>
      <c r="F1602" s="30"/>
    </row>
    <row r="1603" spans="1:6" ht="25.5" outlineLevel="1" x14ac:dyDescent="0.2">
      <c r="A1603" s="30">
        <v>3</v>
      </c>
      <c r="B1603" s="32" t="s">
        <v>2236</v>
      </c>
      <c r="C1603" s="30"/>
      <c r="D1603" s="30"/>
      <c r="E1603" s="30"/>
      <c r="F1603" s="30"/>
    </row>
    <row r="1604" spans="1:6" outlineLevel="1" x14ac:dyDescent="0.2">
      <c r="A1604" s="30">
        <v>4</v>
      </c>
      <c r="B1604" s="32" t="s">
        <v>2535</v>
      </c>
      <c r="C1604" s="30"/>
      <c r="D1604" s="30"/>
      <c r="E1604" s="30"/>
      <c r="F1604" s="30"/>
    </row>
    <row r="1605" spans="1:6" outlineLevel="1" x14ac:dyDescent="0.2">
      <c r="A1605" s="30"/>
      <c r="B1605" s="30"/>
      <c r="C1605" s="30"/>
      <c r="D1605" s="30"/>
      <c r="E1605" s="30"/>
      <c r="F1605" s="30"/>
    </row>
    <row r="1606" spans="1:6" outlineLevel="1" x14ac:dyDescent="0.2">
      <c r="A1606" s="121" t="s">
        <v>339</v>
      </c>
      <c r="B1606" s="121"/>
      <c r="C1606" s="121"/>
      <c r="D1606" s="121"/>
      <c r="E1606" s="121"/>
      <c r="F1606" s="121"/>
    </row>
    <row r="1607" spans="1:6" outlineLevel="1" x14ac:dyDescent="0.2">
      <c r="A1607" s="30">
        <v>1</v>
      </c>
      <c r="B1607" s="32" t="s">
        <v>340</v>
      </c>
      <c r="C1607" s="30"/>
      <c r="D1607" s="30"/>
      <c r="E1607" s="30"/>
      <c r="F1607" s="30"/>
    </row>
    <row r="1608" spans="1:6" ht="25.5" outlineLevel="1" x14ac:dyDescent="0.2">
      <c r="A1608" s="30">
        <v>2</v>
      </c>
      <c r="B1608" s="32" t="s">
        <v>2237</v>
      </c>
      <c r="C1608" s="30"/>
      <c r="D1608" s="30"/>
      <c r="E1608" s="30"/>
      <c r="F1608" s="30"/>
    </row>
    <row r="1609" spans="1:6" ht="25.5" outlineLevel="1" x14ac:dyDescent="0.2">
      <c r="A1609" s="30">
        <v>3</v>
      </c>
      <c r="B1609" s="32" t="s">
        <v>2536</v>
      </c>
      <c r="C1609" s="30"/>
      <c r="D1609" s="30"/>
      <c r="E1609" s="30"/>
      <c r="F1609" s="30"/>
    </row>
    <row r="1610" spans="1:6" ht="25.5" outlineLevel="1" x14ac:dyDescent="0.2">
      <c r="A1610" s="30">
        <v>4</v>
      </c>
      <c r="B1610" s="32" t="s">
        <v>2238</v>
      </c>
      <c r="C1610" s="30"/>
      <c r="D1610" s="30"/>
      <c r="E1610" s="30"/>
      <c r="F1610" s="30"/>
    </row>
    <row r="1611" spans="1:6" outlineLevel="1" x14ac:dyDescent="0.2">
      <c r="A1611" s="30"/>
      <c r="B1611" s="30"/>
      <c r="C1611" s="30"/>
      <c r="D1611" s="30"/>
      <c r="E1611" s="30"/>
      <c r="F1611" s="30"/>
    </row>
    <row r="1612" spans="1:6" outlineLevel="1" x14ac:dyDescent="0.2">
      <c r="A1612" s="121" t="s">
        <v>341</v>
      </c>
      <c r="B1612" s="121"/>
      <c r="C1612" s="121"/>
      <c r="D1612" s="121"/>
      <c r="E1612" s="121"/>
      <c r="F1612" s="121"/>
    </row>
    <row r="1613" spans="1:6" outlineLevel="1" x14ac:dyDescent="0.2">
      <c r="A1613" s="30">
        <v>1</v>
      </c>
      <c r="B1613" s="32" t="s">
        <v>342</v>
      </c>
      <c r="C1613" s="30"/>
      <c r="D1613" s="30"/>
      <c r="E1613" s="30"/>
      <c r="F1613" s="30"/>
    </row>
    <row r="1614" spans="1:6" ht="25.5" outlineLevel="1" x14ac:dyDescent="0.2">
      <c r="A1614" s="30">
        <v>2</v>
      </c>
      <c r="B1614" s="32" t="s">
        <v>2237</v>
      </c>
      <c r="C1614" s="30"/>
      <c r="D1614" s="30"/>
      <c r="E1614" s="30"/>
      <c r="F1614" s="30"/>
    </row>
    <row r="1615" spans="1:6" ht="25.5" outlineLevel="1" x14ac:dyDescent="0.2">
      <c r="A1615" s="30">
        <v>3</v>
      </c>
      <c r="B1615" s="32" t="s">
        <v>2536</v>
      </c>
      <c r="C1615" s="30"/>
      <c r="D1615" s="30"/>
      <c r="E1615" s="30"/>
      <c r="F1615" s="30"/>
    </row>
    <row r="1616" spans="1:6" ht="25.5" outlineLevel="1" x14ac:dyDescent="0.2">
      <c r="A1616" s="30">
        <v>4</v>
      </c>
      <c r="B1616" s="32" t="s">
        <v>2238</v>
      </c>
      <c r="C1616" s="30"/>
      <c r="D1616" s="30"/>
      <c r="E1616" s="30"/>
      <c r="F1616" s="30"/>
    </row>
    <row r="1617" spans="1:6" outlineLevel="1" x14ac:dyDescent="0.2">
      <c r="A1617" s="30"/>
      <c r="B1617" s="30"/>
      <c r="C1617" s="30"/>
      <c r="D1617" s="30"/>
      <c r="E1617" s="30"/>
      <c r="F1617" s="30"/>
    </row>
    <row r="1618" spans="1:6" outlineLevel="1" x14ac:dyDescent="0.2">
      <c r="A1618" s="121" t="s">
        <v>486</v>
      </c>
      <c r="B1618" s="121"/>
      <c r="C1618" s="121"/>
      <c r="D1618" s="121"/>
      <c r="E1618" s="121"/>
      <c r="F1618" s="121"/>
    </row>
    <row r="1619" spans="1:6" outlineLevel="1" x14ac:dyDescent="0.2">
      <c r="A1619" s="30">
        <v>1</v>
      </c>
      <c r="B1619" s="32" t="s">
        <v>487</v>
      </c>
      <c r="C1619" s="30"/>
      <c r="D1619" s="30"/>
      <c r="E1619" s="30"/>
      <c r="F1619" s="30"/>
    </row>
    <row r="1620" spans="1:6" outlineLevel="1" x14ac:dyDescent="0.2">
      <c r="A1620" s="30">
        <v>2</v>
      </c>
      <c r="B1620" s="32" t="s">
        <v>2537</v>
      </c>
      <c r="C1620" s="30"/>
      <c r="D1620" s="30"/>
      <c r="E1620" s="30"/>
      <c r="F1620" s="30"/>
    </row>
    <row r="1621" spans="1:6" ht="25.5" outlineLevel="1" x14ac:dyDescent="0.2">
      <c r="A1621" s="30">
        <v>3</v>
      </c>
      <c r="B1621" s="32" t="s">
        <v>953</v>
      </c>
      <c r="C1621" s="30"/>
      <c r="D1621" s="30"/>
      <c r="E1621" s="30"/>
      <c r="F1621" s="30"/>
    </row>
    <row r="1622" spans="1:6" ht="25.5" outlineLevel="1" x14ac:dyDescent="0.2">
      <c r="A1622" s="30">
        <v>4</v>
      </c>
      <c r="B1622" s="32" t="s">
        <v>954</v>
      </c>
      <c r="C1622" s="30"/>
      <c r="D1622" s="30"/>
      <c r="E1622" s="30"/>
      <c r="F1622" s="30"/>
    </row>
    <row r="1623" spans="1:6" outlineLevel="1" x14ac:dyDescent="0.2">
      <c r="A1623" s="30">
        <v>5</v>
      </c>
      <c r="B1623" s="32" t="s">
        <v>955</v>
      </c>
      <c r="C1623" s="30"/>
      <c r="D1623" s="30"/>
      <c r="E1623" s="30"/>
      <c r="F1623" s="30"/>
    </row>
    <row r="1624" spans="1:6" outlineLevel="1" x14ac:dyDescent="0.2">
      <c r="A1624" s="30"/>
      <c r="B1624" s="30"/>
      <c r="C1624" s="30"/>
      <c r="D1624" s="30"/>
      <c r="E1624" s="30"/>
      <c r="F1624" s="30"/>
    </row>
    <row r="1625" spans="1:6" outlineLevel="1" x14ac:dyDescent="0.2">
      <c r="A1625" s="121" t="s">
        <v>488</v>
      </c>
      <c r="B1625" s="121"/>
      <c r="C1625" s="121"/>
      <c r="D1625" s="121"/>
      <c r="E1625" s="121"/>
      <c r="F1625" s="121"/>
    </row>
    <row r="1626" spans="1:6" ht="25.5" outlineLevel="1" x14ac:dyDescent="0.2">
      <c r="A1626" s="30">
        <v>1</v>
      </c>
      <c r="B1626" s="32" t="s">
        <v>489</v>
      </c>
      <c r="C1626" s="30"/>
      <c r="D1626" s="30"/>
      <c r="E1626" s="30"/>
      <c r="F1626" s="30"/>
    </row>
    <row r="1627" spans="1:6" outlineLevel="1" x14ac:dyDescent="0.2">
      <c r="A1627" s="30">
        <v>2</v>
      </c>
      <c r="B1627" s="32" t="s">
        <v>956</v>
      </c>
      <c r="C1627" s="30"/>
      <c r="D1627" s="30"/>
      <c r="E1627" s="30"/>
      <c r="F1627" s="30"/>
    </row>
    <row r="1628" spans="1:6" outlineLevel="1" x14ac:dyDescent="0.2">
      <c r="A1628" s="30">
        <v>3</v>
      </c>
      <c r="B1628" s="32" t="s">
        <v>957</v>
      </c>
      <c r="C1628" s="30"/>
      <c r="D1628" s="30"/>
      <c r="E1628" s="30"/>
      <c r="F1628" s="30"/>
    </row>
    <row r="1629" spans="1:6" ht="25.5" outlineLevel="1" x14ac:dyDescent="0.2">
      <c r="A1629" s="30">
        <v>4</v>
      </c>
      <c r="B1629" s="32" t="s">
        <v>958</v>
      </c>
      <c r="C1629" s="30"/>
      <c r="D1629" s="30"/>
      <c r="E1629" s="30"/>
      <c r="F1629" s="30"/>
    </row>
    <row r="1630" spans="1:6" outlineLevel="1" x14ac:dyDescent="0.2">
      <c r="A1630" s="30">
        <v>5</v>
      </c>
      <c r="B1630" s="32" t="s">
        <v>959</v>
      </c>
      <c r="C1630" s="30"/>
      <c r="D1630" s="30"/>
      <c r="E1630" s="30"/>
      <c r="F1630" s="30"/>
    </row>
    <row r="1631" spans="1:6" outlineLevel="1" x14ac:dyDescent="0.2">
      <c r="A1631" s="30"/>
      <c r="B1631" s="30"/>
      <c r="C1631" s="30"/>
      <c r="D1631" s="30"/>
      <c r="E1631" s="30"/>
      <c r="F1631" s="30"/>
    </row>
    <row r="1632" spans="1:6" outlineLevel="1" x14ac:dyDescent="0.2">
      <c r="A1632" s="121" t="s">
        <v>490</v>
      </c>
      <c r="B1632" s="121"/>
      <c r="C1632" s="121"/>
      <c r="D1632" s="121"/>
      <c r="E1632" s="121"/>
      <c r="F1632" s="121"/>
    </row>
    <row r="1633" spans="1:6" ht="25.5" outlineLevel="1" x14ac:dyDescent="0.2">
      <c r="A1633" s="30">
        <v>1</v>
      </c>
      <c r="B1633" s="32" t="s">
        <v>491</v>
      </c>
      <c r="C1633" s="30"/>
      <c r="D1633" s="30"/>
      <c r="E1633" s="30"/>
      <c r="F1633" s="30"/>
    </row>
    <row r="1634" spans="1:6" outlineLevel="1" x14ac:dyDescent="0.2">
      <c r="A1634" s="30">
        <v>2</v>
      </c>
      <c r="B1634" s="32" t="s">
        <v>960</v>
      </c>
      <c r="C1634" s="30"/>
      <c r="D1634" s="30"/>
      <c r="E1634" s="30"/>
      <c r="F1634" s="30"/>
    </row>
    <row r="1635" spans="1:6" ht="38.25" outlineLevel="1" x14ac:dyDescent="0.2">
      <c r="A1635" s="30">
        <v>3</v>
      </c>
      <c r="B1635" s="32" t="s">
        <v>961</v>
      </c>
      <c r="C1635" s="30"/>
      <c r="D1635" s="30"/>
      <c r="E1635" s="30"/>
      <c r="F1635" s="30"/>
    </row>
    <row r="1636" spans="1:6" outlineLevel="1" x14ac:dyDescent="0.2">
      <c r="A1636" s="30">
        <v>4</v>
      </c>
      <c r="B1636" s="32" t="s">
        <v>962</v>
      </c>
      <c r="C1636" s="30"/>
      <c r="D1636" s="30"/>
      <c r="E1636" s="30"/>
      <c r="F1636" s="30"/>
    </row>
    <row r="1637" spans="1:6" outlineLevel="1" x14ac:dyDescent="0.2">
      <c r="A1637" s="30"/>
      <c r="B1637" s="30"/>
      <c r="C1637" s="30"/>
      <c r="D1637" s="30"/>
      <c r="E1637" s="30"/>
      <c r="F1637" s="30"/>
    </row>
    <row r="1638" spans="1:6" outlineLevel="1" x14ac:dyDescent="0.2">
      <c r="A1638" s="121" t="s">
        <v>492</v>
      </c>
      <c r="B1638" s="121"/>
      <c r="C1638" s="121"/>
      <c r="D1638" s="121"/>
      <c r="E1638" s="121"/>
      <c r="F1638" s="121"/>
    </row>
    <row r="1639" spans="1:6" outlineLevel="1" x14ac:dyDescent="0.2">
      <c r="A1639" s="30">
        <v>1</v>
      </c>
      <c r="B1639" s="32" t="s">
        <v>493</v>
      </c>
      <c r="C1639" s="30"/>
      <c r="D1639" s="30"/>
      <c r="E1639" s="30"/>
      <c r="F1639" s="30"/>
    </row>
    <row r="1640" spans="1:6" outlineLevel="1" x14ac:dyDescent="0.2">
      <c r="A1640" s="30">
        <v>2</v>
      </c>
      <c r="B1640" s="32" t="s">
        <v>963</v>
      </c>
      <c r="C1640" s="30"/>
      <c r="D1640" s="30"/>
      <c r="E1640" s="30"/>
      <c r="F1640" s="30"/>
    </row>
    <row r="1641" spans="1:6" outlineLevel="1" x14ac:dyDescent="0.2">
      <c r="A1641" s="30">
        <v>3</v>
      </c>
      <c r="B1641" s="32" t="s">
        <v>964</v>
      </c>
      <c r="C1641" s="30"/>
      <c r="D1641" s="30"/>
      <c r="E1641" s="30"/>
      <c r="F1641" s="30"/>
    </row>
    <row r="1642" spans="1:6" outlineLevel="1" x14ac:dyDescent="0.2">
      <c r="A1642" s="30">
        <v>4</v>
      </c>
      <c r="B1642" s="32" t="s">
        <v>965</v>
      </c>
      <c r="C1642" s="30"/>
      <c r="D1642" s="30"/>
      <c r="E1642" s="30"/>
      <c r="F1642" s="30"/>
    </row>
    <row r="1643" spans="1:6" outlineLevel="1" x14ac:dyDescent="0.2">
      <c r="A1643" s="30"/>
      <c r="B1643" s="30"/>
      <c r="C1643" s="30"/>
      <c r="D1643" s="30"/>
      <c r="E1643" s="30"/>
      <c r="F1643" s="30"/>
    </row>
    <row r="1644" spans="1:6" outlineLevel="1" x14ac:dyDescent="0.2">
      <c r="A1644" s="121" t="s">
        <v>495</v>
      </c>
      <c r="B1644" s="121"/>
      <c r="C1644" s="121"/>
      <c r="D1644" s="121"/>
      <c r="E1644" s="121"/>
      <c r="F1644" s="121"/>
    </row>
    <row r="1645" spans="1:6" outlineLevel="1" x14ac:dyDescent="0.2">
      <c r="A1645" s="30">
        <v>1</v>
      </c>
      <c r="B1645" s="32" t="s">
        <v>496</v>
      </c>
      <c r="C1645" s="30"/>
      <c r="D1645" s="30"/>
      <c r="E1645" s="30"/>
      <c r="F1645" s="30"/>
    </row>
    <row r="1646" spans="1:6" outlineLevel="1" x14ac:dyDescent="0.2">
      <c r="A1646" s="30">
        <v>2</v>
      </c>
      <c r="B1646" s="32" t="s">
        <v>966</v>
      </c>
      <c r="C1646" s="30"/>
      <c r="D1646" s="30"/>
      <c r="E1646" s="30"/>
      <c r="F1646" s="30"/>
    </row>
    <row r="1647" spans="1:6" outlineLevel="1" x14ac:dyDescent="0.2">
      <c r="A1647" s="30">
        <v>3</v>
      </c>
      <c r="B1647" s="32" t="s">
        <v>967</v>
      </c>
      <c r="C1647" s="30"/>
      <c r="D1647" s="30"/>
      <c r="E1647" s="30"/>
      <c r="F1647" s="30"/>
    </row>
    <row r="1648" spans="1:6" outlineLevel="1" x14ac:dyDescent="0.2">
      <c r="A1648" s="30">
        <v>4</v>
      </c>
      <c r="B1648" s="32" t="s">
        <v>968</v>
      </c>
      <c r="C1648" s="30"/>
      <c r="D1648" s="30"/>
      <c r="E1648" s="30"/>
      <c r="F1648" s="30"/>
    </row>
    <row r="1649" spans="1:6" outlineLevel="1" x14ac:dyDescent="0.2">
      <c r="A1649" s="30"/>
      <c r="B1649" s="30"/>
      <c r="C1649" s="30"/>
      <c r="D1649" s="30"/>
      <c r="E1649" s="30"/>
      <c r="F1649" s="30"/>
    </row>
    <row r="1650" spans="1:6" outlineLevel="1" x14ac:dyDescent="0.2">
      <c r="A1650" s="121" t="s">
        <v>497</v>
      </c>
      <c r="B1650" s="121"/>
      <c r="C1650" s="121"/>
      <c r="D1650" s="121"/>
      <c r="E1650" s="121"/>
      <c r="F1650" s="121"/>
    </row>
    <row r="1651" spans="1:6" ht="25.5" outlineLevel="1" x14ac:dyDescent="0.2">
      <c r="A1651" s="30">
        <v>1</v>
      </c>
      <c r="B1651" s="32" t="s">
        <v>498</v>
      </c>
      <c r="C1651" s="30"/>
      <c r="D1651" s="30"/>
      <c r="E1651" s="30"/>
      <c r="F1651" s="30"/>
    </row>
    <row r="1652" spans="1:6" outlineLevel="1" x14ac:dyDescent="0.2">
      <c r="A1652" s="30">
        <v>2</v>
      </c>
      <c r="B1652" s="32" t="s">
        <v>969</v>
      </c>
      <c r="C1652" s="30"/>
      <c r="D1652" s="30"/>
      <c r="E1652" s="30"/>
      <c r="F1652" s="30"/>
    </row>
    <row r="1653" spans="1:6" outlineLevel="1" x14ac:dyDescent="0.2">
      <c r="A1653" s="30">
        <v>3</v>
      </c>
      <c r="B1653" s="32" t="s">
        <v>970</v>
      </c>
      <c r="C1653" s="30"/>
      <c r="D1653" s="30"/>
      <c r="E1653" s="30"/>
      <c r="F1653" s="30"/>
    </row>
    <row r="1654" spans="1:6" ht="25.5" outlineLevel="1" x14ac:dyDescent="0.2">
      <c r="A1654" s="30">
        <v>4</v>
      </c>
      <c r="B1654" s="32" t="s">
        <v>971</v>
      </c>
      <c r="C1654" s="30"/>
      <c r="D1654" s="30"/>
      <c r="E1654" s="30"/>
      <c r="F1654" s="30"/>
    </row>
    <row r="1655" spans="1:6" outlineLevel="1" x14ac:dyDescent="0.2">
      <c r="A1655" s="30"/>
      <c r="B1655" s="30"/>
      <c r="C1655" s="30"/>
      <c r="D1655" s="30"/>
      <c r="E1655" s="30"/>
      <c r="F1655" s="30"/>
    </row>
    <row r="1656" spans="1:6" outlineLevel="1" x14ac:dyDescent="0.2">
      <c r="A1656" s="121" t="s">
        <v>499</v>
      </c>
      <c r="B1656" s="121"/>
      <c r="C1656" s="121"/>
      <c r="D1656" s="121"/>
      <c r="E1656" s="121"/>
      <c r="F1656" s="121"/>
    </row>
    <row r="1657" spans="1:6" ht="25.5" outlineLevel="1" x14ac:dyDescent="0.2">
      <c r="A1657" s="30">
        <v>1</v>
      </c>
      <c r="B1657" s="32" t="s">
        <v>501</v>
      </c>
      <c r="C1657" s="30"/>
      <c r="D1657" s="30"/>
      <c r="E1657" s="30"/>
      <c r="F1657" s="30"/>
    </row>
    <row r="1658" spans="1:6" outlineLevel="1" x14ac:dyDescent="0.2">
      <c r="A1658" s="30">
        <v>2</v>
      </c>
      <c r="B1658" s="32" t="s">
        <v>972</v>
      </c>
      <c r="C1658" s="30"/>
      <c r="D1658" s="30"/>
      <c r="E1658" s="30"/>
      <c r="F1658" s="30"/>
    </row>
    <row r="1659" spans="1:6" outlineLevel="1" x14ac:dyDescent="0.2">
      <c r="A1659" s="30">
        <v>3</v>
      </c>
      <c r="B1659" s="32" t="s">
        <v>973</v>
      </c>
      <c r="C1659" s="30"/>
      <c r="D1659" s="30"/>
      <c r="E1659" s="30"/>
      <c r="F1659" s="30"/>
    </row>
    <row r="1660" spans="1:6" outlineLevel="1" x14ac:dyDescent="0.2">
      <c r="A1660" s="30">
        <v>4</v>
      </c>
      <c r="B1660" s="32" t="s">
        <v>974</v>
      </c>
      <c r="C1660" s="30"/>
      <c r="D1660" s="30"/>
      <c r="E1660" s="30"/>
      <c r="F1660" s="30"/>
    </row>
    <row r="1661" spans="1:6" ht="25.5" outlineLevel="1" x14ac:dyDescent="0.2">
      <c r="A1661" s="30">
        <v>5</v>
      </c>
      <c r="B1661" s="32" t="s">
        <v>975</v>
      </c>
      <c r="C1661" s="30"/>
      <c r="D1661" s="30"/>
      <c r="E1661" s="30"/>
      <c r="F1661" s="30"/>
    </row>
    <row r="1662" spans="1:6" outlineLevel="1" x14ac:dyDescent="0.2">
      <c r="A1662" s="30">
        <v>6</v>
      </c>
      <c r="B1662" s="32" t="s">
        <v>976</v>
      </c>
      <c r="C1662" s="30"/>
      <c r="D1662" s="30"/>
      <c r="E1662" s="30"/>
      <c r="F1662" s="30"/>
    </row>
    <row r="1663" spans="1:6" outlineLevel="1" x14ac:dyDescent="0.2">
      <c r="A1663" s="30"/>
      <c r="B1663" s="30"/>
      <c r="C1663" s="30"/>
      <c r="D1663" s="30"/>
      <c r="E1663" s="30"/>
      <c r="F1663" s="30"/>
    </row>
    <row r="1664" spans="1:6" outlineLevel="1" x14ac:dyDescent="0.2">
      <c r="A1664" s="121" t="s">
        <v>502</v>
      </c>
      <c r="B1664" s="121"/>
      <c r="C1664" s="121"/>
      <c r="D1664" s="121"/>
      <c r="E1664" s="121"/>
      <c r="F1664" s="121"/>
    </row>
    <row r="1665" spans="1:6" ht="25.5" outlineLevel="1" x14ac:dyDescent="0.2">
      <c r="A1665" s="30">
        <v>1</v>
      </c>
      <c r="B1665" s="32" t="s">
        <v>503</v>
      </c>
      <c r="C1665" s="30"/>
      <c r="D1665" s="30"/>
      <c r="E1665" s="30"/>
      <c r="F1665" s="30"/>
    </row>
    <row r="1666" spans="1:6" outlineLevel="1" x14ac:dyDescent="0.2">
      <c r="A1666" s="30">
        <v>2</v>
      </c>
      <c r="B1666" s="32" t="s">
        <v>977</v>
      </c>
      <c r="C1666" s="30"/>
      <c r="D1666" s="30"/>
      <c r="E1666" s="30"/>
      <c r="F1666" s="30"/>
    </row>
    <row r="1667" spans="1:6" outlineLevel="1" x14ac:dyDescent="0.2">
      <c r="A1667" s="30">
        <v>3</v>
      </c>
      <c r="B1667" s="32" t="s">
        <v>978</v>
      </c>
      <c r="C1667" s="30"/>
      <c r="D1667" s="30"/>
      <c r="E1667" s="30"/>
      <c r="F1667" s="30"/>
    </row>
    <row r="1668" spans="1:6" ht="25.5" outlineLevel="1" x14ac:dyDescent="0.2">
      <c r="A1668" s="30">
        <v>4</v>
      </c>
      <c r="B1668" s="32" t="s">
        <v>979</v>
      </c>
      <c r="C1668" s="30"/>
      <c r="D1668" s="30"/>
      <c r="E1668" s="30"/>
      <c r="F1668" s="30"/>
    </row>
    <row r="1669" spans="1:6" outlineLevel="1" x14ac:dyDescent="0.2">
      <c r="A1669" s="30">
        <v>5</v>
      </c>
      <c r="B1669" s="32" t="s">
        <v>980</v>
      </c>
      <c r="C1669" s="30"/>
      <c r="D1669" s="30"/>
      <c r="E1669" s="30"/>
      <c r="F1669" s="30"/>
    </row>
    <row r="1670" spans="1:6" outlineLevel="1" x14ac:dyDescent="0.2">
      <c r="A1670" s="30"/>
      <c r="B1670" s="30"/>
      <c r="C1670" s="30"/>
      <c r="D1670" s="30"/>
      <c r="E1670" s="30"/>
      <c r="F1670" s="30"/>
    </row>
    <row r="1671" spans="1:6" ht="20.25" collapsed="1" x14ac:dyDescent="0.2">
      <c r="A1671" s="122" t="s">
        <v>981</v>
      </c>
      <c r="B1671" s="122"/>
      <c r="C1671" s="122"/>
      <c r="D1671" s="122"/>
      <c r="E1671" s="122"/>
      <c r="F1671" s="122"/>
    </row>
    <row r="1672" spans="1:6" hidden="1" outlineLevel="1" x14ac:dyDescent="0.2">
      <c r="A1672" s="123" t="s">
        <v>2239</v>
      </c>
      <c r="B1672" s="123"/>
      <c r="C1672" s="123"/>
      <c r="D1672" s="123"/>
      <c r="E1672" s="123"/>
      <c r="F1672" s="123"/>
    </row>
    <row r="1673" spans="1:6" hidden="1" outlineLevel="1" x14ac:dyDescent="0.2">
      <c r="A1673" s="118" t="s">
        <v>2240</v>
      </c>
      <c r="B1673" s="118"/>
      <c r="C1673" s="118"/>
      <c r="D1673" s="118"/>
      <c r="E1673" s="118"/>
      <c r="F1673" s="118"/>
    </row>
    <row r="1674" spans="1:6" hidden="1" outlineLevel="1" x14ac:dyDescent="0.2">
      <c r="A1674" s="118" t="s">
        <v>2241</v>
      </c>
      <c r="B1674" s="118"/>
      <c r="C1674" s="118"/>
      <c r="D1674" s="118"/>
      <c r="E1674" s="118"/>
      <c r="F1674" s="118"/>
    </row>
    <row r="1675" spans="1:6" hidden="1" outlineLevel="1" x14ac:dyDescent="0.2">
      <c r="A1675" s="118" t="s">
        <v>2242</v>
      </c>
      <c r="B1675" s="118"/>
      <c r="C1675" s="118"/>
      <c r="D1675" s="118"/>
      <c r="E1675" s="118"/>
      <c r="F1675" s="118"/>
    </row>
    <row r="1676" spans="1:6" hidden="1" outlineLevel="1" x14ac:dyDescent="0.2">
      <c r="A1676" s="30"/>
      <c r="B1676" s="30"/>
      <c r="C1676" s="30"/>
      <c r="D1676" s="30"/>
      <c r="E1676" s="30"/>
      <c r="F1676" s="30"/>
    </row>
    <row r="1677" spans="1:6" ht="16.5" hidden="1" outlineLevel="1" x14ac:dyDescent="0.2">
      <c r="A1677" s="119" t="s">
        <v>2243</v>
      </c>
      <c r="B1677" s="119"/>
      <c r="C1677" s="119"/>
      <c r="D1677" s="119"/>
      <c r="E1677" s="119"/>
      <c r="F1677" s="119"/>
    </row>
    <row r="1678" spans="1:6" hidden="1" outlineLevel="1" x14ac:dyDescent="0.2">
      <c r="A1678" s="118" t="s">
        <v>2244</v>
      </c>
      <c r="B1678" s="118"/>
      <c r="C1678" s="118"/>
      <c r="D1678" s="118"/>
      <c r="E1678" s="118"/>
      <c r="F1678" s="118"/>
    </row>
    <row r="1679" spans="1:6" hidden="1" outlineLevel="1" x14ac:dyDescent="0.2">
      <c r="A1679" s="118" t="s">
        <v>2245</v>
      </c>
      <c r="B1679" s="118"/>
      <c r="C1679" s="118"/>
      <c r="D1679" s="118"/>
      <c r="E1679" s="118"/>
      <c r="F1679" s="118"/>
    </row>
    <row r="1680" spans="1:6" hidden="1" outlineLevel="1" x14ac:dyDescent="0.2">
      <c r="A1680" s="118" t="s">
        <v>2538</v>
      </c>
      <c r="B1680" s="118"/>
      <c r="C1680" s="118"/>
      <c r="D1680" s="118"/>
      <c r="E1680" s="118"/>
      <c r="F1680" s="118"/>
    </row>
    <row r="1681" spans="1:6" hidden="1" outlineLevel="1" x14ac:dyDescent="0.2">
      <c r="A1681" s="118" t="s">
        <v>2539</v>
      </c>
      <c r="B1681" s="118"/>
      <c r="C1681" s="118"/>
      <c r="D1681" s="118"/>
      <c r="E1681" s="118"/>
      <c r="F1681" s="118"/>
    </row>
    <row r="1682" spans="1:6" hidden="1" outlineLevel="1" x14ac:dyDescent="0.2">
      <c r="A1682" s="118" t="s">
        <v>2540</v>
      </c>
      <c r="B1682" s="118"/>
      <c r="C1682" s="118"/>
      <c r="D1682" s="118"/>
      <c r="E1682" s="118"/>
      <c r="F1682" s="118"/>
    </row>
    <row r="1683" spans="1:6" hidden="1" outlineLevel="1" x14ac:dyDescent="0.2">
      <c r="A1683" s="30"/>
      <c r="B1683" s="30"/>
      <c r="C1683" s="30"/>
      <c r="D1683" s="30"/>
      <c r="E1683" s="30"/>
      <c r="F1683" s="30"/>
    </row>
    <row r="1684" spans="1:6" ht="16.5" hidden="1" outlineLevel="1" x14ac:dyDescent="0.2">
      <c r="A1684" s="119" t="s">
        <v>2246</v>
      </c>
      <c r="B1684" s="119"/>
      <c r="C1684" s="119"/>
      <c r="D1684" s="119"/>
      <c r="E1684" s="119"/>
      <c r="F1684" s="119"/>
    </row>
    <row r="1685" spans="1:6" hidden="1" outlineLevel="1" x14ac:dyDescent="0.2">
      <c r="A1685" s="118" t="s">
        <v>2247</v>
      </c>
      <c r="B1685" s="118"/>
      <c r="C1685" s="118"/>
      <c r="D1685" s="118"/>
      <c r="E1685" s="118"/>
      <c r="F1685" s="118"/>
    </row>
    <row r="1686" spans="1:6" hidden="1" outlineLevel="1" x14ac:dyDescent="0.2">
      <c r="A1686" s="118" t="s">
        <v>2248</v>
      </c>
      <c r="B1686" s="118"/>
      <c r="C1686" s="118"/>
      <c r="D1686" s="118"/>
      <c r="E1686" s="118"/>
      <c r="F1686" s="118"/>
    </row>
    <row r="1687" spans="1:6" hidden="1" outlineLevel="1" x14ac:dyDescent="0.2">
      <c r="A1687" s="118" t="s">
        <v>2249</v>
      </c>
      <c r="B1687" s="118"/>
      <c r="C1687" s="118"/>
      <c r="D1687" s="118"/>
      <c r="E1687" s="118"/>
      <c r="F1687" s="118"/>
    </row>
    <row r="1688" spans="1:6" hidden="1" outlineLevel="1" x14ac:dyDescent="0.2">
      <c r="A1688" s="118" t="s">
        <v>2250</v>
      </c>
      <c r="B1688" s="118"/>
      <c r="C1688" s="118"/>
      <c r="D1688" s="118"/>
      <c r="E1688" s="118"/>
      <c r="F1688" s="118"/>
    </row>
    <row r="1689" spans="1:6" hidden="1" outlineLevel="1" x14ac:dyDescent="0.2">
      <c r="A1689" s="118" t="s">
        <v>2251</v>
      </c>
      <c r="B1689" s="118"/>
      <c r="C1689" s="118"/>
      <c r="D1689" s="118"/>
      <c r="E1689" s="118"/>
      <c r="F1689" s="118"/>
    </row>
    <row r="1690" spans="1:6" hidden="1" outlineLevel="1" x14ac:dyDescent="0.2">
      <c r="A1690" s="118" t="s">
        <v>2252</v>
      </c>
      <c r="B1690" s="118"/>
      <c r="C1690" s="118"/>
      <c r="D1690" s="118"/>
      <c r="E1690" s="118"/>
      <c r="F1690" s="118"/>
    </row>
    <row r="1691" spans="1:6" hidden="1" outlineLevel="1" x14ac:dyDescent="0.2">
      <c r="A1691" s="118" t="s">
        <v>2253</v>
      </c>
      <c r="B1691" s="118"/>
      <c r="C1691" s="118"/>
      <c r="D1691" s="118"/>
      <c r="E1691" s="118"/>
      <c r="F1691" s="118"/>
    </row>
    <row r="1692" spans="1:6" hidden="1" outlineLevel="1" x14ac:dyDescent="0.2">
      <c r="A1692" s="118" t="s">
        <v>2254</v>
      </c>
      <c r="B1692" s="118"/>
      <c r="C1692" s="118"/>
      <c r="D1692" s="118"/>
      <c r="E1692" s="118"/>
      <c r="F1692" s="118"/>
    </row>
    <row r="1693" spans="1:6" hidden="1" outlineLevel="1" x14ac:dyDescent="0.2">
      <c r="A1693" s="118" t="s">
        <v>2255</v>
      </c>
      <c r="B1693" s="118"/>
      <c r="C1693" s="118"/>
      <c r="D1693" s="118"/>
      <c r="E1693" s="118"/>
      <c r="F1693" s="118"/>
    </row>
    <row r="1694" spans="1:6" hidden="1" outlineLevel="1" x14ac:dyDescent="0.2">
      <c r="A1694" s="30"/>
      <c r="B1694" s="30"/>
      <c r="C1694" s="30"/>
      <c r="D1694" s="30"/>
      <c r="E1694" s="30"/>
      <c r="F1694" s="30"/>
    </row>
    <row r="1695" spans="1:6" ht="16.5" hidden="1" outlineLevel="1" x14ac:dyDescent="0.2">
      <c r="A1695" s="119" t="s">
        <v>2256</v>
      </c>
      <c r="B1695" s="119"/>
      <c r="C1695" s="119"/>
      <c r="D1695" s="119"/>
      <c r="E1695" s="119"/>
      <c r="F1695" s="119"/>
    </row>
    <row r="1696" spans="1:6" hidden="1" outlineLevel="1" x14ac:dyDescent="0.2">
      <c r="A1696" s="118" t="s">
        <v>2257</v>
      </c>
      <c r="B1696" s="118"/>
      <c r="C1696" s="118"/>
      <c r="D1696" s="118"/>
      <c r="E1696" s="118"/>
      <c r="F1696" s="118"/>
    </row>
    <row r="1697" spans="1:6" hidden="1" outlineLevel="1" x14ac:dyDescent="0.2">
      <c r="A1697" s="118" t="s">
        <v>2258</v>
      </c>
      <c r="B1697" s="118"/>
      <c r="C1697" s="118"/>
      <c r="D1697" s="118"/>
      <c r="E1697" s="118"/>
      <c r="F1697" s="118"/>
    </row>
    <row r="1698" spans="1:6" hidden="1" outlineLevel="1" x14ac:dyDescent="0.2">
      <c r="A1698" s="118" t="s">
        <v>2259</v>
      </c>
      <c r="B1698" s="118"/>
      <c r="C1698" s="118"/>
      <c r="D1698" s="118"/>
      <c r="E1698" s="118"/>
      <c r="F1698" s="118"/>
    </row>
    <row r="1699" spans="1:6" hidden="1" outlineLevel="1" x14ac:dyDescent="0.2">
      <c r="A1699" s="118" t="s">
        <v>2260</v>
      </c>
      <c r="B1699" s="118"/>
      <c r="C1699" s="118"/>
      <c r="D1699" s="118"/>
      <c r="E1699" s="118"/>
      <c r="F1699" s="118"/>
    </row>
    <row r="1700" spans="1:6" hidden="1" outlineLevel="1" x14ac:dyDescent="0.2">
      <c r="A1700" s="30"/>
      <c r="B1700" s="30"/>
      <c r="C1700" s="30"/>
      <c r="D1700" s="30"/>
      <c r="E1700" s="30"/>
      <c r="F1700" s="30"/>
    </row>
    <row r="1701" spans="1:6" ht="16.5" hidden="1" outlineLevel="1" x14ac:dyDescent="0.2">
      <c r="A1701" s="119" t="s">
        <v>2261</v>
      </c>
      <c r="B1701" s="119"/>
      <c r="C1701" s="119"/>
      <c r="D1701" s="119"/>
      <c r="E1701" s="119"/>
      <c r="F1701" s="119"/>
    </row>
    <row r="1702" spans="1:6" hidden="1" outlineLevel="1" x14ac:dyDescent="0.2">
      <c r="A1702" s="118" t="s">
        <v>2262</v>
      </c>
      <c r="B1702" s="118"/>
      <c r="C1702" s="118"/>
      <c r="D1702" s="118"/>
      <c r="E1702" s="118"/>
      <c r="F1702" s="118"/>
    </row>
    <row r="1703" spans="1:6" ht="66" hidden="1" customHeight="1" outlineLevel="1" x14ac:dyDescent="0.2">
      <c r="A1703" s="120"/>
      <c r="B1703" s="120"/>
      <c r="C1703" s="120"/>
      <c r="D1703" s="120"/>
      <c r="E1703" s="120"/>
      <c r="F1703" s="120"/>
    </row>
    <row r="1704" spans="1:6" hidden="1" outlineLevel="1" x14ac:dyDescent="0.2">
      <c r="A1704" s="118" t="s">
        <v>2541</v>
      </c>
      <c r="B1704" s="118"/>
      <c r="C1704" s="118"/>
      <c r="D1704" s="118"/>
      <c r="E1704" s="118"/>
      <c r="F1704" s="118"/>
    </row>
    <row r="1705" spans="1:6" hidden="1" outlineLevel="1" x14ac:dyDescent="0.2">
      <c r="A1705" s="118" t="s">
        <v>2263</v>
      </c>
      <c r="B1705" s="118"/>
      <c r="C1705" s="118"/>
      <c r="D1705" s="118"/>
      <c r="E1705" s="118"/>
      <c r="F1705" s="118"/>
    </row>
    <row r="1706" spans="1:6" hidden="1" outlineLevel="1" x14ac:dyDescent="0.2">
      <c r="A1706" s="118" t="s">
        <v>2264</v>
      </c>
      <c r="B1706" s="118"/>
      <c r="C1706" s="118"/>
      <c r="D1706" s="118"/>
      <c r="E1706" s="118"/>
      <c r="F1706" s="118"/>
    </row>
    <row r="1707" spans="1:6" hidden="1" outlineLevel="1" x14ac:dyDescent="0.2">
      <c r="A1707" s="118" t="s">
        <v>2265</v>
      </c>
      <c r="B1707" s="118"/>
      <c r="C1707" s="118"/>
      <c r="D1707" s="118"/>
      <c r="E1707" s="118"/>
      <c r="F1707" s="118"/>
    </row>
    <row r="1708" spans="1:6" hidden="1" outlineLevel="1" x14ac:dyDescent="0.2">
      <c r="A1708" s="118" t="s">
        <v>2266</v>
      </c>
      <c r="B1708" s="118"/>
      <c r="C1708" s="118"/>
      <c r="D1708" s="118"/>
      <c r="E1708" s="118"/>
      <c r="F1708" s="118"/>
    </row>
    <row r="1709" spans="1:6" hidden="1" outlineLevel="1" x14ac:dyDescent="0.2">
      <c r="A1709" s="30"/>
      <c r="B1709" s="30"/>
      <c r="C1709" s="30"/>
      <c r="D1709" s="30"/>
      <c r="E1709" s="30"/>
      <c r="F1709" s="30"/>
    </row>
    <row r="1710" spans="1:6" ht="16.5" hidden="1" outlineLevel="1" x14ac:dyDescent="0.2">
      <c r="A1710" s="119" t="s">
        <v>2267</v>
      </c>
      <c r="B1710" s="119"/>
      <c r="C1710" s="119"/>
      <c r="D1710" s="119"/>
      <c r="E1710" s="119"/>
      <c r="F1710" s="119"/>
    </row>
    <row r="1711" spans="1:6" hidden="1" outlineLevel="1" x14ac:dyDescent="0.2">
      <c r="A1711" s="118" t="s">
        <v>2542</v>
      </c>
      <c r="B1711" s="118"/>
      <c r="C1711" s="118"/>
      <c r="D1711" s="118"/>
      <c r="E1711" s="118"/>
      <c r="F1711" s="118"/>
    </row>
    <row r="1712" spans="1:6" ht="66" hidden="1" customHeight="1" outlineLevel="1" x14ac:dyDescent="0.2">
      <c r="A1712" s="120"/>
      <c r="B1712" s="120"/>
      <c r="C1712" s="120"/>
      <c r="D1712" s="120"/>
      <c r="E1712" s="120"/>
      <c r="F1712" s="120"/>
    </row>
    <row r="1713" spans="1:6" hidden="1" outlineLevel="1" x14ac:dyDescent="0.2">
      <c r="A1713" s="118" t="s">
        <v>2268</v>
      </c>
      <c r="B1713" s="118"/>
      <c r="C1713" s="118"/>
      <c r="D1713" s="118"/>
      <c r="E1713" s="118"/>
      <c r="F1713" s="118"/>
    </row>
    <row r="1714" spans="1:6" hidden="1" outlineLevel="1" x14ac:dyDescent="0.2">
      <c r="A1714" s="118" t="s">
        <v>2269</v>
      </c>
      <c r="B1714" s="118"/>
      <c r="C1714" s="118"/>
      <c r="D1714" s="118"/>
      <c r="E1714" s="118"/>
      <c r="F1714" s="118"/>
    </row>
    <row r="1715" spans="1:6" hidden="1" outlineLevel="1" x14ac:dyDescent="0.2">
      <c r="A1715" s="118" t="s">
        <v>2270</v>
      </c>
      <c r="B1715" s="118"/>
      <c r="C1715" s="118"/>
      <c r="D1715" s="118"/>
      <c r="E1715" s="118"/>
      <c r="F1715" s="118"/>
    </row>
    <row r="1716" spans="1:6" hidden="1" outlineLevel="1" x14ac:dyDescent="0.2">
      <c r="A1716" s="118" t="s">
        <v>2271</v>
      </c>
      <c r="B1716" s="118"/>
      <c r="C1716" s="118"/>
      <c r="D1716" s="118"/>
      <c r="E1716" s="118"/>
      <c r="F1716" s="118"/>
    </row>
    <row r="1717" spans="1:6" hidden="1" outlineLevel="1" x14ac:dyDescent="0.2">
      <c r="A1717" s="118" t="s">
        <v>2272</v>
      </c>
      <c r="B1717" s="118"/>
      <c r="C1717" s="118"/>
      <c r="D1717" s="118"/>
      <c r="E1717" s="118"/>
      <c r="F1717" s="118"/>
    </row>
    <row r="1718" spans="1:6" hidden="1" outlineLevel="1" x14ac:dyDescent="0.2">
      <c r="A1718" s="30"/>
      <c r="B1718" s="30"/>
      <c r="C1718" s="30"/>
      <c r="D1718" s="30"/>
      <c r="E1718" s="30"/>
      <c r="F1718" s="30"/>
    </row>
    <row r="1719" spans="1:6" ht="16.5" hidden="1" outlineLevel="1" x14ac:dyDescent="0.2">
      <c r="A1719" s="119" t="s">
        <v>2273</v>
      </c>
      <c r="B1719" s="119"/>
      <c r="C1719" s="119"/>
      <c r="D1719" s="119"/>
      <c r="E1719" s="119"/>
      <c r="F1719" s="119"/>
    </row>
    <row r="1720" spans="1:6" hidden="1" outlineLevel="1" x14ac:dyDescent="0.2">
      <c r="A1720" s="118" t="s">
        <v>2274</v>
      </c>
      <c r="B1720" s="118"/>
      <c r="C1720" s="118"/>
      <c r="D1720" s="118"/>
      <c r="E1720" s="118"/>
      <c r="F1720" s="118"/>
    </row>
    <row r="1721" spans="1:6" hidden="1" outlineLevel="1" x14ac:dyDescent="0.2">
      <c r="A1721" s="118" t="s">
        <v>2543</v>
      </c>
      <c r="B1721" s="118"/>
      <c r="C1721" s="118"/>
      <c r="D1721" s="118"/>
      <c r="E1721" s="118"/>
      <c r="F1721" s="118"/>
    </row>
    <row r="1722" spans="1:6" hidden="1" outlineLevel="1" x14ac:dyDescent="0.2">
      <c r="A1722" s="123" t="s">
        <v>2275</v>
      </c>
      <c r="B1722" s="123"/>
      <c r="C1722" s="123"/>
      <c r="D1722" s="123"/>
      <c r="E1722" s="123"/>
      <c r="F1722" s="123"/>
    </row>
    <row r="1723" spans="1:6" hidden="1" outlineLevel="1" x14ac:dyDescent="0.2">
      <c r="A1723" s="123" t="s">
        <v>2276</v>
      </c>
      <c r="B1723" s="123"/>
      <c r="C1723" s="123"/>
      <c r="D1723" s="123"/>
      <c r="E1723" s="123"/>
      <c r="F1723" s="123"/>
    </row>
    <row r="1724" spans="1:6" hidden="1" outlineLevel="1" x14ac:dyDescent="0.2">
      <c r="A1724" s="30"/>
      <c r="B1724" s="30"/>
      <c r="C1724" s="30"/>
      <c r="D1724" s="30"/>
      <c r="E1724" s="30"/>
      <c r="F1724" s="30"/>
    </row>
    <row r="1725" spans="1:6" hidden="1" outlineLevel="1" x14ac:dyDescent="0.2">
      <c r="A1725" s="30"/>
      <c r="B1725" s="30"/>
      <c r="C1725" s="30"/>
      <c r="D1725" s="30"/>
      <c r="E1725" s="30"/>
      <c r="F1725" s="30"/>
    </row>
    <row r="1726" spans="1:6" x14ac:dyDescent="0.2">
      <c r="A1726" s="30"/>
      <c r="B1726" s="30"/>
      <c r="C1726" s="30"/>
      <c r="D1726" s="30"/>
      <c r="E1726" s="30"/>
      <c r="F1726" s="30"/>
    </row>
  </sheetData>
  <mergeCells count="685">
    <mergeCell ref="A1722:F1722"/>
    <mergeCell ref="A1723:F1723"/>
    <mergeCell ref="A1674:F1674"/>
    <mergeCell ref="A1685:F1685"/>
    <mergeCell ref="A1691:F1691"/>
    <mergeCell ref="A1715:F1715"/>
    <mergeCell ref="A1716:F1716"/>
    <mergeCell ref="A1717:F1717"/>
    <mergeCell ref="A1719:F1719"/>
    <mergeCell ref="A1720:F1720"/>
    <mergeCell ref="A1721:F1721"/>
    <mergeCell ref="A1594:F1594"/>
    <mergeCell ref="A1600:F1600"/>
    <mergeCell ref="A1606:F1606"/>
    <mergeCell ref="A1612:F1612"/>
    <mergeCell ref="A1618:F1618"/>
    <mergeCell ref="A1625:F1625"/>
    <mergeCell ref="A1632:F1632"/>
    <mergeCell ref="A1638:F1638"/>
    <mergeCell ref="A1644:F1644"/>
    <mergeCell ref="A1532:F1532"/>
    <mergeCell ref="A1537:F1537"/>
    <mergeCell ref="A1542:F1542"/>
    <mergeCell ref="A1548:F1548"/>
    <mergeCell ref="A1554:F1554"/>
    <mergeCell ref="A1561:F1561"/>
    <mergeCell ref="A1567:F1567"/>
    <mergeCell ref="A1574:F1574"/>
    <mergeCell ref="A1581:F1581"/>
    <mergeCell ref="A1464:F1464"/>
    <mergeCell ref="A1469:F1469"/>
    <mergeCell ref="A1483:F1483"/>
    <mergeCell ref="A1488:F1488"/>
    <mergeCell ref="A1493:F1493"/>
    <mergeCell ref="A1507:F1507"/>
    <mergeCell ref="A1515:F1515"/>
    <mergeCell ref="A1522:F1522"/>
    <mergeCell ref="A1527:F1527"/>
    <mergeCell ref="A1363:F1363"/>
    <mergeCell ref="A1369:F1369"/>
    <mergeCell ref="A1376:F1376"/>
    <mergeCell ref="A1383:F1383"/>
    <mergeCell ref="A1390:F1390"/>
    <mergeCell ref="A1398:F1398"/>
    <mergeCell ref="A1405:F1405"/>
    <mergeCell ref="A1411:F1411"/>
    <mergeCell ref="A1417:F1417"/>
    <mergeCell ref="A1271:F1271"/>
    <mergeCell ref="A1312:F1312"/>
    <mergeCell ref="A1318:F1318"/>
    <mergeCell ref="A1324:F1324"/>
    <mergeCell ref="A1330:F1330"/>
    <mergeCell ref="A1336:F1336"/>
    <mergeCell ref="A1342:F1342"/>
    <mergeCell ref="A1348:F1348"/>
    <mergeCell ref="A1356:F1356"/>
    <mergeCell ref="A1159:F1159"/>
    <mergeCell ref="A1164:F1164"/>
    <mergeCell ref="A1169:F1169"/>
    <mergeCell ref="A1174:F1174"/>
    <mergeCell ref="A1184:F1184"/>
    <mergeCell ref="A1190:F1190"/>
    <mergeCell ref="A1196:F1196"/>
    <mergeCell ref="A1220:F1220"/>
    <mergeCell ref="A1227:F1227"/>
    <mergeCell ref="A980:F980"/>
    <mergeCell ref="A989:F989"/>
    <mergeCell ref="A1006:F1006"/>
    <mergeCell ref="A1016:F1016"/>
    <mergeCell ref="A1026:F1026"/>
    <mergeCell ref="A1033:F1033"/>
    <mergeCell ref="A1044:F1044"/>
    <mergeCell ref="A1049:F1049"/>
    <mergeCell ref="A1054:F1054"/>
    <mergeCell ref="A820:F820"/>
    <mergeCell ref="A827:F827"/>
    <mergeCell ref="A842:F842"/>
    <mergeCell ref="A848:F848"/>
    <mergeCell ref="A862:F862"/>
    <mergeCell ref="A888:F888"/>
    <mergeCell ref="A911:F911"/>
    <mergeCell ref="A923:F923"/>
    <mergeCell ref="A943:F943"/>
    <mergeCell ref="A677:F677"/>
    <mergeCell ref="A687:F687"/>
    <mergeCell ref="A694:F694"/>
    <mergeCell ref="A704:F704"/>
    <mergeCell ref="A713:F713"/>
    <mergeCell ref="A720:F720"/>
    <mergeCell ref="A730:F730"/>
    <mergeCell ref="A740:F740"/>
    <mergeCell ref="A751:F751"/>
    <mergeCell ref="A568:F568"/>
    <mergeCell ref="A585:F585"/>
    <mergeCell ref="A599:F599"/>
    <mergeCell ref="A605:F605"/>
    <mergeCell ref="A614:F614"/>
    <mergeCell ref="A623:F623"/>
    <mergeCell ref="A634:F634"/>
    <mergeCell ref="A646:F646"/>
    <mergeCell ref="A661:F661"/>
    <mergeCell ref="A386:F386"/>
    <mergeCell ref="A483:F483"/>
    <mergeCell ref="A484:F484"/>
    <mergeCell ref="A486:F486"/>
    <mergeCell ref="A487:F487"/>
    <mergeCell ref="A488:F488"/>
    <mergeCell ref="A489:F489"/>
    <mergeCell ref="A490:F490"/>
    <mergeCell ref="A493:F493"/>
    <mergeCell ref="A79:F79"/>
    <mergeCell ref="A80:F80"/>
    <mergeCell ref="A122:F122"/>
    <mergeCell ref="A123:F123"/>
    <mergeCell ref="A165:F165"/>
    <mergeCell ref="A166:F166"/>
    <mergeCell ref="A266:F266"/>
    <mergeCell ref="A267:F267"/>
    <mergeCell ref="A385:F385"/>
    <mergeCell ref="A1711:F1711"/>
    <mergeCell ref="A1712:F1712"/>
    <mergeCell ref="A1713:F1713"/>
    <mergeCell ref="A1714:F1714"/>
    <mergeCell ref="A1701:F1701"/>
    <mergeCell ref="A1702:F1702"/>
    <mergeCell ref="A1703:F1703"/>
    <mergeCell ref="A1704:F1704"/>
    <mergeCell ref="A1705:F1705"/>
    <mergeCell ref="A1706:F1706"/>
    <mergeCell ref="A1707:F1707"/>
    <mergeCell ref="A1708:F1708"/>
    <mergeCell ref="A1710:F1710"/>
    <mergeCell ref="A1650:F1650"/>
    <mergeCell ref="A1656:F1656"/>
    <mergeCell ref="A1588:F1588"/>
    <mergeCell ref="A1423:F1423"/>
    <mergeCell ref="A1430:F1430"/>
    <mergeCell ref="A1436:F1436"/>
    <mergeCell ref="A1443:F1443"/>
    <mergeCell ref="A1450:F1450"/>
    <mergeCell ref="A1457:F1457"/>
    <mergeCell ref="A1202:F1202"/>
    <mergeCell ref="A1211:F1211"/>
    <mergeCell ref="A1235:F1235"/>
    <mergeCell ref="A1242:F1242"/>
    <mergeCell ref="A1250:F1250"/>
    <mergeCell ref="A1257:F1257"/>
    <mergeCell ref="A1264:F1264"/>
    <mergeCell ref="A1089:F1089"/>
    <mergeCell ref="A1059:F1059"/>
    <mergeCell ref="A1064:F1064"/>
    <mergeCell ref="A1069:F1069"/>
    <mergeCell ref="A1074:F1074"/>
    <mergeCell ref="A1083:F1083"/>
    <mergeCell ref="A1097:F1097"/>
    <mergeCell ref="A1103:F1103"/>
    <mergeCell ref="A1108:F1108"/>
    <mergeCell ref="A1113:F1113"/>
    <mergeCell ref="A1119:F1119"/>
    <mergeCell ref="A1132:F1132"/>
    <mergeCell ref="A1138:F1138"/>
    <mergeCell ref="A1144:F1144"/>
    <mergeCell ref="A1149:F1149"/>
    <mergeCell ref="A1154:F1154"/>
    <mergeCell ref="A895:F895"/>
    <mergeCell ref="A903:F903"/>
    <mergeCell ref="A935:F935"/>
    <mergeCell ref="A952:F952"/>
    <mergeCell ref="A962:F962"/>
    <mergeCell ref="A480:F480"/>
    <mergeCell ref="A481:F481"/>
    <mergeCell ref="A482:F482"/>
    <mergeCell ref="A485:F485"/>
    <mergeCell ref="A521:F521"/>
    <mergeCell ref="A560:F560"/>
    <mergeCell ref="A510:F510"/>
    <mergeCell ref="A529:F529"/>
    <mergeCell ref="A553:F553"/>
    <mergeCell ref="A65:F65"/>
    <mergeCell ref="A107:F107"/>
    <mergeCell ref="A108:F108"/>
    <mergeCell ref="A150:F150"/>
    <mergeCell ref="A151:F151"/>
    <mergeCell ref="A251:F251"/>
    <mergeCell ref="A252:F252"/>
    <mergeCell ref="A370:F370"/>
    <mergeCell ref="A371:F371"/>
    <mergeCell ref="A339:F339"/>
    <mergeCell ref="A350:F350"/>
    <mergeCell ref="A359:F359"/>
    <mergeCell ref="A366:F366"/>
    <mergeCell ref="A340:F340"/>
    <mergeCell ref="A342:F342"/>
    <mergeCell ref="A343:F343"/>
    <mergeCell ref="A344:F344"/>
    <mergeCell ref="A345:F345"/>
    <mergeCell ref="A141:F141"/>
    <mergeCell ref="A164:F164"/>
    <mergeCell ref="A187:F187"/>
    <mergeCell ref="A194:F194"/>
    <mergeCell ref="A202:F202"/>
    <mergeCell ref="A210:F210"/>
    <mergeCell ref="A1675:F1675"/>
    <mergeCell ref="A1681:F1681"/>
    <mergeCell ref="A1664:F1664"/>
    <mergeCell ref="A1671:F1671"/>
    <mergeCell ref="A1672:F1672"/>
    <mergeCell ref="A1673:F1673"/>
    <mergeCell ref="A1677:F1677"/>
    <mergeCell ref="A1678:F1678"/>
    <mergeCell ref="A1679:F1679"/>
    <mergeCell ref="A1276:F1276"/>
    <mergeCell ref="A1285:F1285"/>
    <mergeCell ref="A1303:F1303"/>
    <mergeCell ref="A1294:F1294"/>
    <mergeCell ref="A1498:F1498"/>
    <mergeCell ref="A1474:F1474"/>
    <mergeCell ref="A880:F880"/>
    <mergeCell ref="A760:F760"/>
    <mergeCell ref="A769:F769"/>
    <mergeCell ref="A776:F776"/>
    <mergeCell ref="A783:F783"/>
    <mergeCell ref="A789:F789"/>
    <mergeCell ref="A795:F795"/>
    <mergeCell ref="A801:F801"/>
    <mergeCell ref="A807:F807"/>
    <mergeCell ref="A813:F813"/>
    <mergeCell ref="A365:F365"/>
    <mergeCell ref="A353:F353"/>
    <mergeCell ref="A354:F354"/>
    <mergeCell ref="A355:F355"/>
    <mergeCell ref="A356:F356"/>
    <mergeCell ref="A357:F357"/>
    <mergeCell ref="A358:F358"/>
    <mergeCell ref="A372:F372"/>
    <mergeCell ref="A373:F373"/>
    <mergeCell ref="A346:F346"/>
    <mergeCell ref="A347:F347"/>
    <mergeCell ref="A348:F348"/>
    <mergeCell ref="A349:F349"/>
    <mergeCell ref="A351:F351"/>
    <mergeCell ref="A360:F360"/>
    <mergeCell ref="A362:F362"/>
    <mergeCell ref="A363:F363"/>
    <mergeCell ref="A364:F364"/>
    <mergeCell ref="A157:F157"/>
    <mergeCell ref="A158:F158"/>
    <mergeCell ref="A159:F159"/>
    <mergeCell ref="A160:F160"/>
    <mergeCell ref="A162:F162"/>
    <mergeCell ref="A163:F163"/>
    <mergeCell ref="A161:F161"/>
    <mergeCell ref="A178:F178"/>
    <mergeCell ref="A179:F179"/>
    <mergeCell ref="A171:F171"/>
    <mergeCell ref="A172:F172"/>
    <mergeCell ref="A176:F176"/>
    <mergeCell ref="A175:F175"/>
    <mergeCell ref="A169:F169"/>
    <mergeCell ref="A75:F75"/>
    <mergeCell ref="A77:F77"/>
    <mergeCell ref="A66:F66"/>
    <mergeCell ref="A67:F67"/>
    <mergeCell ref="A41:F41"/>
    <mergeCell ref="A42:F42"/>
    <mergeCell ref="A43:F43"/>
    <mergeCell ref="A46:F46"/>
    <mergeCell ref="A47:F47"/>
    <mergeCell ref="A48:F48"/>
    <mergeCell ref="A57:F57"/>
    <mergeCell ref="A58:F58"/>
    <mergeCell ref="A59:F59"/>
    <mergeCell ref="A60:F60"/>
    <mergeCell ref="A55:F55"/>
    <mergeCell ref="A56:F56"/>
    <mergeCell ref="A62:F62"/>
    <mergeCell ref="A73:F73"/>
    <mergeCell ref="A74:F74"/>
    <mergeCell ref="A70:F70"/>
    <mergeCell ref="A71:F71"/>
    <mergeCell ref="A72:F72"/>
    <mergeCell ref="A68:F68"/>
    <mergeCell ref="A64:F64"/>
    <mergeCell ref="A24:F24"/>
    <mergeCell ref="A25:F25"/>
    <mergeCell ref="A44:F44"/>
    <mergeCell ref="A61:F61"/>
    <mergeCell ref="A63:F63"/>
    <mergeCell ref="A51:F51"/>
    <mergeCell ref="A52:F52"/>
    <mergeCell ref="A53:F53"/>
    <mergeCell ref="A54:F54"/>
    <mergeCell ref="A45:F45"/>
    <mergeCell ref="A49:F49"/>
    <mergeCell ref="A50:F50"/>
    <mergeCell ref="A26:F26"/>
    <mergeCell ref="A27:F27"/>
    <mergeCell ref="A28:F28"/>
    <mergeCell ref="A32:F32"/>
    <mergeCell ref="A33:F33"/>
    <mergeCell ref="A34:F34"/>
    <mergeCell ref="A35:F35"/>
    <mergeCell ref="A36:F36"/>
    <mergeCell ref="A37:F37"/>
    <mergeCell ref="A29:F29"/>
    <mergeCell ref="A30:F30"/>
    <mergeCell ref="A31:F31"/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6:F6"/>
    <mergeCell ref="A8:F8"/>
    <mergeCell ref="A9:F9"/>
    <mergeCell ref="A10:F10"/>
    <mergeCell ref="A11:F11"/>
    <mergeCell ref="A12:F12"/>
    <mergeCell ref="A13:F13"/>
    <mergeCell ref="A96:F96"/>
    <mergeCell ref="A100:F100"/>
    <mergeCell ref="A38:F38"/>
    <mergeCell ref="A39:F39"/>
    <mergeCell ref="A40:F40"/>
    <mergeCell ref="A17:F17"/>
    <mergeCell ref="A18:F18"/>
    <mergeCell ref="A19:F19"/>
    <mergeCell ref="A20:F20"/>
    <mergeCell ref="A21:F21"/>
    <mergeCell ref="A89:F89"/>
    <mergeCell ref="A90:F90"/>
    <mergeCell ref="A78:F78"/>
    <mergeCell ref="A81:F81"/>
    <mergeCell ref="A82:F82"/>
    <mergeCell ref="A83:F83"/>
    <mergeCell ref="A84:F84"/>
    <mergeCell ref="A86:F86"/>
    <mergeCell ref="A22:F22"/>
    <mergeCell ref="A23:F23"/>
    <mergeCell ref="A76:F76"/>
    <mergeCell ref="A85:F85"/>
    <mergeCell ref="A117:F117"/>
    <mergeCell ref="A132:F132"/>
    <mergeCell ref="A118:F118"/>
    <mergeCell ref="A135:F135"/>
    <mergeCell ref="A136:F136"/>
    <mergeCell ref="A137:F137"/>
    <mergeCell ref="A138:F138"/>
    <mergeCell ref="A128:F128"/>
    <mergeCell ref="A129:F129"/>
    <mergeCell ref="A110:F110"/>
    <mergeCell ref="A112:F112"/>
    <mergeCell ref="A114:F114"/>
    <mergeCell ref="A115:F115"/>
    <mergeCell ref="A103:F103"/>
    <mergeCell ref="A104:F104"/>
    <mergeCell ref="A105:F105"/>
    <mergeCell ref="A106:F106"/>
    <mergeCell ref="A109:F109"/>
    <mergeCell ref="A111:F111"/>
    <mergeCell ref="A139:F139"/>
    <mergeCell ref="A140:F140"/>
    <mergeCell ref="A121:F121"/>
    <mergeCell ref="A134:F134"/>
    <mergeCell ref="A149:F149"/>
    <mergeCell ref="A152:F152"/>
    <mergeCell ref="A153:F153"/>
    <mergeCell ref="A156:F156"/>
    <mergeCell ref="A142:F142"/>
    <mergeCell ref="A144:F144"/>
    <mergeCell ref="A145:F145"/>
    <mergeCell ref="A147:F147"/>
    <mergeCell ref="A148:F148"/>
    <mergeCell ref="A146:F146"/>
    <mergeCell ref="A154:F154"/>
    <mergeCell ref="A155:F155"/>
    <mergeCell ref="A143:F143"/>
    <mergeCell ref="A208:F208"/>
    <mergeCell ref="A209:F209"/>
    <mergeCell ref="A215:F215"/>
    <mergeCell ref="A201:F201"/>
    <mergeCell ref="A203:F203"/>
    <mergeCell ref="A206:F206"/>
    <mergeCell ref="A207:F207"/>
    <mergeCell ref="A212:F212"/>
    <mergeCell ref="A213:F213"/>
    <mergeCell ref="A205:F205"/>
    <mergeCell ref="A211:F211"/>
    <mergeCell ref="A221:F221"/>
    <mergeCell ref="A222:F222"/>
    <mergeCell ref="A223:F223"/>
    <mergeCell ref="A224:F224"/>
    <mergeCell ref="A225:F225"/>
    <mergeCell ref="A226:F226"/>
    <mergeCell ref="A232:F232"/>
    <mergeCell ref="A214:F214"/>
    <mergeCell ref="A216:F216"/>
    <mergeCell ref="A218:F218"/>
    <mergeCell ref="A220:F220"/>
    <mergeCell ref="A219:F219"/>
    <mergeCell ref="A217:F217"/>
    <mergeCell ref="A231:F231"/>
    <mergeCell ref="A234:F234"/>
    <mergeCell ref="A235:F235"/>
    <mergeCell ref="A236:F236"/>
    <mergeCell ref="A237:F237"/>
    <mergeCell ref="A238:F238"/>
    <mergeCell ref="A239:F239"/>
    <mergeCell ref="A245:F245"/>
    <mergeCell ref="A227:F227"/>
    <mergeCell ref="A228:F228"/>
    <mergeCell ref="A229:F229"/>
    <mergeCell ref="A230:F230"/>
    <mergeCell ref="A233:F233"/>
    <mergeCell ref="A247:F247"/>
    <mergeCell ref="A248:F248"/>
    <mergeCell ref="A249:F249"/>
    <mergeCell ref="A250:F250"/>
    <mergeCell ref="A256:F256"/>
    <mergeCell ref="A240:F240"/>
    <mergeCell ref="A241:F241"/>
    <mergeCell ref="A242:F242"/>
    <mergeCell ref="A243:F243"/>
    <mergeCell ref="A244:F244"/>
    <mergeCell ref="A246:F246"/>
    <mergeCell ref="A260:F260"/>
    <mergeCell ref="A262:F262"/>
    <mergeCell ref="A264:F264"/>
    <mergeCell ref="A265:F265"/>
    <mergeCell ref="A253:F253"/>
    <mergeCell ref="A254:F254"/>
    <mergeCell ref="A255:F255"/>
    <mergeCell ref="A257:F257"/>
    <mergeCell ref="A258:F258"/>
    <mergeCell ref="A259:F259"/>
    <mergeCell ref="A263:F263"/>
    <mergeCell ref="A261:F261"/>
    <mergeCell ref="A283:F283"/>
    <mergeCell ref="A268:F268"/>
    <mergeCell ref="A269:F269"/>
    <mergeCell ref="A270:F270"/>
    <mergeCell ref="A272:F272"/>
    <mergeCell ref="A273:F273"/>
    <mergeCell ref="A271:F271"/>
    <mergeCell ref="A284:F284"/>
    <mergeCell ref="A285:F285"/>
    <mergeCell ref="A286:F286"/>
    <mergeCell ref="A287:F287"/>
    <mergeCell ref="A290:F290"/>
    <mergeCell ref="A288:F288"/>
    <mergeCell ref="A276:F276"/>
    <mergeCell ref="A277:F277"/>
    <mergeCell ref="A278:F278"/>
    <mergeCell ref="A279:F279"/>
    <mergeCell ref="A280:F280"/>
    <mergeCell ref="A297:F297"/>
    <mergeCell ref="A298:F298"/>
    <mergeCell ref="A299:F299"/>
    <mergeCell ref="A300:F300"/>
    <mergeCell ref="A303:F303"/>
    <mergeCell ref="A301:F301"/>
    <mergeCell ref="A289:F289"/>
    <mergeCell ref="A291:F291"/>
    <mergeCell ref="A292:F292"/>
    <mergeCell ref="A293:F293"/>
    <mergeCell ref="A294:F294"/>
    <mergeCell ref="A378:F378"/>
    <mergeCell ref="A381:F381"/>
    <mergeCell ref="A383:F383"/>
    <mergeCell ref="A384:F384"/>
    <mergeCell ref="A375:F375"/>
    <mergeCell ref="A376:F376"/>
    <mergeCell ref="A377:F377"/>
    <mergeCell ref="A379:F379"/>
    <mergeCell ref="A367:F367"/>
    <mergeCell ref="A369:F369"/>
    <mergeCell ref="A380:F380"/>
    <mergeCell ref="A374:F374"/>
    <mergeCell ref="A395:F395"/>
    <mergeCell ref="A396:F396"/>
    <mergeCell ref="A397:F397"/>
    <mergeCell ref="A387:F387"/>
    <mergeCell ref="A388:F388"/>
    <mergeCell ref="A389:F389"/>
    <mergeCell ref="A390:F390"/>
    <mergeCell ref="A424:F424"/>
    <mergeCell ref="A425:F425"/>
    <mergeCell ref="A426:F426"/>
    <mergeCell ref="A427:F427"/>
    <mergeCell ref="A429:F429"/>
    <mergeCell ref="A428:F428"/>
    <mergeCell ref="A400:F400"/>
    <mergeCell ref="A401:F401"/>
    <mergeCell ref="A402:F402"/>
    <mergeCell ref="A403:F403"/>
    <mergeCell ref="A404:F404"/>
    <mergeCell ref="A405:F405"/>
    <mergeCell ref="A406:F406"/>
    <mergeCell ref="A407:F407"/>
    <mergeCell ref="A409:F409"/>
    <mergeCell ref="A408:F408"/>
    <mergeCell ref="A421:F421"/>
    <mergeCell ref="A438:F438"/>
    <mergeCell ref="A439:F439"/>
    <mergeCell ref="A440:F440"/>
    <mergeCell ref="A441:F441"/>
    <mergeCell ref="A442:F442"/>
    <mergeCell ref="A430:F430"/>
    <mergeCell ref="A431:F431"/>
    <mergeCell ref="A432:F432"/>
    <mergeCell ref="A433:F433"/>
    <mergeCell ref="A434:F434"/>
    <mergeCell ref="A436:F436"/>
    <mergeCell ref="A437:F437"/>
    <mergeCell ref="A435:F435"/>
    <mergeCell ref="A449:F449"/>
    <mergeCell ref="A451:F451"/>
    <mergeCell ref="A453:F453"/>
    <mergeCell ref="A454:F454"/>
    <mergeCell ref="A443:F443"/>
    <mergeCell ref="A444:F444"/>
    <mergeCell ref="A445:F445"/>
    <mergeCell ref="A446:F446"/>
    <mergeCell ref="A447:F447"/>
    <mergeCell ref="A448:F448"/>
    <mergeCell ref="A452:F452"/>
    <mergeCell ref="A450:F450"/>
    <mergeCell ref="A467:F467"/>
    <mergeCell ref="A465:F465"/>
    <mergeCell ref="A466:F466"/>
    <mergeCell ref="A470:F470"/>
    <mergeCell ref="A455:F455"/>
    <mergeCell ref="A456:F456"/>
    <mergeCell ref="A457:F457"/>
    <mergeCell ref="A458:F458"/>
    <mergeCell ref="A459:F459"/>
    <mergeCell ref="A460:F460"/>
    <mergeCell ref="A468:F468"/>
    <mergeCell ref="A469:F469"/>
    <mergeCell ref="A464:F464"/>
    <mergeCell ref="A471:F471"/>
    <mergeCell ref="A472:F472"/>
    <mergeCell ref="A473:F473"/>
    <mergeCell ref="A474:F474"/>
    <mergeCell ref="A475:F475"/>
    <mergeCell ref="A476:F476"/>
    <mergeCell ref="A477:F477"/>
    <mergeCell ref="A478:F478"/>
    <mergeCell ref="A479:F479"/>
    <mergeCell ref="A91:F91"/>
    <mergeCell ref="A92:F92"/>
    <mergeCell ref="A93:F93"/>
    <mergeCell ref="A94:F94"/>
    <mergeCell ref="A95:F95"/>
    <mergeCell ref="A102:F102"/>
    <mergeCell ref="A113:F113"/>
    <mergeCell ref="A183:F183"/>
    <mergeCell ref="A184:F184"/>
    <mergeCell ref="A133:F133"/>
    <mergeCell ref="A124:F124"/>
    <mergeCell ref="A125:F125"/>
    <mergeCell ref="A126:F126"/>
    <mergeCell ref="A127:F127"/>
    <mergeCell ref="A116:F116"/>
    <mergeCell ref="A97:F97"/>
    <mergeCell ref="A98:F98"/>
    <mergeCell ref="A99:F99"/>
    <mergeCell ref="A101:F101"/>
    <mergeCell ref="A180:F180"/>
    <mergeCell ref="A181:F181"/>
    <mergeCell ref="A182:F182"/>
    <mergeCell ref="A170:F170"/>
    <mergeCell ref="A185:F185"/>
    <mergeCell ref="A186:F186"/>
    <mergeCell ref="A188:F188"/>
    <mergeCell ref="A177:F177"/>
    <mergeCell ref="A332:F332"/>
    <mergeCell ref="A328:F328"/>
    <mergeCell ref="A329:F329"/>
    <mergeCell ref="A321:F321"/>
    <mergeCell ref="A322:F322"/>
    <mergeCell ref="A326:F326"/>
    <mergeCell ref="A327:F327"/>
    <mergeCell ref="A325:F325"/>
    <mergeCell ref="A330:F330"/>
    <mergeCell ref="A331:F331"/>
    <mergeCell ref="A315:F315"/>
    <mergeCell ref="A316:F316"/>
    <mergeCell ref="A317:F317"/>
    <mergeCell ref="A318:F318"/>
    <mergeCell ref="A319:F319"/>
    <mergeCell ref="A320:F320"/>
    <mergeCell ref="A192:F192"/>
    <mergeCell ref="A193:F193"/>
    <mergeCell ref="A302:F302"/>
    <mergeCell ref="A304:F304"/>
    <mergeCell ref="A334:F334"/>
    <mergeCell ref="A335:F335"/>
    <mergeCell ref="A336:F336"/>
    <mergeCell ref="A337:F337"/>
    <mergeCell ref="A338:F338"/>
    <mergeCell ref="A333:F333"/>
    <mergeCell ref="A324:F324"/>
    <mergeCell ref="A308:F308"/>
    <mergeCell ref="A309:F309"/>
    <mergeCell ref="A311:F311"/>
    <mergeCell ref="A313:F313"/>
    <mergeCell ref="A314:F314"/>
    <mergeCell ref="A312:F312"/>
    <mergeCell ref="A323:F323"/>
    <mergeCell ref="A305:F305"/>
    <mergeCell ref="A306:F306"/>
    <mergeCell ref="A307:F307"/>
    <mergeCell ref="A310:F310"/>
    <mergeCell ref="A295:F295"/>
    <mergeCell ref="A296:F296"/>
    <mergeCell ref="A461:F461"/>
    <mergeCell ref="A462:F462"/>
    <mergeCell ref="A463:F463"/>
    <mergeCell ref="A352:F352"/>
    <mergeCell ref="A361:F361"/>
    <mergeCell ref="A368:F368"/>
    <mergeCell ref="A382:F382"/>
    <mergeCell ref="A410:F410"/>
    <mergeCell ref="A423:F423"/>
    <mergeCell ref="A416:F416"/>
    <mergeCell ref="A417:F417"/>
    <mergeCell ref="A420:F420"/>
    <mergeCell ref="A422:F422"/>
    <mergeCell ref="A411:F411"/>
    <mergeCell ref="A412:F412"/>
    <mergeCell ref="A413:F413"/>
    <mergeCell ref="A414:F414"/>
    <mergeCell ref="A415:F415"/>
    <mergeCell ref="A69:F69"/>
    <mergeCell ref="A119:F119"/>
    <mergeCell ref="A120:F120"/>
    <mergeCell ref="A167:F167"/>
    <mergeCell ref="A168:F168"/>
    <mergeCell ref="A281:F281"/>
    <mergeCell ref="A282:F282"/>
    <mergeCell ref="A418:F418"/>
    <mergeCell ref="A419:F419"/>
    <mergeCell ref="A398:F398"/>
    <mergeCell ref="A399:F399"/>
    <mergeCell ref="A391:F391"/>
    <mergeCell ref="A392:F392"/>
    <mergeCell ref="A341:F341"/>
    <mergeCell ref="A189:F189"/>
    <mergeCell ref="A196:F196"/>
    <mergeCell ref="A204:F204"/>
    <mergeCell ref="A195:F195"/>
    <mergeCell ref="A197:F197"/>
    <mergeCell ref="A198:F198"/>
    <mergeCell ref="A199:F199"/>
    <mergeCell ref="A200:F200"/>
    <mergeCell ref="A190:F190"/>
    <mergeCell ref="A191:F191"/>
    <mergeCell ref="A577:F577"/>
    <mergeCell ref="A872:F872"/>
    <mergeCell ref="A834:F834"/>
    <mergeCell ref="A854:F854"/>
    <mergeCell ref="A670:F670"/>
    <mergeCell ref="A972:F972"/>
    <mergeCell ref="A998:F998"/>
    <mergeCell ref="A1124:F1124"/>
    <mergeCell ref="A1696:F1696"/>
    <mergeCell ref="A1697:F1697"/>
    <mergeCell ref="A1698:F1698"/>
    <mergeCell ref="A1699:F1699"/>
    <mergeCell ref="A1680:F1680"/>
    <mergeCell ref="A1682:F1682"/>
    <mergeCell ref="A1684:F1684"/>
    <mergeCell ref="A1686:F1686"/>
    <mergeCell ref="A1688:F1688"/>
    <mergeCell ref="A1689:F1689"/>
    <mergeCell ref="A1690:F1690"/>
    <mergeCell ref="A1687:F1687"/>
    <mergeCell ref="A1695:F1695"/>
    <mergeCell ref="A1692:F1692"/>
    <mergeCell ref="A1693:F169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C2C5-7247-4794-8B5F-42A61712BD8B}">
  <sheetPr codeName="Лист3"/>
  <dimension ref="A1:AJ60"/>
  <sheetViews>
    <sheetView workbookViewId="0">
      <selection activeCell="AM3" sqref="AM3"/>
    </sheetView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FD974-CE01-4260-A1DA-A00C653FA18F}">
  <sheetPr codeName="Лист4"/>
  <dimension ref="A1:CL351"/>
  <sheetViews>
    <sheetView tabSelected="1" topLeftCell="D46" workbookViewId="0">
      <selection activeCell="U65" sqref="U65"/>
    </sheetView>
  </sheetViews>
  <sheetFormatPr defaultRowHeight="15" customHeight="1" x14ac:dyDescent="0.25"/>
  <cols>
    <col min="1" max="84" width="10.7109375" customWidth="1"/>
  </cols>
  <sheetData>
    <row r="1" spans="1:31" ht="15" customHeight="1" x14ac:dyDescent="0.25">
      <c r="A1" s="46">
        <v>1</v>
      </c>
      <c r="B1" s="128" t="s">
        <v>998</v>
      </c>
      <c r="C1" s="128"/>
      <c r="D1" s="128"/>
      <c r="E1" s="128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D1" s="3"/>
      <c r="AE1" s="3"/>
    </row>
    <row r="2" spans="1:31" ht="15" customHeight="1" x14ac:dyDescent="0.25">
      <c r="A2" s="46"/>
      <c r="B2" s="128" t="s">
        <v>999</v>
      </c>
      <c r="C2" s="128"/>
      <c r="D2" s="128"/>
      <c r="E2" s="128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</row>
    <row r="3" spans="1:31" ht="15" customHeight="1" x14ac:dyDescent="0.25">
      <c r="A3" s="46">
        <v>3</v>
      </c>
      <c r="B3" s="128" t="s">
        <v>1000</v>
      </c>
      <c r="C3" s="128"/>
      <c r="D3" s="128"/>
      <c r="E3" s="128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</row>
    <row r="4" spans="1:31" ht="15" customHeight="1" x14ac:dyDescent="0.25">
      <c r="A4" s="46">
        <v>0.80859375</v>
      </c>
      <c r="B4" s="128" t="s">
        <v>1001</v>
      </c>
      <c r="C4" s="128"/>
      <c r="D4" s="128"/>
      <c r="E4" s="128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</row>
    <row r="5" spans="1:31" ht="15" customHeight="1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</row>
    <row r="6" spans="1:31" ht="15" customHeight="1" x14ac:dyDescent="0.25">
      <c r="A6" s="127" t="s">
        <v>1008</v>
      </c>
      <c r="B6" s="127" t="s">
        <v>311</v>
      </c>
      <c r="C6" s="127" t="s">
        <v>1009</v>
      </c>
      <c r="D6" s="127" t="s">
        <v>1010</v>
      </c>
      <c r="E6" s="38"/>
      <c r="F6" s="127" t="s">
        <v>1002</v>
      </c>
      <c r="G6" s="127"/>
      <c r="H6" s="127"/>
      <c r="I6" s="127"/>
      <c r="J6" s="127"/>
      <c r="K6" s="127"/>
      <c r="L6" s="127"/>
      <c r="M6" s="127"/>
      <c r="N6" s="127"/>
      <c r="O6" s="127"/>
      <c r="P6" s="38"/>
      <c r="Q6" s="127" t="s">
        <v>1003</v>
      </c>
      <c r="R6" s="127"/>
      <c r="S6" s="127"/>
      <c r="T6" s="127"/>
      <c r="U6" s="127"/>
      <c r="V6" s="127"/>
      <c r="W6" s="127"/>
      <c r="X6" s="127"/>
      <c r="Y6" s="127"/>
      <c r="Z6" s="127"/>
      <c r="AB6" s="129" t="s">
        <v>1047</v>
      </c>
      <c r="AC6" s="130"/>
    </row>
    <row r="7" spans="1:31" ht="15" customHeight="1" x14ac:dyDescent="0.25">
      <c r="A7" s="127"/>
      <c r="B7" s="127"/>
      <c r="C7" s="127"/>
      <c r="D7" s="127"/>
      <c r="E7" s="38"/>
      <c r="F7" s="127" t="s">
        <v>1004</v>
      </c>
      <c r="G7" s="127"/>
      <c r="H7" s="127" t="s">
        <v>1005</v>
      </c>
      <c r="I7" s="127"/>
      <c r="J7" s="127" t="s">
        <v>1006</v>
      </c>
      <c r="K7" s="127"/>
      <c r="L7" s="127"/>
      <c r="M7" s="127"/>
      <c r="N7" s="127" t="s">
        <v>1007</v>
      </c>
      <c r="O7" s="127"/>
      <c r="P7" s="38"/>
      <c r="Q7" s="127" t="s">
        <v>1004</v>
      </c>
      <c r="R7" s="127"/>
      <c r="S7" s="127" t="s">
        <v>1005</v>
      </c>
      <c r="T7" s="127"/>
      <c r="U7" s="127" t="s">
        <v>1006</v>
      </c>
      <c r="V7" s="127"/>
      <c r="W7" s="127"/>
      <c r="X7" s="127"/>
      <c r="Y7" s="127" t="s">
        <v>1007</v>
      </c>
      <c r="Z7" s="127"/>
      <c r="AB7" s="102" t="s">
        <v>1048</v>
      </c>
      <c r="AC7" s="103" t="s">
        <v>378</v>
      </c>
    </row>
    <row r="8" spans="1:31" ht="15" customHeight="1" x14ac:dyDescent="0.25">
      <c r="A8" s="127"/>
      <c r="B8" s="127"/>
      <c r="C8" s="127"/>
      <c r="D8" s="127"/>
      <c r="E8" s="38"/>
      <c r="F8" s="127" t="s">
        <v>1011</v>
      </c>
      <c r="G8" s="127" t="s">
        <v>1012</v>
      </c>
      <c r="H8" s="127" t="s">
        <v>1013</v>
      </c>
      <c r="I8" s="127" t="s">
        <v>1014</v>
      </c>
      <c r="J8" s="127" t="s">
        <v>1015</v>
      </c>
      <c r="K8" s="127"/>
      <c r="L8" s="127" t="s">
        <v>1016</v>
      </c>
      <c r="M8" s="127"/>
      <c r="N8" s="127" t="s">
        <v>1015</v>
      </c>
      <c r="O8" s="127" t="s">
        <v>1016</v>
      </c>
      <c r="P8" s="38"/>
      <c r="Q8" s="127" t="s">
        <v>1011</v>
      </c>
      <c r="R8" s="127" t="s">
        <v>1012</v>
      </c>
      <c r="S8" s="127" t="s">
        <v>1013</v>
      </c>
      <c r="T8" s="127" t="s">
        <v>1014</v>
      </c>
      <c r="U8" s="127" t="s">
        <v>1015</v>
      </c>
      <c r="V8" s="127"/>
      <c r="W8" s="127" t="s">
        <v>1016</v>
      </c>
      <c r="X8" s="127"/>
      <c r="Y8" s="127" t="s">
        <v>1015</v>
      </c>
      <c r="Z8" s="127" t="s">
        <v>1016</v>
      </c>
      <c r="AB8" s="40" t="s">
        <v>667</v>
      </c>
      <c r="AC8" s="41" t="s">
        <v>1049</v>
      </c>
    </row>
    <row r="9" spans="1:31" ht="15" customHeight="1" x14ac:dyDescent="0.25">
      <c r="A9" s="127"/>
      <c r="B9" s="127"/>
      <c r="C9" s="127"/>
      <c r="D9" s="127"/>
      <c r="E9" s="38"/>
      <c r="F9" s="127"/>
      <c r="G9" s="127"/>
      <c r="H9" s="127"/>
      <c r="I9" s="127"/>
      <c r="J9" s="100" t="s">
        <v>1017</v>
      </c>
      <c r="K9" s="100" t="s">
        <v>1018</v>
      </c>
      <c r="L9" s="100" t="s">
        <v>1017</v>
      </c>
      <c r="M9" s="100" t="s">
        <v>1018</v>
      </c>
      <c r="N9" s="127"/>
      <c r="O9" s="127"/>
      <c r="P9" s="38"/>
      <c r="Q9" s="127"/>
      <c r="R9" s="127"/>
      <c r="S9" s="127"/>
      <c r="T9" s="127"/>
      <c r="U9" s="100" t="s">
        <v>1017</v>
      </c>
      <c r="V9" s="100" t="s">
        <v>1018</v>
      </c>
      <c r="W9" s="100" t="s">
        <v>1017</v>
      </c>
      <c r="X9" s="100" t="s">
        <v>1018</v>
      </c>
      <c r="Y9" s="127"/>
      <c r="Z9" s="127"/>
      <c r="AB9" s="42" t="s">
        <v>669</v>
      </c>
      <c r="AC9" s="41" t="s">
        <v>1050</v>
      </c>
    </row>
    <row r="10" spans="1:31" ht="15" customHeight="1" x14ac:dyDescent="0.25">
      <c r="A10" s="127"/>
      <c r="B10" s="127"/>
      <c r="C10" s="127"/>
      <c r="D10" s="127"/>
      <c r="E10" s="38"/>
      <c r="F10" s="127"/>
      <c r="G10" s="127"/>
      <c r="H10" s="127"/>
      <c r="I10" s="127"/>
      <c r="J10" s="100" t="s">
        <v>1019</v>
      </c>
      <c r="K10" s="100" t="s">
        <v>1020</v>
      </c>
      <c r="L10" s="100" t="s">
        <v>1019</v>
      </c>
      <c r="M10" s="100" t="s">
        <v>1020</v>
      </c>
      <c r="N10" s="100" t="s">
        <v>1021</v>
      </c>
      <c r="O10" s="100" t="s">
        <v>1021</v>
      </c>
      <c r="P10" s="38"/>
      <c r="Q10" s="127"/>
      <c r="R10" s="127"/>
      <c r="S10" s="127"/>
      <c r="T10" s="127"/>
      <c r="U10" s="100" t="s">
        <v>1019</v>
      </c>
      <c r="V10" s="100" t="s">
        <v>1020</v>
      </c>
      <c r="W10" s="100" t="s">
        <v>1019</v>
      </c>
      <c r="X10" s="100" t="s">
        <v>1020</v>
      </c>
      <c r="Y10" s="100" t="s">
        <v>1021</v>
      </c>
      <c r="Z10" s="100" t="s">
        <v>1021</v>
      </c>
      <c r="AB10" s="42" t="s">
        <v>671</v>
      </c>
      <c r="AC10" s="41" t="s">
        <v>1051</v>
      </c>
    </row>
    <row r="11" spans="1:31" ht="15" customHeight="1" x14ac:dyDescent="0.25">
      <c r="A11" s="47" t="s">
        <v>1022</v>
      </c>
      <c r="B11" s="47" t="s">
        <v>1023</v>
      </c>
      <c r="C11" s="47" t="s">
        <v>1024</v>
      </c>
      <c r="D11" s="47" t="s">
        <v>1025</v>
      </c>
      <c r="E11" s="36"/>
      <c r="F11" s="47" t="s">
        <v>1026</v>
      </c>
      <c r="G11" s="47" t="s">
        <v>1027</v>
      </c>
      <c r="H11" s="47" t="s">
        <v>1028</v>
      </c>
      <c r="I11" s="47" t="s">
        <v>1029</v>
      </c>
      <c r="J11" s="47" t="s">
        <v>1030</v>
      </c>
      <c r="K11" s="47" t="s">
        <v>1031</v>
      </c>
      <c r="L11" s="47" t="s">
        <v>1032</v>
      </c>
      <c r="M11" s="47" t="s">
        <v>1033</v>
      </c>
      <c r="N11" s="47" t="s">
        <v>1034</v>
      </c>
      <c r="O11" s="47" t="s">
        <v>1035</v>
      </c>
      <c r="P11" s="36"/>
      <c r="Q11" s="47" t="s">
        <v>1036</v>
      </c>
      <c r="R11" s="47" t="s">
        <v>1037</v>
      </c>
      <c r="S11" s="47" t="s">
        <v>1038</v>
      </c>
      <c r="T11" s="47" t="s">
        <v>1039</v>
      </c>
      <c r="U11" s="47" t="s">
        <v>1040</v>
      </c>
      <c r="V11" s="47" t="s">
        <v>1041</v>
      </c>
      <c r="W11" s="47" t="s">
        <v>1042</v>
      </c>
      <c r="X11" s="47" t="s">
        <v>1043</v>
      </c>
      <c r="Y11" s="47" t="s">
        <v>1044</v>
      </c>
      <c r="Z11" s="47" t="s">
        <v>1045</v>
      </c>
      <c r="AB11" s="43" t="s">
        <v>672</v>
      </c>
      <c r="AC11" s="41" t="s">
        <v>1052</v>
      </c>
    </row>
    <row r="12" spans="1:31" ht="15" customHeight="1" x14ac:dyDescent="0.25">
      <c r="A12" s="102" t="s">
        <v>1046</v>
      </c>
      <c r="B12" s="102" t="s">
        <v>9</v>
      </c>
      <c r="C12" s="102" t="s">
        <v>9</v>
      </c>
      <c r="D12" s="102" t="s">
        <v>9</v>
      </c>
      <c r="E12" s="39"/>
      <c r="F12" s="102"/>
      <c r="G12" s="102"/>
      <c r="H12" s="102">
        <v>1</v>
      </c>
      <c r="I12" s="102">
        <v>1</v>
      </c>
      <c r="J12" s="102"/>
      <c r="K12" s="102"/>
      <c r="L12" s="102"/>
      <c r="M12" s="102"/>
      <c r="N12" s="102"/>
      <c r="O12" s="102"/>
      <c r="P12" s="39"/>
      <c r="Q12" s="52"/>
      <c r="R12" s="52"/>
      <c r="S12" s="52">
        <v>3.2643276122057174</v>
      </c>
      <c r="T12" s="52">
        <v>1.6921046923706964</v>
      </c>
      <c r="U12" s="52"/>
      <c r="V12" s="52"/>
      <c r="W12" s="52"/>
      <c r="X12" s="52"/>
      <c r="Y12" s="52"/>
      <c r="Z12" s="52"/>
      <c r="AB12" s="44" t="s">
        <v>674</v>
      </c>
      <c r="AC12" s="41" t="s">
        <v>1053</v>
      </c>
    </row>
    <row r="13" spans="1:31" ht="15" customHeight="1" x14ac:dyDescent="0.25">
      <c r="A13" s="48">
        <v>1</v>
      </c>
      <c r="B13" s="49"/>
      <c r="C13" s="49"/>
      <c r="D13" s="50" t="s">
        <v>667</v>
      </c>
      <c r="E13" s="37"/>
      <c r="F13" s="51" t="s">
        <v>678</v>
      </c>
      <c r="G13" s="51" t="s">
        <v>678</v>
      </c>
      <c r="H13" s="50" t="s">
        <v>667</v>
      </c>
      <c r="I13" s="50" t="s">
        <v>667</v>
      </c>
      <c r="J13" s="51" t="s">
        <v>678</v>
      </c>
      <c r="K13" s="51" t="s">
        <v>678</v>
      </c>
      <c r="L13" s="51" t="s">
        <v>678</v>
      </c>
      <c r="M13" s="51" t="s">
        <v>678</v>
      </c>
      <c r="N13" s="51" t="s">
        <v>678</v>
      </c>
      <c r="O13" s="51" t="s">
        <v>678</v>
      </c>
      <c r="P13" s="37"/>
      <c r="Q13" s="53"/>
      <c r="R13" s="53"/>
      <c r="S13" s="53">
        <v>3.2643276122057174</v>
      </c>
      <c r="T13" s="53">
        <v>1.6921046923706964</v>
      </c>
      <c r="U13" s="53"/>
      <c r="V13" s="53"/>
      <c r="W13" s="53"/>
      <c r="X13" s="53"/>
      <c r="Y13" s="53"/>
      <c r="Z13" s="53"/>
      <c r="AB13" s="43" t="s">
        <v>676</v>
      </c>
      <c r="AC13" s="41" t="s">
        <v>1054</v>
      </c>
    </row>
    <row r="14" spans="1:31" ht="15" customHeight="1" x14ac:dyDescent="0.25">
      <c r="A14" s="48"/>
      <c r="B14" s="49"/>
      <c r="C14" s="49"/>
      <c r="D14" s="48"/>
      <c r="E14" s="37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37"/>
      <c r="Q14" s="53"/>
      <c r="R14" s="53"/>
      <c r="S14" s="53"/>
      <c r="T14" s="53"/>
      <c r="U14" s="53"/>
      <c r="V14" s="53"/>
      <c r="W14" s="53"/>
      <c r="X14" s="53"/>
      <c r="Y14" s="53"/>
      <c r="Z14" s="53"/>
      <c r="AB14" s="45" t="s">
        <v>678</v>
      </c>
      <c r="AC14" s="41" t="s">
        <v>1055</v>
      </c>
    </row>
    <row r="15" spans="1:31" ht="15" customHeight="1" x14ac:dyDescent="0.25">
      <c r="A15" s="48"/>
      <c r="B15" s="49"/>
      <c r="C15" s="49"/>
      <c r="D15" s="48"/>
      <c r="E15" s="37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37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31" ht="15" customHeight="1" x14ac:dyDescent="0.25">
      <c r="A16" s="48"/>
      <c r="B16" s="49"/>
      <c r="C16" s="49"/>
      <c r="D16" s="48"/>
      <c r="E16" s="37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37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5" customHeight="1" x14ac:dyDescent="0.25">
      <c r="A17" s="48"/>
      <c r="B17" s="49"/>
      <c r="C17" s="49"/>
      <c r="D17" s="48"/>
      <c r="E17" s="37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37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5" customHeight="1" x14ac:dyDescent="0.25">
      <c r="A18" s="48"/>
      <c r="B18" s="49"/>
      <c r="C18" s="49"/>
      <c r="D18" s="48"/>
      <c r="E18" s="37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37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5" customHeight="1" x14ac:dyDescent="0.25">
      <c r="A19" s="48"/>
      <c r="B19" s="49"/>
      <c r="C19" s="49"/>
      <c r="D19" s="48"/>
      <c r="E19" s="37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37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5" customHeight="1" x14ac:dyDescent="0.25">
      <c r="A20" s="48"/>
      <c r="B20" s="49"/>
      <c r="C20" s="49"/>
      <c r="D20" s="48"/>
      <c r="E20" s="37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37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5" customHeight="1" x14ac:dyDescent="0.25">
      <c r="A21" s="48"/>
      <c r="B21" s="49"/>
      <c r="C21" s="49"/>
      <c r="D21" s="48"/>
      <c r="E21" s="37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37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5" customHeight="1" x14ac:dyDescent="0.25">
      <c r="A22" s="48"/>
      <c r="B22" s="49"/>
      <c r="C22" s="49"/>
      <c r="D22" s="48"/>
      <c r="E22" s="37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37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5" customHeight="1" x14ac:dyDescent="0.25">
      <c r="A23" s="48"/>
      <c r="B23" s="49"/>
      <c r="C23" s="49"/>
      <c r="D23" s="48"/>
      <c r="E23" s="37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37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5" customHeight="1" x14ac:dyDescent="0.25">
      <c r="A24" s="48"/>
      <c r="B24" s="49"/>
      <c r="C24" s="49"/>
      <c r="D24" s="48"/>
      <c r="E24" s="37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37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5" customHeight="1" x14ac:dyDescent="0.25">
      <c r="A25" s="48"/>
      <c r="B25" s="49"/>
      <c r="C25" s="49"/>
      <c r="D25" s="48"/>
      <c r="E25" s="37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37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5" customHeight="1" x14ac:dyDescent="0.25">
      <c r="A26" s="48"/>
      <c r="B26" s="49"/>
      <c r="C26" s="49"/>
      <c r="D26" s="48"/>
      <c r="E26" s="37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37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5" customHeight="1" x14ac:dyDescent="0.25">
      <c r="A27" s="48"/>
      <c r="B27" s="49"/>
      <c r="C27" s="49"/>
      <c r="D27" s="48"/>
      <c r="E27" s="37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37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5" customHeight="1" x14ac:dyDescent="0.25">
      <c r="A28" s="48"/>
      <c r="B28" s="49"/>
      <c r="C28" s="49"/>
      <c r="D28" s="48"/>
      <c r="E28" s="37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37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5" customHeight="1" x14ac:dyDescent="0.25">
      <c r="A29" s="48"/>
      <c r="B29" s="49"/>
      <c r="C29" s="49"/>
      <c r="D29" s="48"/>
      <c r="E29" s="37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37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5" customHeight="1" x14ac:dyDescent="0.25">
      <c r="A30" s="48"/>
      <c r="B30" s="49"/>
      <c r="C30" s="49"/>
      <c r="D30" s="48"/>
      <c r="E30" s="37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37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5" customHeight="1" x14ac:dyDescent="0.25">
      <c r="A31" s="48"/>
      <c r="B31" s="49"/>
      <c r="C31" s="49"/>
      <c r="D31" s="48"/>
      <c r="E31" s="37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37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5" customHeight="1" x14ac:dyDescent="0.25">
      <c r="A32" s="48"/>
      <c r="B32" s="49"/>
      <c r="C32" s="49"/>
      <c r="D32" s="48"/>
      <c r="E32" s="37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37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49" ht="15" customHeight="1" x14ac:dyDescent="0.25">
      <c r="A33" s="48"/>
      <c r="B33" s="49"/>
      <c r="C33" s="49"/>
      <c r="D33" s="48"/>
      <c r="E33" s="37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37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49" ht="15" customHeight="1" x14ac:dyDescent="0.25">
      <c r="A34" s="48"/>
      <c r="B34" s="49"/>
      <c r="C34" s="49"/>
      <c r="D34" s="48"/>
      <c r="E34" s="37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37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49" ht="15" customHeight="1" x14ac:dyDescent="0.25">
      <c r="A35" s="48"/>
      <c r="B35" s="49"/>
      <c r="C35" s="49"/>
      <c r="D35" s="48"/>
      <c r="E35" s="37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37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49" ht="15" customHeight="1" x14ac:dyDescent="0.25">
      <c r="A36" s="48"/>
      <c r="B36" s="49"/>
      <c r="C36" s="49"/>
      <c r="D36" s="48"/>
      <c r="E36" s="37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37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49" ht="15" customHeight="1" x14ac:dyDescent="0.25">
      <c r="A37" s="48"/>
      <c r="B37" s="49"/>
      <c r="C37" s="49"/>
      <c r="D37" s="48"/>
      <c r="E37" s="37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37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49" ht="15" customHeight="1" x14ac:dyDescent="0.25">
      <c r="A38" s="48"/>
      <c r="B38" s="49"/>
      <c r="C38" s="49"/>
      <c r="D38" s="48"/>
      <c r="E38" s="37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37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49" ht="15" customHeight="1" x14ac:dyDescent="0.25">
      <c r="A39" s="48"/>
      <c r="B39" s="49"/>
      <c r="C39" s="49"/>
      <c r="D39" s="48"/>
      <c r="E39" s="37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37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49" ht="15" customHeight="1" x14ac:dyDescent="0.25">
      <c r="A40" s="48"/>
      <c r="B40" s="49"/>
      <c r="C40" s="49"/>
      <c r="D40" s="48"/>
      <c r="E40" s="37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37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49" ht="15" customHeight="1" x14ac:dyDescent="0.25">
      <c r="A41" s="48"/>
      <c r="B41" s="49"/>
      <c r="C41" s="49"/>
      <c r="D41" s="48"/>
      <c r="E41" s="37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37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49" ht="15" customHeight="1" x14ac:dyDescent="0.25">
      <c r="A42" s="48"/>
      <c r="B42" s="49"/>
      <c r="C42" s="49"/>
      <c r="D42" s="48"/>
      <c r="E42" s="37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37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4" spans="1:49" ht="15" customHeight="1" x14ac:dyDescent="0.25">
      <c r="A44" s="35" t="s">
        <v>1056</v>
      </c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5" customHeight="1" x14ac:dyDescent="0.25">
      <c r="A45" s="131" t="s">
        <v>1008</v>
      </c>
      <c r="B45" s="131" t="s">
        <v>1009</v>
      </c>
      <c r="C45" s="131" t="s">
        <v>1010</v>
      </c>
      <c r="D45" s="131" t="s">
        <v>1057</v>
      </c>
      <c r="E45" s="131"/>
      <c r="F45" s="131"/>
      <c r="G45" s="131" t="s">
        <v>1058</v>
      </c>
      <c r="H45" s="131"/>
      <c r="I45" s="131"/>
      <c r="J45" s="55"/>
      <c r="K45" s="131" t="s">
        <v>1059</v>
      </c>
      <c r="L45" s="131"/>
      <c r="M45" s="131"/>
      <c r="N45" s="131"/>
      <c r="O45" s="131" t="s">
        <v>1060</v>
      </c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  <c r="AE45" s="55"/>
      <c r="AF45" s="131" t="s">
        <v>1061</v>
      </c>
      <c r="AG45" s="131"/>
      <c r="AH45" s="131"/>
      <c r="AI45" s="131"/>
      <c r="AJ45" s="131"/>
      <c r="AK45" s="131"/>
      <c r="AL45" s="131"/>
      <c r="AM45" s="131"/>
      <c r="AN45" s="131"/>
      <c r="AO45" s="131"/>
      <c r="AP45" s="131"/>
      <c r="AQ45" s="131"/>
      <c r="AR45" s="131"/>
      <c r="AS45" s="131"/>
      <c r="AT45" s="131"/>
      <c r="AU45" s="131"/>
      <c r="AV45" s="131"/>
      <c r="AW45" s="131"/>
    </row>
    <row r="46" spans="1:49" ht="15" customHeight="1" x14ac:dyDescent="0.25">
      <c r="A46" s="131"/>
      <c r="B46" s="131"/>
      <c r="C46" s="131"/>
      <c r="D46" s="131"/>
      <c r="E46" s="131"/>
      <c r="F46" s="131"/>
      <c r="G46" s="131"/>
      <c r="H46" s="131"/>
      <c r="I46" s="131"/>
      <c r="J46" s="55"/>
      <c r="K46" s="131"/>
      <c r="L46" s="131"/>
      <c r="M46" s="131"/>
      <c r="N46" s="131"/>
      <c r="O46" s="131" t="s">
        <v>1062</v>
      </c>
      <c r="P46" s="131"/>
      <c r="Q46" s="131"/>
      <c r="R46" s="131" t="s">
        <v>1063</v>
      </c>
      <c r="S46" s="131"/>
      <c r="T46" s="131"/>
      <c r="U46" s="131"/>
      <c r="V46" s="131" t="s">
        <v>1064</v>
      </c>
      <c r="W46" s="131"/>
      <c r="X46" s="131"/>
      <c r="Y46" s="131"/>
      <c r="Z46" s="131" t="s">
        <v>1065</v>
      </c>
      <c r="AA46" s="131"/>
      <c r="AB46" s="131"/>
      <c r="AC46" s="131"/>
      <c r="AD46" s="131"/>
      <c r="AE46" s="55"/>
      <c r="AF46" s="131" t="s">
        <v>1062</v>
      </c>
      <c r="AG46" s="131"/>
      <c r="AH46" s="131"/>
      <c r="AI46" s="131" t="s">
        <v>1066</v>
      </c>
      <c r="AJ46" s="131"/>
      <c r="AK46" s="131"/>
      <c r="AL46" s="131" t="s">
        <v>1067</v>
      </c>
      <c r="AM46" s="131"/>
      <c r="AN46" s="131"/>
      <c r="AO46" s="131"/>
      <c r="AP46" s="131" t="s">
        <v>1063</v>
      </c>
      <c r="AQ46" s="131"/>
      <c r="AR46" s="131"/>
      <c r="AS46" s="131"/>
      <c r="AT46" s="131" t="s">
        <v>1068</v>
      </c>
      <c r="AU46" s="131"/>
      <c r="AV46" s="131"/>
      <c r="AW46" s="131"/>
    </row>
    <row r="47" spans="1:49" ht="15" customHeight="1" x14ac:dyDescent="0.25">
      <c r="A47" s="137"/>
      <c r="B47" s="137"/>
      <c r="C47" s="137"/>
      <c r="D47" s="98" t="s">
        <v>1069</v>
      </c>
      <c r="E47" s="98" t="s">
        <v>1070</v>
      </c>
      <c r="F47" s="98" t="s">
        <v>1071</v>
      </c>
      <c r="G47" s="98" t="s">
        <v>1072</v>
      </c>
      <c r="H47" s="98" t="s">
        <v>1073</v>
      </c>
      <c r="I47" s="98" t="s">
        <v>1074</v>
      </c>
      <c r="J47" s="56"/>
      <c r="K47" s="98" t="s">
        <v>1075</v>
      </c>
      <c r="L47" s="98" t="s">
        <v>1076</v>
      </c>
      <c r="M47" s="98" t="s">
        <v>1077</v>
      </c>
      <c r="N47" s="98" t="s">
        <v>1078</v>
      </c>
      <c r="O47" s="98" t="s">
        <v>1079</v>
      </c>
      <c r="P47" s="98" t="s">
        <v>1080</v>
      </c>
      <c r="Q47" s="98" t="s">
        <v>1081</v>
      </c>
      <c r="R47" s="98" t="s">
        <v>1082</v>
      </c>
      <c r="S47" s="98" t="s">
        <v>1083</v>
      </c>
      <c r="T47" s="98" t="s">
        <v>1084</v>
      </c>
      <c r="U47" s="98" t="s">
        <v>1085</v>
      </c>
      <c r="V47" s="98" t="s">
        <v>1086</v>
      </c>
      <c r="W47" s="98" t="s">
        <v>1087</v>
      </c>
      <c r="X47" s="98" t="s">
        <v>1088</v>
      </c>
      <c r="Y47" s="98" t="s">
        <v>1089</v>
      </c>
      <c r="Z47" s="98" t="s">
        <v>1090</v>
      </c>
      <c r="AA47" s="98" t="s">
        <v>1091</v>
      </c>
      <c r="AB47" s="98" t="s">
        <v>1092</v>
      </c>
      <c r="AC47" s="98" t="s">
        <v>1036</v>
      </c>
      <c r="AD47" s="98" t="s">
        <v>1093</v>
      </c>
      <c r="AE47" s="56"/>
      <c r="AF47" s="98" t="s">
        <v>1079</v>
      </c>
      <c r="AG47" s="98" t="s">
        <v>1080</v>
      </c>
      <c r="AH47" s="98" t="s">
        <v>1081</v>
      </c>
      <c r="AI47" s="98" t="s">
        <v>1094</v>
      </c>
      <c r="AJ47" s="98" t="s">
        <v>1095</v>
      </c>
      <c r="AK47" s="98" t="s">
        <v>1096</v>
      </c>
      <c r="AL47" s="98" t="s">
        <v>1097</v>
      </c>
      <c r="AM47" s="98" t="s">
        <v>1098</v>
      </c>
      <c r="AN47" s="98" t="s">
        <v>1099</v>
      </c>
      <c r="AO47" s="98" t="s">
        <v>1100</v>
      </c>
      <c r="AP47" s="98" t="s">
        <v>1101</v>
      </c>
      <c r="AQ47" s="98" t="s">
        <v>1102</v>
      </c>
      <c r="AR47" s="98" t="s">
        <v>1103</v>
      </c>
      <c r="AS47" s="98" t="s">
        <v>1104</v>
      </c>
      <c r="AT47" s="98" t="s">
        <v>1105</v>
      </c>
      <c r="AU47" s="98" t="s">
        <v>1106</v>
      </c>
      <c r="AV47" s="98" t="s">
        <v>1107</v>
      </c>
      <c r="AW47" s="98" t="s">
        <v>1108</v>
      </c>
    </row>
    <row r="48" spans="1:49" ht="15" customHeight="1" x14ac:dyDescent="0.25">
      <c r="A48" s="138"/>
      <c r="B48" s="138"/>
      <c r="C48" s="138"/>
      <c r="D48" s="99" t="s">
        <v>1109</v>
      </c>
      <c r="E48" s="99" t="s">
        <v>1110</v>
      </c>
      <c r="F48" s="99" t="s">
        <v>1111</v>
      </c>
      <c r="G48" s="99" t="s">
        <v>1109</v>
      </c>
      <c r="H48" s="99" t="s">
        <v>1110</v>
      </c>
      <c r="I48" s="99" t="s">
        <v>1111</v>
      </c>
      <c r="J48" s="54"/>
      <c r="K48" s="99" t="s">
        <v>1120</v>
      </c>
      <c r="L48" s="99" t="s">
        <v>1121</v>
      </c>
      <c r="M48" s="99" t="s">
        <v>1122</v>
      </c>
      <c r="N48" s="99" t="s">
        <v>1123</v>
      </c>
      <c r="O48" s="99" t="s">
        <v>1136</v>
      </c>
      <c r="P48" s="99" t="s">
        <v>1137</v>
      </c>
      <c r="Q48" s="99" t="s">
        <v>1138</v>
      </c>
      <c r="R48" s="99" t="s">
        <v>1124</v>
      </c>
      <c r="S48" s="99" t="s">
        <v>1125</v>
      </c>
      <c r="T48" s="99" t="s">
        <v>1126</v>
      </c>
      <c r="U48" s="99" t="s">
        <v>1127</v>
      </c>
      <c r="V48" s="99" t="s">
        <v>1128</v>
      </c>
      <c r="W48" s="99" t="s">
        <v>1129</v>
      </c>
      <c r="X48" s="99" t="s">
        <v>1130</v>
      </c>
      <c r="Y48" s="99" t="s">
        <v>1131</v>
      </c>
      <c r="Z48" s="99" t="s">
        <v>1112</v>
      </c>
      <c r="AA48" s="99" t="s">
        <v>1113</v>
      </c>
      <c r="AB48" s="99" t="s">
        <v>1114</v>
      </c>
      <c r="AC48" s="99" t="s">
        <v>1115</v>
      </c>
      <c r="AD48" s="99" t="s">
        <v>1116</v>
      </c>
      <c r="AE48" s="54"/>
      <c r="AF48" s="99" t="s">
        <v>1136</v>
      </c>
      <c r="AG48" s="99" t="s">
        <v>1137</v>
      </c>
      <c r="AH48" s="99" t="s">
        <v>1138</v>
      </c>
      <c r="AI48" s="99" t="s">
        <v>1117</v>
      </c>
      <c r="AJ48" s="99" t="s">
        <v>310</v>
      </c>
      <c r="AK48" s="99" t="s">
        <v>1118</v>
      </c>
      <c r="AL48" s="99" t="s">
        <v>1132</v>
      </c>
      <c r="AM48" s="99" t="s">
        <v>1133</v>
      </c>
      <c r="AN48" s="99" t="s">
        <v>1134</v>
      </c>
      <c r="AO48" s="99" t="s">
        <v>1135</v>
      </c>
      <c r="AP48" s="99" t="s">
        <v>1124</v>
      </c>
      <c r="AQ48" s="99" t="s">
        <v>1125</v>
      </c>
      <c r="AR48" s="99" t="s">
        <v>1126</v>
      </c>
      <c r="AS48" s="99" t="s">
        <v>1127</v>
      </c>
      <c r="AT48" s="99" t="s">
        <v>1112</v>
      </c>
      <c r="AU48" s="99" t="s">
        <v>1113</v>
      </c>
      <c r="AV48" s="99" t="s">
        <v>1119</v>
      </c>
      <c r="AW48" s="99" t="s">
        <v>1116</v>
      </c>
    </row>
    <row r="49" spans="1:49" ht="15" customHeight="1" x14ac:dyDescent="0.25">
      <c r="A49" s="59">
        <v>1</v>
      </c>
      <c r="B49" s="60"/>
      <c r="C49" s="63" t="s">
        <v>678</v>
      </c>
      <c r="D49" s="57"/>
      <c r="E49" s="57"/>
      <c r="F49" s="57"/>
      <c r="G49" s="57"/>
      <c r="H49" s="57"/>
      <c r="I49" s="57"/>
      <c r="J49" s="58"/>
      <c r="K49" s="61"/>
      <c r="L49" s="61"/>
      <c r="M49" s="61"/>
      <c r="N49" s="61"/>
      <c r="O49" s="61"/>
      <c r="P49" s="62"/>
      <c r="Q49" s="62"/>
      <c r="R49" s="61"/>
      <c r="S49" s="61"/>
      <c r="T49" s="61"/>
      <c r="U49" s="61"/>
      <c r="V49" s="57"/>
      <c r="W49" s="57"/>
      <c r="X49" s="57"/>
      <c r="Y49" s="57"/>
      <c r="Z49" s="57"/>
      <c r="AA49" s="57"/>
      <c r="AB49" s="59"/>
      <c r="AC49" s="57"/>
      <c r="AD49" s="63" t="s">
        <v>678</v>
      </c>
      <c r="AE49" s="58"/>
      <c r="AF49" s="61"/>
      <c r="AG49" s="62"/>
      <c r="AH49" s="62"/>
      <c r="AI49" s="59"/>
      <c r="AJ49" s="59"/>
      <c r="AK49" s="59"/>
      <c r="AL49" s="57"/>
      <c r="AM49" s="57"/>
      <c r="AN49" s="57"/>
      <c r="AO49" s="57"/>
      <c r="AP49" s="61"/>
      <c r="AQ49" s="61"/>
      <c r="AR49" s="61"/>
      <c r="AS49" s="61"/>
      <c r="AT49" s="57"/>
      <c r="AU49" s="57"/>
      <c r="AV49" s="57"/>
      <c r="AW49" s="63" t="s">
        <v>678</v>
      </c>
    </row>
    <row r="50" spans="1:49" ht="15" customHeight="1" x14ac:dyDescent="0.25">
      <c r="A50" s="59"/>
      <c r="B50" s="60"/>
      <c r="C50" s="59"/>
      <c r="D50" s="57"/>
      <c r="E50" s="57"/>
      <c r="F50" s="57"/>
      <c r="G50" s="57"/>
      <c r="H50" s="57"/>
      <c r="I50" s="57"/>
      <c r="J50" s="58"/>
      <c r="K50" s="61"/>
      <c r="L50" s="61"/>
      <c r="M50" s="61"/>
      <c r="N50" s="61"/>
      <c r="O50" s="61"/>
      <c r="P50" s="62"/>
      <c r="Q50" s="62"/>
      <c r="R50" s="61"/>
      <c r="S50" s="61"/>
      <c r="T50" s="61"/>
      <c r="U50" s="61"/>
      <c r="V50" s="57"/>
      <c r="W50" s="57"/>
      <c r="X50" s="57"/>
      <c r="Y50" s="57"/>
      <c r="Z50" s="57"/>
      <c r="AA50" s="57"/>
      <c r="AB50" s="59"/>
      <c r="AC50" s="57"/>
      <c r="AD50" s="59"/>
      <c r="AE50" s="58"/>
      <c r="AF50" s="61"/>
      <c r="AG50" s="62"/>
      <c r="AH50" s="62"/>
      <c r="AI50" s="59"/>
      <c r="AJ50" s="59"/>
      <c r="AK50" s="59"/>
      <c r="AL50" s="57"/>
      <c r="AM50" s="57"/>
      <c r="AN50" s="57"/>
      <c r="AO50" s="57"/>
      <c r="AP50" s="61"/>
      <c r="AQ50" s="61"/>
      <c r="AR50" s="61"/>
      <c r="AS50" s="61"/>
      <c r="AT50" s="57"/>
      <c r="AU50" s="57"/>
      <c r="AV50" s="57"/>
      <c r="AW50" s="59"/>
    </row>
    <row r="51" spans="1:49" ht="15" customHeight="1" x14ac:dyDescent="0.25">
      <c r="A51" s="59"/>
      <c r="B51" s="60"/>
      <c r="C51" s="59"/>
      <c r="D51" s="57"/>
      <c r="E51" s="57"/>
      <c r="F51" s="57"/>
      <c r="G51" s="57"/>
      <c r="H51" s="57"/>
      <c r="I51" s="57"/>
      <c r="J51" s="58"/>
      <c r="K51" s="61"/>
      <c r="L51" s="61"/>
      <c r="M51" s="61"/>
      <c r="N51" s="61"/>
      <c r="O51" s="61"/>
      <c r="P51" s="62"/>
      <c r="Q51" s="62"/>
      <c r="R51" s="61"/>
      <c r="S51" s="61"/>
      <c r="T51" s="61"/>
      <c r="U51" s="61"/>
      <c r="V51" s="57"/>
      <c r="W51" s="57"/>
      <c r="X51" s="57"/>
      <c r="Y51" s="57"/>
      <c r="Z51" s="57"/>
      <c r="AA51" s="57"/>
      <c r="AB51" s="59"/>
      <c r="AC51" s="57"/>
      <c r="AD51" s="59"/>
      <c r="AE51" s="58"/>
      <c r="AF51" s="61"/>
      <c r="AG51" s="62"/>
      <c r="AH51" s="62"/>
      <c r="AI51" s="59"/>
      <c r="AJ51" s="59"/>
      <c r="AK51" s="59"/>
      <c r="AL51" s="57"/>
      <c r="AM51" s="57"/>
      <c r="AN51" s="57"/>
      <c r="AO51" s="57"/>
      <c r="AP51" s="61"/>
      <c r="AQ51" s="61"/>
      <c r="AR51" s="61"/>
      <c r="AS51" s="61"/>
      <c r="AT51" s="57"/>
      <c r="AU51" s="57"/>
      <c r="AV51" s="57"/>
      <c r="AW51" s="59"/>
    </row>
    <row r="52" spans="1:49" ht="15" customHeight="1" x14ac:dyDescent="0.25">
      <c r="A52" s="59"/>
      <c r="B52" s="60"/>
      <c r="C52" s="59"/>
      <c r="D52" s="57"/>
      <c r="E52" s="57"/>
      <c r="F52" s="57"/>
      <c r="G52" s="57"/>
      <c r="H52" s="57"/>
      <c r="I52" s="57"/>
      <c r="J52" s="58"/>
      <c r="K52" s="61"/>
      <c r="L52" s="61"/>
      <c r="M52" s="61"/>
      <c r="N52" s="61"/>
      <c r="O52" s="61"/>
      <c r="P52" s="62"/>
      <c r="Q52" s="62"/>
      <c r="R52" s="61"/>
      <c r="S52" s="61"/>
      <c r="T52" s="61"/>
      <c r="U52" s="61"/>
      <c r="V52" s="57"/>
      <c r="W52" s="57"/>
      <c r="X52" s="57"/>
      <c r="Y52" s="57"/>
      <c r="Z52" s="57"/>
      <c r="AA52" s="57"/>
      <c r="AB52" s="59"/>
      <c r="AC52" s="57"/>
      <c r="AD52" s="59"/>
      <c r="AE52" s="58"/>
      <c r="AF52" s="61"/>
      <c r="AG52" s="62"/>
      <c r="AH52" s="62"/>
      <c r="AI52" s="59"/>
      <c r="AJ52" s="59"/>
      <c r="AK52" s="59"/>
      <c r="AL52" s="57"/>
      <c r="AM52" s="57"/>
      <c r="AN52" s="57"/>
      <c r="AO52" s="57"/>
      <c r="AP52" s="61"/>
      <c r="AQ52" s="61"/>
      <c r="AR52" s="61"/>
      <c r="AS52" s="61"/>
      <c r="AT52" s="57"/>
      <c r="AU52" s="57"/>
      <c r="AV52" s="57"/>
      <c r="AW52" s="59"/>
    </row>
    <row r="53" spans="1:49" ht="15" customHeight="1" x14ac:dyDescent="0.25">
      <c r="A53" s="59"/>
      <c r="B53" s="60"/>
      <c r="C53" s="59"/>
      <c r="D53" s="57"/>
      <c r="E53" s="57"/>
      <c r="F53" s="57"/>
      <c r="G53" s="57"/>
      <c r="H53" s="57"/>
      <c r="I53" s="57"/>
      <c r="J53" s="58"/>
      <c r="K53" s="61"/>
      <c r="L53" s="61"/>
      <c r="M53" s="61"/>
      <c r="N53" s="61"/>
      <c r="O53" s="61"/>
      <c r="P53" s="62"/>
      <c r="Q53" s="62"/>
      <c r="R53" s="61"/>
      <c r="S53" s="61"/>
      <c r="T53" s="61"/>
      <c r="U53" s="61"/>
      <c r="V53" s="57"/>
      <c r="W53" s="57"/>
      <c r="X53" s="57"/>
      <c r="Y53" s="57"/>
      <c r="Z53" s="57"/>
      <c r="AA53" s="57"/>
      <c r="AB53" s="59"/>
      <c r="AC53" s="57"/>
      <c r="AD53" s="59"/>
      <c r="AE53" s="58"/>
      <c r="AF53" s="61"/>
      <c r="AG53" s="62"/>
      <c r="AH53" s="62"/>
      <c r="AI53" s="59"/>
      <c r="AJ53" s="59"/>
      <c r="AK53" s="59"/>
      <c r="AL53" s="57"/>
      <c r="AM53" s="57"/>
      <c r="AN53" s="57"/>
      <c r="AO53" s="57"/>
      <c r="AP53" s="61"/>
      <c r="AQ53" s="61"/>
      <c r="AR53" s="61"/>
      <c r="AS53" s="61"/>
      <c r="AT53" s="57"/>
      <c r="AU53" s="57"/>
      <c r="AV53" s="57"/>
      <c r="AW53" s="59"/>
    </row>
    <row r="54" spans="1:49" ht="15" customHeight="1" x14ac:dyDescent="0.25">
      <c r="A54" s="59"/>
      <c r="B54" s="60"/>
      <c r="C54" s="59"/>
      <c r="D54" s="57"/>
      <c r="E54" s="57"/>
      <c r="F54" s="57"/>
      <c r="G54" s="57"/>
      <c r="H54" s="57"/>
      <c r="I54" s="57"/>
      <c r="J54" s="58"/>
      <c r="K54" s="61"/>
      <c r="L54" s="61"/>
      <c r="M54" s="61"/>
      <c r="N54" s="61"/>
      <c r="O54" s="61"/>
      <c r="P54" s="62"/>
      <c r="Q54" s="62"/>
      <c r="R54" s="61"/>
      <c r="S54" s="61"/>
      <c r="T54" s="61"/>
      <c r="U54" s="61"/>
      <c r="V54" s="57"/>
      <c r="W54" s="57"/>
      <c r="X54" s="57"/>
      <c r="Y54" s="57"/>
      <c r="Z54" s="57"/>
      <c r="AA54" s="57"/>
      <c r="AB54" s="59"/>
      <c r="AC54" s="57"/>
      <c r="AD54" s="59"/>
      <c r="AE54" s="58"/>
      <c r="AF54" s="61"/>
      <c r="AG54" s="62"/>
      <c r="AH54" s="62"/>
      <c r="AI54" s="59"/>
      <c r="AJ54" s="59"/>
      <c r="AK54" s="59"/>
      <c r="AL54" s="57"/>
      <c r="AM54" s="57"/>
      <c r="AN54" s="57"/>
      <c r="AO54" s="57"/>
      <c r="AP54" s="61"/>
      <c r="AQ54" s="61"/>
      <c r="AR54" s="61"/>
      <c r="AS54" s="61"/>
      <c r="AT54" s="57"/>
      <c r="AU54" s="57"/>
      <c r="AV54" s="57"/>
      <c r="AW54" s="59"/>
    </row>
    <row r="55" spans="1:49" ht="15" customHeight="1" x14ac:dyDescent="0.25">
      <c r="A55" s="59"/>
      <c r="B55" s="60"/>
      <c r="C55" s="59"/>
      <c r="D55" s="57"/>
      <c r="E55" s="57"/>
      <c r="F55" s="57"/>
      <c r="G55" s="57"/>
      <c r="H55" s="57"/>
      <c r="I55" s="57"/>
      <c r="J55" s="58"/>
      <c r="K55" s="61"/>
      <c r="L55" s="61"/>
      <c r="M55" s="61"/>
      <c r="N55" s="61"/>
      <c r="O55" s="61"/>
      <c r="P55" s="62"/>
      <c r="Q55" s="62"/>
      <c r="R55" s="61"/>
      <c r="S55" s="61"/>
      <c r="T55" s="61"/>
      <c r="U55" s="61"/>
      <c r="V55" s="57"/>
      <c r="W55" s="57"/>
      <c r="X55" s="57"/>
      <c r="Y55" s="57"/>
      <c r="Z55" s="57"/>
      <c r="AA55" s="57"/>
      <c r="AB55" s="59"/>
      <c r="AC55" s="57"/>
      <c r="AD55" s="59"/>
      <c r="AE55" s="58"/>
      <c r="AF55" s="61"/>
      <c r="AG55" s="62"/>
      <c r="AH55" s="62"/>
      <c r="AI55" s="59"/>
      <c r="AJ55" s="59"/>
      <c r="AK55" s="59"/>
      <c r="AL55" s="57"/>
      <c r="AM55" s="57"/>
      <c r="AN55" s="57"/>
      <c r="AO55" s="57"/>
      <c r="AP55" s="61"/>
      <c r="AQ55" s="61"/>
      <c r="AR55" s="61"/>
      <c r="AS55" s="61"/>
      <c r="AT55" s="57"/>
      <c r="AU55" s="57"/>
      <c r="AV55" s="57"/>
      <c r="AW55" s="59"/>
    </row>
    <row r="56" spans="1:49" ht="15" customHeight="1" x14ac:dyDescent="0.25">
      <c r="A56" s="59"/>
      <c r="B56" s="60"/>
      <c r="C56" s="59"/>
      <c r="D56" s="57"/>
      <c r="E56" s="57"/>
      <c r="F56" s="57"/>
      <c r="G56" s="57"/>
      <c r="H56" s="57"/>
      <c r="I56" s="57"/>
      <c r="J56" s="58"/>
      <c r="K56" s="61"/>
      <c r="L56" s="61"/>
      <c r="M56" s="61"/>
      <c r="N56" s="61"/>
      <c r="O56" s="61"/>
      <c r="P56" s="62"/>
      <c r="Q56" s="62"/>
      <c r="R56" s="61"/>
      <c r="S56" s="61"/>
      <c r="T56" s="61"/>
      <c r="U56" s="61"/>
      <c r="V56" s="57"/>
      <c r="W56" s="57"/>
      <c r="X56" s="57"/>
      <c r="Y56" s="57"/>
      <c r="Z56" s="57"/>
      <c r="AA56" s="57"/>
      <c r="AB56" s="59"/>
      <c r="AC56" s="57"/>
      <c r="AD56" s="59"/>
      <c r="AE56" s="58"/>
      <c r="AF56" s="61"/>
      <c r="AG56" s="62"/>
      <c r="AH56" s="62"/>
      <c r="AI56" s="59"/>
      <c r="AJ56" s="59"/>
      <c r="AK56" s="59"/>
      <c r="AL56" s="57"/>
      <c r="AM56" s="57"/>
      <c r="AN56" s="57"/>
      <c r="AO56" s="57"/>
      <c r="AP56" s="61"/>
      <c r="AQ56" s="61"/>
      <c r="AR56" s="61"/>
      <c r="AS56" s="61"/>
      <c r="AT56" s="57"/>
      <c r="AU56" s="57"/>
      <c r="AV56" s="57"/>
      <c r="AW56" s="59"/>
    </row>
    <row r="57" spans="1:49" ht="15" customHeight="1" x14ac:dyDescent="0.25">
      <c r="A57" s="59"/>
      <c r="B57" s="60"/>
      <c r="C57" s="59"/>
      <c r="D57" s="57"/>
      <c r="E57" s="57"/>
      <c r="F57" s="57"/>
      <c r="G57" s="57"/>
      <c r="H57" s="57"/>
      <c r="I57" s="57"/>
      <c r="J57" s="58"/>
      <c r="K57" s="61"/>
      <c r="L57" s="61"/>
      <c r="M57" s="61"/>
      <c r="N57" s="61"/>
      <c r="O57" s="61"/>
      <c r="P57" s="62"/>
      <c r="Q57" s="62"/>
      <c r="R57" s="61"/>
      <c r="S57" s="61"/>
      <c r="T57" s="61"/>
      <c r="U57" s="61"/>
      <c r="V57" s="57"/>
      <c r="W57" s="57"/>
      <c r="X57" s="57"/>
      <c r="Y57" s="57"/>
      <c r="Z57" s="57"/>
      <c r="AA57" s="57"/>
      <c r="AB57" s="59"/>
      <c r="AC57" s="57"/>
      <c r="AD57" s="59"/>
      <c r="AE57" s="58"/>
      <c r="AF57" s="61"/>
      <c r="AG57" s="62"/>
      <c r="AH57" s="62"/>
      <c r="AI57" s="59"/>
      <c r="AJ57" s="59"/>
      <c r="AK57" s="59"/>
      <c r="AL57" s="57"/>
      <c r="AM57" s="57"/>
      <c r="AN57" s="57"/>
      <c r="AO57" s="57"/>
      <c r="AP57" s="61"/>
      <c r="AQ57" s="61"/>
      <c r="AR57" s="61"/>
      <c r="AS57" s="61"/>
      <c r="AT57" s="57"/>
      <c r="AU57" s="57"/>
      <c r="AV57" s="57"/>
      <c r="AW57" s="59"/>
    </row>
    <row r="58" spans="1:49" ht="15" customHeight="1" x14ac:dyDescent="0.25">
      <c r="A58" s="59"/>
      <c r="B58" s="60"/>
      <c r="C58" s="59"/>
      <c r="D58" s="57"/>
      <c r="E58" s="57"/>
      <c r="F58" s="57"/>
      <c r="G58" s="57"/>
      <c r="H58" s="57"/>
      <c r="I58" s="57"/>
      <c r="J58" s="58"/>
      <c r="K58" s="61"/>
      <c r="L58" s="61"/>
      <c r="M58" s="61"/>
      <c r="N58" s="61"/>
      <c r="O58" s="61"/>
      <c r="P58" s="62"/>
      <c r="Q58" s="62"/>
      <c r="R58" s="61"/>
      <c r="S58" s="61"/>
      <c r="T58" s="61"/>
      <c r="U58" s="61"/>
      <c r="V58" s="57"/>
      <c r="W58" s="57"/>
      <c r="X58" s="57"/>
      <c r="Y58" s="57"/>
      <c r="Z58" s="57"/>
      <c r="AA58" s="57"/>
      <c r="AB58" s="59"/>
      <c r="AC58" s="57"/>
      <c r="AD58" s="59"/>
      <c r="AE58" s="58"/>
      <c r="AF58" s="61"/>
      <c r="AG58" s="62"/>
      <c r="AH58" s="62"/>
      <c r="AI58" s="59"/>
      <c r="AJ58" s="59"/>
      <c r="AK58" s="59"/>
      <c r="AL58" s="57"/>
      <c r="AM58" s="57"/>
      <c r="AN58" s="57"/>
      <c r="AO58" s="57"/>
      <c r="AP58" s="61"/>
      <c r="AQ58" s="61"/>
      <c r="AR58" s="61"/>
      <c r="AS58" s="61"/>
      <c r="AT58" s="57"/>
      <c r="AU58" s="57"/>
      <c r="AV58" s="57"/>
      <c r="AW58" s="59"/>
    </row>
    <row r="59" spans="1:49" ht="15" customHeight="1" x14ac:dyDescent="0.25">
      <c r="A59" s="59"/>
      <c r="B59" s="60"/>
      <c r="C59" s="59"/>
      <c r="D59" s="57"/>
      <c r="E59" s="57"/>
      <c r="F59" s="57"/>
      <c r="G59" s="57"/>
      <c r="H59" s="57"/>
      <c r="I59" s="57"/>
      <c r="J59" s="58"/>
      <c r="K59" s="61"/>
      <c r="L59" s="61"/>
      <c r="M59" s="61"/>
      <c r="N59" s="61"/>
      <c r="O59" s="61"/>
      <c r="P59" s="62"/>
      <c r="Q59" s="62"/>
      <c r="R59" s="61"/>
      <c r="S59" s="61"/>
      <c r="T59" s="61"/>
      <c r="U59" s="61"/>
      <c r="V59" s="57"/>
      <c r="W59" s="57"/>
      <c r="X59" s="57"/>
      <c r="Y59" s="57"/>
      <c r="Z59" s="57"/>
      <c r="AA59" s="57"/>
      <c r="AB59" s="59"/>
      <c r="AC59" s="57"/>
      <c r="AD59" s="59"/>
      <c r="AE59" s="58"/>
      <c r="AF59" s="61"/>
      <c r="AG59" s="62"/>
      <c r="AH59" s="62"/>
      <c r="AI59" s="59"/>
      <c r="AJ59" s="59"/>
      <c r="AK59" s="59"/>
      <c r="AL59" s="57"/>
      <c r="AM59" s="57"/>
      <c r="AN59" s="57"/>
      <c r="AO59" s="57"/>
      <c r="AP59" s="61"/>
      <c r="AQ59" s="61"/>
      <c r="AR59" s="61"/>
      <c r="AS59" s="61"/>
      <c r="AT59" s="57"/>
      <c r="AU59" s="57"/>
      <c r="AV59" s="57"/>
      <c r="AW59" s="59"/>
    </row>
    <row r="60" spans="1:49" ht="15" customHeight="1" x14ac:dyDescent="0.25">
      <c r="A60" s="59"/>
      <c r="B60" s="60"/>
      <c r="C60" s="59"/>
      <c r="D60" s="57"/>
      <c r="E60" s="57"/>
      <c r="F60" s="57"/>
      <c r="G60" s="57"/>
      <c r="H60" s="57"/>
      <c r="I60" s="57"/>
      <c r="J60" s="58"/>
      <c r="K60" s="61"/>
      <c r="L60" s="61"/>
      <c r="M60" s="61"/>
      <c r="N60" s="61"/>
      <c r="O60" s="61"/>
      <c r="P60" s="62"/>
      <c r="Q60" s="62"/>
      <c r="R60" s="61"/>
      <c r="S60" s="61"/>
      <c r="T60" s="61"/>
      <c r="U60" s="61"/>
      <c r="V60" s="57"/>
      <c r="W60" s="57"/>
      <c r="X60" s="57"/>
      <c r="Y60" s="57"/>
      <c r="Z60" s="57"/>
      <c r="AA60" s="57"/>
      <c r="AB60" s="59"/>
      <c r="AC60" s="57"/>
      <c r="AD60" s="59"/>
      <c r="AE60" s="58"/>
      <c r="AF60" s="61"/>
      <c r="AG60" s="62"/>
      <c r="AH60" s="62"/>
      <c r="AI60" s="59"/>
      <c r="AJ60" s="59"/>
      <c r="AK60" s="59"/>
      <c r="AL60" s="57"/>
      <c r="AM60" s="57"/>
      <c r="AN60" s="57"/>
      <c r="AO60" s="57"/>
      <c r="AP60" s="61"/>
      <c r="AQ60" s="61"/>
      <c r="AR60" s="61"/>
      <c r="AS60" s="61"/>
      <c r="AT60" s="57"/>
      <c r="AU60" s="57"/>
      <c r="AV60" s="57"/>
      <c r="AW60" s="59"/>
    </row>
    <row r="61" spans="1:49" ht="15" customHeight="1" x14ac:dyDescent="0.25">
      <c r="A61" s="59"/>
      <c r="B61" s="60"/>
      <c r="C61" s="59"/>
      <c r="D61" s="57"/>
      <c r="E61" s="57"/>
      <c r="F61" s="57"/>
      <c r="G61" s="57"/>
      <c r="H61" s="57"/>
      <c r="I61" s="57"/>
      <c r="J61" s="58"/>
      <c r="K61" s="61"/>
      <c r="L61" s="61"/>
      <c r="M61" s="61"/>
      <c r="N61" s="61"/>
      <c r="O61" s="61"/>
      <c r="P61" s="62"/>
      <c r="Q61" s="62"/>
      <c r="R61" s="61"/>
      <c r="S61" s="61"/>
      <c r="T61" s="61"/>
      <c r="U61" s="61"/>
      <c r="V61" s="57"/>
      <c r="W61" s="57"/>
      <c r="X61" s="57"/>
      <c r="Y61" s="57"/>
      <c r="Z61" s="57"/>
      <c r="AA61" s="57"/>
      <c r="AB61" s="59"/>
      <c r="AC61" s="57"/>
      <c r="AD61" s="59"/>
      <c r="AE61" s="58"/>
      <c r="AF61" s="61"/>
      <c r="AG61" s="62"/>
      <c r="AH61" s="62"/>
      <c r="AI61" s="59"/>
      <c r="AJ61" s="59"/>
      <c r="AK61" s="59"/>
      <c r="AL61" s="57"/>
      <c r="AM61" s="57"/>
      <c r="AN61" s="57"/>
      <c r="AO61" s="57"/>
      <c r="AP61" s="61"/>
      <c r="AQ61" s="61"/>
      <c r="AR61" s="61"/>
      <c r="AS61" s="61"/>
      <c r="AT61" s="57"/>
      <c r="AU61" s="57"/>
      <c r="AV61" s="57"/>
      <c r="AW61" s="59"/>
    </row>
    <row r="62" spans="1:49" ht="15" customHeight="1" x14ac:dyDescent="0.25">
      <c r="A62" s="59"/>
      <c r="B62" s="60"/>
      <c r="C62" s="59"/>
      <c r="D62" s="57"/>
      <c r="E62" s="57"/>
      <c r="F62" s="57"/>
      <c r="G62" s="57"/>
      <c r="H62" s="57"/>
      <c r="I62" s="57"/>
      <c r="J62" s="58"/>
      <c r="K62" s="61"/>
      <c r="L62" s="61"/>
      <c r="M62" s="61"/>
      <c r="N62" s="61"/>
      <c r="O62" s="61"/>
      <c r="P62" s="62"/>
      <c r="Q62" s="62"/>
      <c r="R62" s="61"/>
      <c r="S62" s="61"/>
      <c r="T62" s="61"/>
      <c r="U62" s="61"/>
      <c r="V62" s="57"/>
      <c r="W62" s="57"/>
      <c r="X62" s="57"/>
      <c r="Y62" s="57"/>
      <c r="Z62" s="57"/>
      <c r="AA62" s="57"/>
      <c r="AB62" s="59"/>
      <c r="AC62" s="57"/>
      <c r="AD62" s="59"/>
      <c r="AE62" s="58"/>
      <c r="AF62" s="61"/>
      <c r="AG62" s="62"/>
      <c r="AH62" s="62"/>
      <c r="AI62" s="59"/>
      <c r="AJ62" s="59"/>
      <c r="AK62" s="59"/>
      <c r="AL62" s="57"/>
      <c r="AM62" s="57"/>
      <c r="AN62" s="57"/>
      <c r="AO62" s="57"/>
      <c r="AP62" s="61"/>
      <c r="AQ62" s="61"/>
      <c r="AR62" s="61"/>
      <c r="AS62" s="61"/>
      <c r="AT62" s="57"/>
      <c r="AU62" s="57"/>
      <c r="AV62" s="57"/>
      <c r="AW62" s="59"/>
    </row>
    <row r="63" spans="1:49" ht="15" customHeight="1" x14ac:dyDescent="0.25">
      <c r="A63" s="59"/>
      <c r="B63" s="60"/>
      <c r="C63" s="59"/>
      <c r="D63" s="57"/>
      <c r="E63" s="57"/>
      <c r="F63" s="57"/>
      <c r="G63" s="57"/>
      <c r="H63" s="57"/>
      <c r="I63" s="57"/>
      <c r="J63" s="58"/>
      <c r="K63" s="61"/>
      <c r="L63" s="61"/>
      <c r="M63" s="61"/>
      <c r="N63" s="61"/>
      <c r="O63" s="61"/>
      <c r="P63" s="62"/>
      <c r="Q63" s="62"/>
      <c r="R63" s="61"/>
      <c r="S63" s="61"/>
      <c r="T63" s="61"/>
      <c r="U63" s="61"/>
      <c r="V63" s="57"/>
      <c r="W63" s="57"/>
      <c r="X63" s="57"/>
      <c r="Y63" s="57"/>
      <c r="Z63" s="57"/>
      <c r="AA63" s="57"/>
      <c r="AB63" s="59"/>
      <c r="AC63" s="57"/>
      <c r="AD63" s="59"/>
      <c r="AE63" s="58"/>
      <c r="AF63" s="61"/>
      <c r="AG63" s="62"/>
      <c r="AH63" s="62"/>
      <c r="AI63" s="59"/>
      <c r="AJ63" s="59"/>
      <c r="AK63" s="59"/>
      <c r="AL63" s="57"/>
      <c r="AM63" s="57"/>
      <c r="AN63" s="57"/>
      <c r="AO63" s="57"/>
      <c r="AP63" s="61"/>
      <c r="AQ63" s="61"/>
      <c r="AR63" s="61"/>
      <c r="AS63" s="61"/>
      <c r="AT63" s="57"/>
      <c r="AU63" s="57"/>
      <c r="AV63" s="57"/>
      <c r="AW63" s="59"/>
    </row>
    <row r="64" spans="1:49" ht="15" customHeight="1" x14ac:dyDescent="0.25">
      <c r="A64" s="59"/>
      <c r="B64" s="60"/>
      <c r="C64" s="59"/>
      <c r="D64" s="57"/>
      <c r="E64" s="57"/>
      <c r="F64" s="57"/>
      <c r="G64" s="57"/>
      <c r="H64" s="57"/>
      <c r="I64" s="57"/>
      <c r="J64" s="58"/>
      <c r="K64" s="61"/>
      <c r="L64" s="61"/>
      <c r="M64" s="61"/>
      <c r="N64" s="61"/>
      <c r="O64" s="61"/>
      <c r="P64" s="62"/>
      <c r="Q64" s="62"/>
      <c r="R64" s="61"/>
      <c r="S64" s="61"/>
      <c r="T64" s="61"/>
      <c r="U64" s="61"/>
      <c r="V64" s="57"/>
      <c r="W64" s="57"/>
      <c r="X64" s="57"/>
      <c r="Y64" s="57"/>
      <c r="Z64" s="57"/>
      <c r="AA64" s="57"/>
      <c r="AB64" s="59"/>
      <c r="AC64" s="57"/>
      <c r="AD64" s="59"/>
      <c r="AE64" s="58"/>
      <c r="AF64" s="61"/>
      <c r="AG64" s="62"/>
      <c r="AH64" s="62"/>
      <c r="AI64" s="59"/>
      <c r="AJ64" s="59"/>
      <c r="AK64" s="59"/>
      <c r="AL64" s="57"/>
      <c r="AM64" s="57"/>
      <c r="AN64" s="57"/>
      <c r="AO64" s="57"/>
      <c r="AP64" s="61"/>
      <c r="AQ64" s="61"/>
      <c r="AR64" s="61"/>
      <c r="AS64" s="61"/>
      <c r="AT64" s="57"/>
      <c r="AU64" s="57"/>
      <c r="AV64" s="57"/>
      <c r="AW64" s="59"/>
    </row>
    <row r="65" spans="1:72" ht="15" customHeight="1" x14ac:dyDescent="0.25">
      <c r="A65" s="59"/>
      <c r="B65" s="60"/>
      <c r="C65" s="59"/>
      <c r="D65" s="57"/>
      <c r="E65" s="57"/>
      <c r="F65" s="57"/>
      <c r="G65" s="57"/>
      <c r="H65" s="57"/>
      <c r="I65" s="57"/>
      <c r="J65" s="58"/>
      <c r="K65" s="61"/>
      <c r="L65" s="61"/>
      <c r="M65" s="61"/>
      <c r="N65" s="61"/>
      <c r="O65" s="61"/>
      <c r="P65" s="62"/>
      <c r="Q65" s="62"/>
      <c r="R65" s="61"/>
      <c r="S65" s="61"/>
      <c r="T65" s="61"/>
      <c r="U65" s="61"/>
      <c r="V65" s="57"/>
      <c r="W65" s="57"/>
      <c r="X65" s="57"/>
      <c r="Y65" s="57"/>
      <c r="Z65" s="57"/>
      <c r="AA65" s="57"/>
      <c r="AB65" s="59"/>
      <c r="AC65" s="57"/>
      <c r="AD65" s="59"/>
      <c r="AE65" s="58"/>
      <c r="AF65" s="61"/>
      <c r="AG65" s="62"/>
      <c r="AH65" s="62"/>
      <c r="AI65" s="59"/>
      <c r="AJ65" s="59"/>
      <c r="AK65" s="59"/>
      <c r="AL65" s="57"/>
      <c r="AM65" s="57"/>
      <c r="AN65" s="57"/>
      <c r="AO65" s="57"/>
      <c r="AP65" s="61"/>
      <c r="AQ65" s="61"/>
      <c r="AR65" s="61"/>
      <c r="AS65" s="61"/>
      <c r="AT65" s="57"/>
      <c r="AU65" s="57"/>
      <c r="AV65" s="57"/>
      <c r="AW65" s="59"/>
    </row>
    <row r="66" spans="1:72" ht="15" customHeight="1" x14ac:dyDescent="0.25">
      <c r="A66" s="59"/>
      <c r="B66" s="60"/>
      <c r="C66" s="59"/>
      <c r="D66" s="57"/>
      <c r="E66" s="57"/>
      <c r="F66" s="57"/>
      <c r="G66" s="57"/>
      <c r="H66" s="57"/>
      <c r="I66" s="57"/>
      <c r="J66" s="58"/>
      <c r="K66" s="61"/>
      <c r="L66" s="61"/>
      <c r="M66" s="61"/>
      <c r="N66" s="61"/>
      <c r="O66" s="61"/>
      <c r="P66" s="62"/>
      <c r="Q66" s="62"/>
      <c r="R66" s="61"/>
      <c r="S66" s="61"/>
      <c r="T66" s="61"/>
      <c r="U66" s="61"/>
      <c r="V66" s="57"/>
      <c r="W66" s="57"/>
      <c r="X66" s="57"/>
      <c r="Y66" s="57"/>
      <c r="Z66" s="57"/>
      <c r="AA66" s="57"/>
      <c r="AB66" s="59"/>
      <c r="AC66" s="57"/>
      <c r="AD66" s="59"/>
      <c r="AE66" s="58"/>
      <c r="AF66" s="61"/>
      <c r="AG66" s="62"/>
      <c r="AH66" s="62"/>
      <c r="AI66" s="59"/>
      <c r="AJ66" s="59"/>
      <c r="AK66" s="59"/>
      <c r="AL66" s="57"/>
      <c r="AM66" s="57"/>
      <c r="AN66" s="57"/>
      <c r="AO66" s="57"/>
      <c r="AP66" s="61"/>
      <c r="AQ66" s="61"/>
      <c r="AR66" s="61"/>
      <c r="AS66" s="61"/>
      <c r="AT66" s="57"/>
      <c r="AU66" s="57"/>
      <c r="AV66" s="57"/>
      <c r="AW66" s="59"/>
    </row>
    <row r="67" spans="1:72" ht="15" customHeight="1" x14ac:dyDescent="0.25">
      <c r="A67" s="59"/>
      <c r="B67" s="60"/>
      <c r="C67" s="59"/>
      <c r="D67" s="57"/>
      <c r="E67" s="57"/>
      <c r="F67" s="57"/>
      <c r="G67" s="57"/>
      <c r="H67" s="57"/>
      <c r="I67" s="57"/>
      <c r="J67" s="58"/>
      <c r="K67" s="61"/>
      <c r="L67" s="61"/>
      <c r="M67" s="61"/>
      <c r="N67" s="61"/>
      <c r="O67" s="61"/>
      <c r="P67" s="62"/>
      <c r="Q67" s="62"/>
      <c r="R67" s="61"/>
      <c r="S67" s="61"/>
      <c r="T67" s="61"/>
      <c r="U67" s="61"/>
      <c r="V67" s="57"/>
      <c r="W67" s="57"/>
      <c r="X67" s="57"/>
      <c r="Y67" s="57"/>
      <c r="Z67" s="57"/>
      <c r="AA67" s="57"/>
      <c r="AB67" s="59"/>
      <c r="AC67" s="57"/>
      <c r="AD67" s="59"/>
      <c r="AE67" s="58"/>
      <c r="AF67" s="61"/>
      <c r="AG67" s="62"/>
      <c r="AH67" s="62"/>
      <c r="AI67" s="59"/>
      <c r="AJ67" s="59"/>
      <c r="AK67" s="59"/>
      <c r="AL67" s="57"/>
      <c r="AM67" s="57"/>
      <c r="AN67" s="57"/>
      <c r="AO67" s="57"/>
      <c r="AP67" s="61"/>
      <c r="AQ67" s="61"/>
      <c r="AR67" s="61"/>
      <c r="AS67" s="61"/>
      <c r="AT67" s="57"/>
      <c r="AU67" s="57"/>
      <c r="AV67" s="57"/>
      <c r="AW67" s="59"/>
    </row>
    <row r="68" spans="1:72" ht="15" customHeight="1" x14ac:dyDescent="0.25">
      <c r="A68" s="59"/>
      <c r="B68" s="60"/>
      <c r="C68" s="59"/>
      <c r="D68" s="57"/>
      <c r="E68" s="57"/>
      <c r="F68" s="57"/>
      <c r="G68" s="57"/>
      <c r="H68" s="57"/>
      <c r="I68" s="57"/>
      <c r="J68" s="58"/>
      <c r="K68" s="61"/>
      <c r="L68" s="61"/>
      <c r="M68" s="61"/>
      <c r="N68" s="61"/>
      <c r="O68" s="61"/>
      <c r="P68" s="62"/>
      <c r="Q68" s="62"/>
      <c r="R68" s="61"/>
      <c r="S68" s="61"/>
      <c r="T68" s="61"/>
      <c r="U68" s="61"/>
      <c r="V68" s="57"/>
      <c r="W68" s="57"/>
      <c r="X68" s="57"/>
      <c r="Y68" s="57"/>
      <c r="Z68" s="57"/>
      <c r="AA68" s="57"/>
      <c r="AB68" s="59"/>
      <c r="AC68" s="57"/>
      <c r="AD68" s="59"/>
      <c r="AE68" s="58"/>
      <c r="AF68" s="61"/>
      <c r="AG68" s="62"/>
      <c r="AH68" s="62"/>
      <c r="AI68" s="59"/>
      <c r="AJ68" s="59"/>
      <c r="AK68" s="59"/>
      <c r="AL68" s="57"/>
      <c r="AM68" s="57"/>
      <c r="AN68" s="57"/>
      <c r="AO68" s="57"/>
      <c r="AP68" s="61"/>
      <c r="AQ68" s="61"/>
      <c r="AR68" s="61"/>
      <c r="AS68" s="61"/>
      <c r="AT68" s="57"/>
      <c r="AU68" s="57"/>
      <c r="AV68" s="57"/>
      <c r="AW68" s="59"/>
    </row>
    <row r="69" spans="1:72" ht="15" customHeight="1" x14ac:dyDescent="0.25">
      <c r="A69" s="59"/>
      <c r="B69" s="60"/>
      <c r="C69" s="59"/>
      <c r="D69" s="57"/>
      <c r="E69" s="57"/>
      <c r="F69" s="57"/>
      <c r="G69" s="57"/>
      <c r="H69" s="57"/>
      <c r="I69" s="57"/>
      <c r="J69" s="58"/>
      <c r="K69" s="61"/>
      <c r="L69" s="61"/>
      <c r="M69" s="61"/>
      <c r="N69" s="61"/>
      <c r="O69" s="61"/>
      <c r="P69" s="62"/>
      <c r="Q69" s="62"/>
      <c r="R69" s="61"/>
      <c r="S69" s="61"/>
      <c r="T69" s="61"/>
      <c r="U69" s="61"/>
      <c r="V69" s="57"/>
      <c r="W69" s="57"/>
      <c r="X69" s="57"/>
      <c r="Y69" s="57"/>
      <c r="Z69" s="57"/>
      <c r="AA69" s="57"/>
      <c r="AB69" s="59"/>
      <c r="AC69" s="57"/>
      <c r="AD69" s="59"/>
      <c r="AE69" s="58"/>
      <c r="AF69" s="61"/>
      <c r="AG69" s="62"/>
      <c r="AH69" s="62"/>
      <c r="AI69" s="59"/>
      <c r="AJ69" s="59"/>
      <c r="AK69" s="59"/>
      <c r="AL69" s="57"/>
      <c r="AM69" s="57"/>
      <c r="AN69" s="57"/>
      <c r="AO69" s="57"/>
      <c r="AP69" s="61"/>
      <c r="AQ69" s="61"/>
      <c r="AR69" s="61"/>
      <c r="AS69" s="61"/>
      <c r="AT69" s="57"/>
      <c r="AU69" s="57"/>
      <c r="AV69" s="57"/>
      <c r="AW69" s="59"/>
    </row>
    <row r="70" spans="1:72" ht="15" customHeight="1" x14ac:dyDescent="0.25">
      <c r="A70" s="59"/>
      <c r="B70" s="60"/>
      <c r="C70" s="59"/>
      <c r="D70" s="57"/>
      <c r="E70" s="57"/>
      <c r="F70" s="57"/>
      <c r="G70" s="57"/>
      <c r="H70" s="57"/>
      <c r="I70" s="57"/>
      <c r="J70" s="58"/>
      <c r="K70" s="61"/>
      <c r="L70" s="61"/>
      <c r="M70" s="61"/>
      <c r="N70" s="61"/>
      <c r="O70" s="61"/>
      <c r="P70" s="62"/>
      <c r="Q70" s="62"/>
      <c r="R70" s="61"/>
      <c r="S70" s="61"/>
      <c r="T70" s="61"/>
      <c r="U70" s="61"/>
      <c r="V70" s="57"/>
      <c r="W70" s="57"/>
      <c r="X70" s="57"/>
      <c r="Y70" s="57"/>
      <c r="Z70" s="57"/>
      <c r="AA70" s="57"/>
      <c r="AB70" s="59"/>
      <c r="AC70" s="57"/>
      <c r="AD70" s="59"/>
      <c r="AE70" s="58"/>
      <c r="AF70" s="61"/>
      <c r="AG70" s="62"/>
      <c r="AH70" s="62"/>
      <c r="AI70" s="59"/>
      <c r="AJ70" s="59"/>
      <c r="AK70" s="59"/>
      <c r="AL70" s="57"/>
      <c r="AM70" s="57"/>
      <c r="AN70" s="57"/>
      <c r="AO70" s="57"/>
      <c r="AP70" s="61"/>
      <c r="AQ70" s="61"/>
      <c r="AR70" s="61"/>
      <c r="AS70" s="61"/>
      <c r="AT70" s="57"/>
      <c r="AU70" s="57"/>
      <c r="AV70" s="57"/>
      <c r="AW70" s="59"/>
    </row>
    <row r="71" spans="1:72" ht="15" customHeight="1" x14ac:dyDescent="0.25">
      <c r="A71" s="59"/>
      <c r="B71" s="60"/>
      <c r="C71" s="59"/>
      <c r="D71" s="57"/>
      <c r="E71" s="57"/>
      <c r="F71" s="57"/>
      <c r="G71" s="57"/>
      <c r="H71" s="57"/>
      <c r="I71" s="57"/>
      <c r="J71" s="58"/>
      <c r="K71" s="61"/>
      <c r="L71" s="61"/>
      <c r="M71" s="61"/>
      <c r="N71" s="61"/>
      <c r="O71" s="61"/>
      <c r="P71" s="62"/>
      <c r="Q71" s="62"/>
      <c r="R71" s="61"/>
      <c r="S71" s="61"/>
      <c r="T71" s="61"/>
      <c r="U71" s="61"/>
      <c r="V71" s="57"/>
      <c r="W71" s="57"/>
      <c r="X71" s="57"/>
      <c r="Y71" s="57"/>
      <c r="Z71" s="57"/>
      <c r="AA71" s="57"/>
      <c r="AB71" s="59"/>
      <c r="AC71" s="57"/>
      <c r="AD71" s="59"/>
      <c r="AE71" s="58"/>
      <c r="AF71" s="61"/>
      <c r="AG71" s="62"/>
      <c r="AH71" s="62"/>
      <c r="AI71" s="59"/>
      <c r="AJ71" s="59"/>
      <c r="AK71" s="59"/>
      <c r="AL71" s="57"/>
      <c r="AM71" s="57"/>
      <c r="AN71" s="57"/>
      <c r="AO71" s="57"/>
      <c r="AP71" s="61"/>
      <c r="AQ71" s="61"/>
      <c r="AR71" s="61"/>
      <c r="AS71" s="61"/>
      <c r="AT71" s="57"/>
      <c r="AU71" s="57"/>
      <c r="AV71" s="57"/>
      <c r="AW71" s="59"/>
    </row>
    <row r="72" spans="1:72" ht="15" customHeight="1" x14ac:dyDescent="0.25">
      <c r="A72" s="59"/>
      <c r="B72" s="60"/>
      <c r="C72" s="59"/>
      <c r="D72" s="57"/>
      <c r="E72" s="57"/>
      <c r="F72" s="57"/>
      <c r="G72" s="57"/>
      <c r="H72" s="57"/>
      <c r="I72" s="57"/>
      <c r="J72" s="58"/>
      <c r="K72" s="61"/>
      <c r="L72" s="61"/>
      <c r="M72" s="61"/>
      <c r="N72" s="61"/>
      <c r="O72" s="61"/>
      <c r="P72" s="62"/>
      <c r="Q72" s="62"/>
      <c r="R72" s="61"/>
      <c r="S72" s="61"/>
      <c r="T72" s="61"/>
      <c r="U72" s="61"/>
      <c r="V72" s="57"/>
      <c r="W72" s="57"/>
      <c r="X72" s="57"/>
      <c r="Y72" s="57"/>
      <c r="Z72" s="57"/>
      <c r="AA72" s="57"/>
      <c r="AB72" s="59"/>
      <c r="AC72" s="57"/>
      <c r="AD72" s="59"/>
      <c r="AE72" s="58"/>
      <c r="AF72" s="61"/>
      <c r="AG72" s="62"/>
      <c r="AH72" s="62"/>
      <c r="AI72" s="59"/>
      <c r="AJ72" s="59"/>
      <c r="AK72" s="59"/>
      <c r="AL72" s="57"/>
      <c r="AM72" s="57"/>
      <c r="AN72" s="57"/>
      <c r="AO72" s="57"/>
      <c r="AP72" s="61"/>
      <c r="AQ72" s="61"/>
      <c r="AR72" s="61"/>
      <c r="AS72" s="61"/>
      <c r="AT72" s="57"/>
      <c r="AU72" s="57"/>
      <c r="AV72" s="57"/>
      <c r="AW72" s="59"/>
    </row>
    <row r="73" spans="1:72" ht="15" customHeight="1" x14ac:dyDescent="0.25">
      <c r="A73" s="59"/>
      <c r="B73" s="60"/>
      <c r="C73" s="59"/>
      <c r="D73" s="57"/>
      <c r="E73" s="57"/>
      <c r="F73" s="57"/>
      <c r="G73" s="57"/>
      <c r="H73" s="57"/>
      <c r="I73" s="57"/>
      <c r="J73" s="58"/>
      <c r="K73" s="61"/>
      <c r="L73" s="61"/>
      <c r="M73" s="61"/>
      <c r="N73" s="61"/>
      <c r="O73" s="61"/>
      <c r="P73" s="62"/>
      <c r="Q73" s="62"/>
      <c r="R73" s="61"/>
      <c r="S73" s="61"/>
      <c r="T73" s="61"/>
      <c r="U73" s="61"/>
      <c r="V73" s="57"/>
      <c r="W73" s="57"/>
      <c r="X73" s="57"/>
      <c r="Y73" s="57"/>
      <c r="Z73" s="57"/>
      <c r="AA73" s="57"/>
      <c r="AB73" s="59"/>
      <c r="AC73" s="57"/>
      <c r="AD73" s="59"/>
      <c r="AE73" s="58"/>
      <c r="AF73" s="61"/>
      <c r="AG73" s="62"/>
      <c r="AH73" s="62"/>
      <c r="AI73" s="59"/>
      <c r="AJ73" s="59"/>
      <c r="AK73" s="59"/>
      <c r="AL73" s="57"/>
      <c r="AM73" s="57"/>
      <c r="AN73" s="57"/>
      <c r="AO73" s="57"/>
      <c r="AP73" s="61"/>
      <c r="AQ73" s="61"/>
      <c r="AR73" s="61"/>
      <c r="AS73" s="61"/>
      <c r="AT73" s="57"/>
      <c r="AU73" s="57"/>
      <c r="AV73" s="57"/>
      <c r="AW73" s="59"/>
    </row>
    <row r="74" spans="1:72" ht="15" customHeight="1" x14ac:dyDescent="0.25">
      <c r="A74" s="59"/>
      <c r="B74" s="60"/>
      <c r="C74" s="59"/>
      <c r="D74" s="57"/>
      <c r="E74" s="57"/>
      <c r="F74" s="57"/>
      <c r="G74" s="57"/>
      <c r="H74" s="57"/>
      <c r="I74" s="57"/>
      <c r="J74" s="58"/>
      <c r="K74" s="61"/>
      <c r="L74" s="61"/>
      <c r="M74" s="61"/>
      <c r="N74" s="61"/>
      <c r="O74" s="61"/>
      <c r="P74" s="62"/>
      <c r="Q74" s="62"/>
      <c r="R74" s="61"/>
      <c r="S74" s="61"/>
      <c r="T74" s="61"/>
      <c r="U74" s="61"/>
      <c r="V74" s="57"/>
      <c r="W74" s="57"/>
      <c r="X74" s="57"/>
      <c r="Y74" s="57"/>
      <c r="Z74" s="57"/>
      <c r="AA74" s="57"/>
      <c r="AB74" s="59"/>
      <c r="AC74" s="57"/>
      <c r="AD74" s="59"/>
      <c r="AE74" s="58"/>
      <c r="AF74" s="61"/>
      <c r="AG74" s="62"/>
      <c r="AH74" s="62"/>
      <c r="AI74" s="59"/>
      <c r="AJ74" s="59"/>
      <c r="AK74" s="59"/>
      <c r="AL74" s="57"/>
      <c r="AM74" s="57"/>
      <c r="AN74" s="57"/>
      <c r="AO74" s="57"/>
      <c r="AP74" s="61"/>
      <c r="AQ74" s="61"/>
      <c r="AR74" s="61"/>
      <c r="AS74" s="61"/>
      <c r="AT74" s="57"/>
      <c r="AU74" s="57"/>
      <c r="AV74" s="57"/>
      <c r="AW74" s="59"/>
    </row>
    <row r="75" spans="1:72" ht="15" customHeight="1" x14ac:dyDescent="0.25">
      <c r="A75" s="59"/>
      <c r="B75" s="60"/>
      <c r="C75" s="59"/>
      <c r="D75" s="57"/>
      <c r="E75" s="57"/>
      <c r="F75" s="57"/>
      <c r="G75" s="57"/>
      <c r="H75" s="57"/>
      <c r="I75" s="57"/>
      <c r="J75" s="58"/>
      <c r="K75" s="61"/>
      <c r="L75" s="61"/>
      <c r="M75" s="61"/>
      <c r="N75" s="61"/>
      <c r="O75" s="61"/>
      <c r="P75" s="62"/>
      <c r="Q75" s="62"/>
      <c r="R75" s="61"/>
      <c r="S75" s="61"/>
      <c r="T75" s="61"/>
      <c r="U75" s="61"/>
      <c r="V75" s="57"/>
      <c r="W75" s="57"/>
      <c r="X75" s="57"/>
      <c r="Y75" s="57"/>
      <c r="Z75" s="57"/>
      <c r="AA75" s="57"/>
      <c r="AB75" s="59"/>
      <c r="AC75" s="57"/>
      <c r="AD75" s="59"/>
      <c r="AE75" s="58"/>
      <c r="AF75" s="61"/>
      <c r="AG75" s="62"/>
      <c r="AH75" s="62"/>
      <c r="AI75" s="59"/>
      <c r="AJ75" s="59"/>
      <c r="AK75" s="59"/>
      <c r="AL75" s="57"/>
      <c r="AM75" s="57"/>
      <c r="AN75" s="57"/>
      <c r="AO75" s="57"/>
      <c r="AP75" s="61"/>
      <c r="AQ75" s="61"/>
      <c r="AR75" s="61"/>
      <c r="AS75" s="61"/>
      <c r="AT75" s="57"/>
      <c r="AU75" s="57"/>
      <c r="AV75" s="57"/>
      <c r="AW75" s="59"/>
    </row>
    <row r="76" spans="1:72" ht="15" customHeight="1" x14ac:dyDescent="0.25">
      <c r="A76" s="59"/>
      <c r="B76" s="60"/>
      <c r="C76" s="59"/>
      <c r="D76" s="57"/>
      <c r="E76" s="57"/>
      <c r="F76" s="57"/>
      <c r="G76" s="57"/>
      <c r="H76" s="57"/>
      <c r="I76" s="57"/>
      <c r="J76" s="58"/>
      <c r="K76" s="61"/>
      <c r="L76" s="61"/>
      <c r="M76" s="61"/>
      <c r="N76" s="61"/>
      <c r="O76" s="61"/>
      <c r="P76" s="62"/>
      <c r="Q76" s="62"/>
      <c r="R76" s="61"/>
      <c r="S76" s="61"/>
      <c r="T76" s="61"/>
      <c r="U76" s="61"/>
      <c r="V76" s="57"/>
      <c r="W76" s="57"/>
      <c r="X76" s="57"/>
      <c r="Y76" s="57"/>
      <c r="Z76" s="57"/>
      <c r="AA76" s="57"/>
      <c r="AB76" s="59"/>
      <c r="AC76" s="57"/>
      <c r="AD76" s="59"/>
      <c r="AE76" s="58"/>
      <c r="AF76" s="61"/>
      <c r="AG76" s="62"/>
      <c r="AH76" s="62"/>
      <c r="AI76" s="59"/>
      <c r="AJ76" s="59"/>
      <c r="AK76" s="59"/>
      <c r="AL76" s="57"/>
      <c r="AM76" s="57"/>
      <c r="AN76" s="57"/>
      <c r="AO76" s="57"/>
      <c r="AP76" s="61"/>
      <c r="AQ76" s="61"/>
      <c r="AR76" s="61"/>
      <c r="AS76" s="61"/>
      <c r="AT76" s="57"/>
      <c r="AU76" s="57"/>
      <c r="AV76" s="57"/>
      <c r="AW76" s="59"/>
    </row>
    <row r="77" spans="1:72" ht="15" customHeight="1" x14ac:dyDescent="0.25">
      <c r="A77" s="59"/>
      <c r="B77" s="60"/>
      <c r="C77" s="59"/>
      <c r="D77" s="57"/>
      <c r="E77" s="57"/>
      <c r="F77" s="57"/>
      <c r="G77" s="57"/>
      <c r="H77" s="57"/>
      <c r="I77" s="57"/>
      <c r="J77" s="58"/>
      <c r="K77" s="61"/>
      <c r="L77" s="61"/>
      <c r="M77" s="61"/>
      <c r="N77" s="61"/>
      <c r="O77" s="61"/>
      <c r="P77" s="62"/>
      <c r="Q77" s="62"/>
      <c r="R77" s="61"/>
      <c r="S77" s="61"/>
      <c r="T77" s="61"/>
      <c r="U77" s="61"/>
      <c r="V77" s="57"/>
      <c r="W77" s="57"/>
      <c r="X77" s="57"/>
      <c r="Y77" s="57"/>
      <c r="Z77" s="57"/>
      <c r="AA77" s="57"/>
      <c r="AB77" s="59"/>
      <c r="AC77" s="57"/>
      <c r="AD77" s="59"/>
      <c r="AE77" s="58"/>
      <c r="AF77" s="61"/>
      <c r="AG77" s="62"/>
      <c r="AH77" s="62"/>
      <c r="AI77" s="59"/>
      <c r="AJ77" s="59"/>
      <c r="AK77" s="59"/>
      <c r="AL77" s="57"/>
      <c r="AM77" s="57"/>
      <c r="AN77" s="57"/>
      <c r="AO77" s="57"/>
      <c r="AP77" s="61"/>
      <c r="AQ77" s="61"/>
      <c r="AR77" s="61"/>
      <c r="AS77" s="61"/>
      <c r="AT77" s="57"/>
      <c r="AU77" s="57"/>
      <c r="AV77" s="57"/>
      <c r="AW77" s="59"/>
    </row>
    <row r="78" spans="1:72" ht="15" customHeight="1" x14ac:dyDescent="0.25">
      <c r="A78" s="59"/>
      <c r="B78" s="60"/>
      <c r="C78" s="59"/>
      <c r="D78" s="57"/>
      <c r="E78" s="57"/>
      <c r="F78" s="57"/>
      <c r="G78" s="57"/>
      <c r="H78" s="57"/>
      <c r="I78" s="57"/>
      <c r="J78" s="58"/>
      <c r="K78" s="61"/>
      <c r="L78" s="61"/>
      <c r="M78" s="61"/>
      <c r="N78" s="61"/>
      <c r="O78" s="61"/>
      <c r="P78" s="62"/>
      <c r="Q78" s="62"/>
      <c r="R78" s="61"/>
      <c r="S78" s="61"/>
      <c r="T78" s="61"/>
      <c r="U78" s="61"/>
      <c r="V78" s="57"/>
      <c r="W78" s="57"/>
      <c r="X78" s="57"/>
      <c r="Y78" s="57"/>
      <c r="Z78" s="57"/>
      <c r="AA78" s="57"/>
      <c r="AB78" s="59"/>
      <c r="AC78" s="57"/>
      <c r="AD78" s="59"/>
      <c r="AE78" s="58"/>
      <c r="AF78" s="61"/>
      <c r="AG78" s="62"/>
      <c r="AH78" s="62"/>
      <c r="AI78" s="59"/>
      <c r="AJ78" s="59"/>
      <c r="AK78" s="59"/>
      <c r="AL78" s="57"/>
      <c r="AM78" s="57"/>
      <c r="AN78" s="57"/>
      <c r="AO78" s="57"/>
      <c r="AP78" s="61"/>
      <c r="AQ78" s="61"/>
      <c r="AR78" s="61"/>
      <c r="AS78" s="61"/>
      <c r="AT78" s="57"/>
      <c r="AU78" s="57"/>
      <c r="AV78" s="57"/>
      <c r="AW78" s="59"/>
    </row>
    <row r="80" spans="1:72" ht="15" customHeight="1" x14ac:dyDescent="0.25">
      <c r="A80" s="35" t="s">
        <v>1139</v>
      </c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</row>
    <row r="81" spans="1:72" ht="15" customHeight="1" x14ac:dyDescent="0.25">
      <c r="A81" s="132" t="s">
        <v>1008</v>
      </c>
      <c r="B81" s="132" t="s">
        <v>1009</v>
      </c>
      <c r="C81" s="132" t="s">
        <v>1010</v>
      </c>
      <c r="D81" s="131" t="s">
        <v>1057</v>
      </c>
      <c r="E81" s="131"/>
      <c r="F81" s="131"/>
      <c r="G81" s="131" t="s">
        <v>1058</v>
      </c>
      <c r="H81" s="131"/>
      <c r="I81" s="131"/>
      <c r="J81" s="55"/>
      <c r="K81" s="131" t="s">
        <v>1140</v>
      </c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 t="s">
        <v>1141</v>
      </c>
      <c r="AA81" s="131"/>
      <c r="AB81" s="131"/>
      <c r="AC81" s="131"/>
      <c r="AD81" s="55"/>
      <c r="AE81" s="131" t="s">
        <v>1142</v>
      </c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55"/>
      <c r="AT81" s="131" t="s">
        <v>1143</v>
      </c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  <c r="BE81" s="131"/>
      <c r="BF81" s="131"/>
      <c r="BG81" s="131"/>
      <c r="BH81" s="131"/>
      <c r="BI81" s="131"/>
      <c r="BJ81" s="131"/>
      <c r="BK81" s="131"/>
      <c r="BL81" s="131"/>
      <c r="BM81" s="131"/>
      <c r="BN81" s="131"/>
      <c r="BO81" s="131"/>
      <c r="BP81" s="55"/>
      <c r="BQ81" s="131" t="s">
        <v>1014</v>
      </c>
      <c r="BR81" s="131"/>
      <c r="BS81" s="131"/>
      <c r="BT81" s="131"/>
    </row>
    <row r="82" spans="1:72" ht="15" customHeight="1" x14ac:dyDescent="0.25">
      <c r="A82" s="133"/>
      <c r="B82" s="133"/>
      <c r="C82" s="133"/>
      <c r="D82" s="131"/>
      <c r="E82" s="131"/>
      <c r="F82" s="131"/>
      <c r="G82" s="131"/>
      <c r="H82" s="131"/>
      <c r="I82" s="131"/>
      <c r="J82" s="55"/>
      <c r="K82" s="131" t="s">
        <v>1144</v>
      </c>
      <c r="L82" s="131"/>
      <c r="M82" s="131"/>
      <c r="N82" s="131"/>
      <c r="O82" s="131" t="s">
        <v>1145</v>
      </c>
      <c r="P82" s="131"/>
      <c r="Q82" s="131"/>
      <c r="R82" s="131"/>
      <c r="S82" s="131" t="s">
        <v>1146</v>
      </c>
      <c r="T82" s="131"/>
      <c r="U82" s="131"/>
      <c r="V82" s="131" t="s">
        <v>1147</v>
      </c>
      <c r="W82" s="131"/>
      <c r="X82" s="131"/>
      <c r="Y82" s="97"/>
      <c r="Z82" s="131"/>
      <c r="AA82" s="131"/>
      <c r="AB82" s="131"/>
      <c r="AC82" s="131"/>
      <c r="AD82" s="55"/>
      <c r="AE82" s="131" t="s">
        <v>1148</v>
      </c>
      <c r="AF82" s="131"/>
      <c r="AG82" s="131"/>
      <c r="AH82" s="131"/>
      <c r="AI82" s="131"/>
      <c r="AJ82" s="131"/>
      <c r="AK82" s="131" t="s">
        <v>1149</v>
      </c>
      <c r="AL82" s="131"/>
      <c r="AM82" s="131"/>
      <c r="AN82" s="131"/>
      <c r="AO82" s="131" t="s">
        <v>1150</v>
      </c>
      <c r="AP82" s="131"/>
      <c r="AQ82" s="131"/>
      <c r="AR82" s="131"/>
      <c r="AS82" s="55"/>
      <c r="AT82" s="131" t="s">
        <v>1151</v>
      </c>
      <c r="AU82" s="131"/>
      <c r="AV82" s="131"/>
      <c r="AW82" s="131"/>
      <c r="AX82" s="131"/>
      <c r="AY82" s="131"/>
      <c r="AZ82" s="131" t="s">
        <v>1230</v>
      </c>
      <c r="BA82" s="131"/>
      <c r="BB82" s="131"/>
      <c r="BC82" s="131" t="s">
        <v>1152</v>
      </c>
      <c r="BD82" s="131"/>
      <c r="BE82" s="131"/>
      <c r="BF82" s="131"/>
      <c r="BG82" s="131" t="s">
        <v>1149</v>
      </c>
      <c r="BH82" s="131"/>
      <c r="BI82" s="131"/>
      <c r="BJ82" s="131"/>
      <c r="BK82" s="97"/>
      <c r="BL82" s="131" t="s">
        <v>1150</v>
      </c>
      <c r="BM82" s="131"/>
      <c r="BN82" s="131"/>
      <c r="BO82" s="131"/>
      <c r="BP82" s="55"/>
      <c r="BQ82" s="131"/>
      <c r="BR82" s="131"/>
      <c r="BS82" s="131"/>
      <c r="BT82" s="131"/>
    </row>
    <row r="83" spans="1:72" ht="15" customHeight="1" x14ac:dyDescent="0.25">
      <c r="A83" s="134"/>
      <c r="B83" s="134"/>
      <c r="C83" s="134"/>
      <c r="D83" s="98" t="s">
        <v>1153</v>
      </c>
      <c r="E83" s="98" t="s">
        <v>1154</v>
      </c>
      <c r="F83" s="98" t="s">
        <v>1155</v>
      </c>
      <c r="G83" s="98" t="s">
        <v>1156</v>
      </c>
      <c r="H83" s="98" t="s">
        <v>1073</v>
      </c>
      <c r="I83" s="98" t="s">
        <v>1074</v>
      </c>
      <c r="J83" s="56"/>
      <c r="K83" s="98" t="s">
        <v>1157</v>
      </c>
      <c r="L83" s="98" t="s">
        <v>1158</v>
      </c>
      <c r="M83" s="98" t="s">
        <v>1159</v>
      </c>
      <c r="N83" s="98" t="s">
        <v>1160</v>
      </c>
      <c r="O83" s="98" t="s">
        <v>1161</v>
      </c>
      <c r="P83" s="98" t="s">
        <v>1162</v>
      </c>
      <c r="Q83" s="98" t="s">
        <v>1163</v>
      </c>
      <c r="R83" s="98" t="s">
        <v>1164</v>
      </c>
      <c r="S83" s="98" t="s">
        <v>1165</v>
      </c>
      <c r="T83" s="98" t="s">
        <v>1166</v>
      </c>
      <c r="U83" s="98" t="s">
        <v>1167</v>
      </c>
      <c r="V83" s="98" t="s">
        <v>1168</v>
      </c>
      <c r="W83" s="98" t="s">
        <v>1169</v>
      </c>
      <c r="X83" s="98" t="s">
        <v>1170</v>
      </c>
      <c r="Y83" s="98" t="s">
        <v>1171</v>
      </c>
      <c r="Z83" s="98" t="s">
        <v>1172</v>
      </c>
      <c r="AA83" s="98" t="s">
        <v>1173</v>
      </c>
      <c r="AB83" s="98" t="s">
        <v>1174</v>
      </c>
      <c r="AC83" s="98" t="s">
        <v>1175</v>
      </c>
      <c r="AD83" s="56"/>
      <c r="AE83" s="98" t="s">
        <v>1176</v>
      </c>
      <c r="AF83" s="98" t="s">
        <v>1177</v>
      </c>
      <c r="AG83" s="98" t="s">
        <v>1178</v>
      </c>
      <c r="AH83" s="98" t="s">
        <v>1179</v>
      </c>
      <c r="AI83" s="98" t="s">
        <v>1180</v>
      </c>
      <c r="AJ83" s="98" t="s">
        <v>1181</v>
      </c>
      <c r="AK83" s="98" t="s">
        <v>1182</v>
      </c>
      <c r="AL83" s="98" t="s">
        <v>1183</v>
      </c>
      <c r="AM83" s="98" t="s">
        <v>1184</v>
      </c>
      <c r="AN83" s="98" t="s">
        <v>1185</v>
      </c>
      <c r="AO83" s="98" t="s">
        <v>1186</v>
      </c>
      <c r="AP83" s="98" t="s">
        <v>1187</v>
      </c>
      <c r="AQ83" s="98" t="s">
        <v>1188</v>
      </c>
      <c r="AR83" s="98" t="s">
        <v>1189</v>
      </c>
      <c r="AS83" s="56"/>
      <c r="AT83" s="98" t="s">
        <v>1190</v>
      </c>
      <c r="AU83" s="98" t="s">
        <v>1090</v>
      </c>
      <c r="AV83" s="98" t="s">
        <v>1191</v>
      </c>
      <c r="AW83" s="98" t="s">
        <v>1192</v>
      </c>
      <c r="AX83" s="98" t="s">
        <v>1193</v>
      </c>
      <c r="AY83" s="98" t="s">
        <v>1194</v>
      </c>
      <c r="AZ83" s="98" t="s">
        <v>1195</v>
      </c>
      <c r="BA83" s="98" t="s">
        <v>1196</v>
      </c>
      <c r="BB83" s="98" t="s">
        <v>1197</v>
      </c>
      <c r="BC83" s="98" t="s">
        <v>1198</v>
      </c>
      <c r="BD83" s="98" t="s">
        <v>1199</v>
      </c>
      <c r="BE83" s="98" t="s">
        <v>1200</v>
      </c>
      <c r="BF83" s="98" t="s">
        <v>1201</v>
      </c>
      <c r="BG83" s="98" t="s">
        <v>1202</v>
      </c>
      <c r="BH83" s="98" t="s">
        <v>1203</v>
      </c>
      <c r="BI83" s="98" t="s">
        <v>1204</v>
      </c>
      <c r="BJ83" s="98" t="s">
        <v>1205</v>
      </c>
      <c r="BK83" s="98" t="s">
        <v>1206</v>
      </c>
      <c r="BL83" s="98" t="s">
        <v>1207</v>
      </c>
      <c r="BM83" s="98" t="s">
        <v>1208</v>
      </c>
      <c r="BN83" s="98" t="s">
        <v>1209</v>
      </c>
      <c r="BO83" s="98" t="s">
        <v>1210</v>
      </c>
      <c r="BP83" s="56"/>
      <c r="BQ83" s="98" t="s">
        <v>1211</v>
      </c>
      <c r="BR83" s="98" t="s">
        <v>1212</v>
      </c>
      <c r="BS83" s="98" t="s">
        <v>1213</v>
      </c>
      <c r="BT83" s="98" t="s">
        <v>1214</v>
      </c>
    </row>
    <row r="84" spans="1:72" ht="15" customHeight="1" x14ac:dyDescent="0.25">
      <c r="A84" s="135"/>
      <c r="B84" s="135"/>
      <c r="C84" s="135"/>
      <c r="D84" s="99" t="s">
        <v>1109</v>
      </c>
      <c r="E84" s="99" t="s">
        <v>1110</v>
      </c>
      <c r="F84" s="99" t="s">
        <v>1111</v>
      </c>
      <c r="G84" s="99" t="s">
        <v>1109</v>
      </c>
      <c r="H84" s="99" t="s">
        <v>1110</v>
      </c>
      <c r="I84" s="99" t="s">
        <v>1111</v>
      </c>
      <c r="J84" s="54"/>
      <c r="K84" s="99" t="s">
        <v>1231</v>
      </c>
      <c r="L84" s="99" t="s">
        <v>1232</v>
      </c>
      <c r="M84" s="99" t="s">
        <v>1233</v>
      </c>
      <c r="N84" s="99" t="s">
        <v>1234</v>
      </c>
      <c r="O84" s="99" t="s">
        <v>1118</v>
      </c>
      <c r="P84" s="99" t="s">
        <v>1233</v>
      </c>
      <c r="Q84" s="99" t="s">
        <v>1235</v>
      </c>
      <c r="R84" s="99" t="s">
        <v>1234</v>
      </c>
      <c r="S84" s="99" t="s">
        <v>1124</v>
      </c>
      <c r="T84" s="99" t="s">
        <v>1125</v>
      </c>
      <c r="U84" s="99" t="s">
        <v>1215</v>
      </c>
      <c r="V84" s="99" t="s">
        <v>1124</v>
      </c>
      <c r="W84" s="99" t="s">
        <v>1125</v>
      </c>
      <c r="X84" s="99" t="s">
        <v>1215</v>
      </c>
      <c r="Y84" s="99" t="s">
        <v>1216</v>
      </c>
      <c r="Z84" s="99" t="s">
        <v>1124</v>
      </c>
      <c r="AA84" s="99" t="s">
        <v>1125</v>
      </c>
      <c r="AB84" s="99" t="s">
        <v>1114</v>
      </c>
      <c r="AC84" s="99" t="s">
        <v>1116</v>
      </c>
      <c r="AD84" s="54"/>
      <c r="AE84" s="99" t="s">
        <v>1222</v>
      </c>
      <c r="AF84" s="99" t="s">
        <v>1217</v>
      </c>
      <c r="AG84" s="99" t="s">
        <v>521</v>
      </c>
      <c r="AH84" s="99" t="s">
        <v>1218</v>
      </c>
      <c r="AI84" s="99" t="s">
        <v>1223</v>
      </c>
      <c r="AJ84" s="99" t="s">
        <v>1219</v>
      </c>
      <c r="AK84" s="99" t="s">
        <v>1220</v>
      </c>
      <c r="AL84" s="99" t="s">
        <v>1226</v>
      </c>
      <c r="AM84" s="99" t="s">
        <v>1224</v>
      </c>
      <c r="AN84" s="99" t="s">
        <v>1225</v>
      </c>
      <c r="AO84" s="99" t="s">
        <v>1227</v>
      </c>
      <c r="AP84" s="99" t="s">
        <v>1228</v>
      </c>
      <c r="AQ84" s="99" t="s">
        <v>1229</v>
      </c>
      <c r="AR84" s="99" t="s">
        <v>1116</v>
      </c>
      <c r="AS84" s="54"/>
      <c r="AT84" s="99" t="s">
        <v>1236</v>
      </c>
      <c r="AU84" s="99" t="s">
        <v>1112</v>
      </c>
      <c r="AV84" s="99" t="s">
        <v>1237</v>
      </c>
      <c r="AW84" s="99" t="s">
        <v>1238</v>
      </c>
      <c r="AX84" s="99" t="s">
        <v>1239</v>
      </c>
      <c r="AY84" s="99" t="s">
        <v>1240</v>
      </c>
      <c r="AZ84" s="99" t="s">
        <v>1241</v>
      </c>
      <c r="BA84" s="99" t="s">
        <v>1242</v>
      </c>
      <c r="BB84" s="99" t="s">
        <v>1243</v>
      </c>
      <c r="BC84" s="99" t="s">
        <v>1244</v>
      </c>
      <c r="BD84" s="99" t="s">
        <v>1245</v>
      </c>
      <c r="BE84" s="99" t="s">
        <v>1246</v>
      </c>
      <c r="BF84" s="99" t="s">
        <v>1247</v>
      </c>
      <c r="BG84" s="99" t="s">
        <v>1220</v>
      </c>
      <c r="BH84" s="99" t="s">
        <v>1226</v>
      </c>
      <c r="BI84" s="99" t="s">
        <v>1248</v>
      </c>
      <c r="BJ84" s="99" t="s">
        <v>1249</v>
      </c>
      <c r="BK84" s="99" t="s">
        <v>1225</v>
      </c>
      <c r="BL84" s="99" t="s">
        <v>1227</v>
      </c>
      <c r="BM84" s="99" t="s">
        <v>1228</v>
      </c>
      <c r="BN84" s="99" t="s">
        <v>1229</v>
      </c>
      <c r="BO84" s="99" t="s">
        <v>1116</v>
      </c>
      <c r="BP84" s="54"/>
      <c r="BQ84" s="99" t="s">
        <v>1250</v>
      </c>
      <c r="BR84" s="99" t="s">
        <v>1251</v>
      </c>
      <c r="BS84" s="99" t="s">
        <v>1252</v>
      </c>
      <c r="BT84" s="99" t="s">
        <v>1116</v>
      </c>
    </row>
    <row r="85" spans="1:72" ht="15" customHeight="1" x14ac:dyDescent="0.25">
      <c r="A85" s="59">
        <v>1</v>
      </c>
      <c r="B85" s="60"/>
      <c r="C85" s="64" t="s">
        <v>667</v>
      </c>
      <c r="D85" s="57">
        <v>100</v>
      </c>
      <c r="E85" s="57">
        <v>99.998603603616644</v>
      </c>
      <c r="F85" s="57">
        <v>20.003406590611121</v>
      </c>
      <c r="G85" s="57">
        <v>100</v>
      </c>
      <c r="H85" s="57">
        <v>100</v>
      </c>
      <c r="I85" s="57">
        <v>20</v>
      </c>
      <c r="J85" s="58"/>
      <c r="K85" s="57"/>
      <c r="L85" s="57"/>
      <c r="M85" s="57" t="s">
        <v>678</v>
      </c>
      <c r="N85" s="57"/>
      <c r="O85" s="57" t="s">
        <v>315</v>
      </c>
      <c r="P85" s="57">
        <v>100</v>
      </c>
      <c r="Q85" s="57">
        <v>62.102907307438251</v>
      </c>
      <c r="R85" s="57">
        <v>0.6089759828201875</v>
      </c>
      <c r="S85" s="62">
        <v>-1.9945903280594156E-4</v>
      </c>
      <c r="T85" s="62">
        <v>1.5000000000000001E-4</v>
      </c>
      <c r="U85" s="64" t="s">
        <v>667</v>
      </c>
      <c r="V85" s="62">
        <v>-3.7151346062740939E-4</v>
      </c>
      <c r="W85" s="62"/>
      <c r="X85" s="64" t="s">
        <v>667</v>
      </c>
      <c r="Y85" s="59" t="s">
        <v>1681</v>
      </c>
      <c r="Z85" s="62">
        <v>-5.8829370897842007E-4</v>
      </c>
      <c r="AA85" s="62"/>
      <c r="AB85" s="59" t="s">
        <v>1221</v>
      </c>
      <c r="AC85" s="64" t="s">
        <v>667</v>
      </c>
      <c r="AD85" s="58"/>
      <c r="AE85" s="57">
        <v>3.9152247215349663E-2</v>
      </c>
      <c r="AF85" s="59" t="s">
        <v>1787</v>
      </c>
      <c r="AG85" s="59" t="s">
        <v>1788</v>
      </c>
      <c r="AH85" s="59" t="s">
        <v>1789</v>
      </c>
      <c r="AI85" s="57">
        <v>0.97880618038374156</v>
      </c>
      <c r="AJ85" s="57">
        <v>0.14840195099335515</v>
      </c>
      <c r="AK85" s="59" t="s">
        <v>1790</v>
      </c>
      <c r="AL85" s="57">
        <v>1</v>
      </c>
      <c r="AM85" s="57">
        <v>123.85624273173798</v>
      </c>
      <c r="AN85" s="57">
        <v>200000</v>
      </c>
      <c r="AO85" s="62">
        <v>9.1902540320482396E-5</v>
      </c>
      <c r="AP85" s="62">
        <v>2.9999999999999997E-4</v>
      </c>
      <c r="AQ85" s="57">
        <v>3.2643276122057174</v>
      </c>
      <c r="AR85" s="64" t="s">
        <v>667</v>
      </c>
      <c r="AS85" s="58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9"/>
      <c r="BH85" s="57"/>
      <c r="BI85" s="57"/>
      <c r="BJ85" s="57"/>
      <c r="BK85" s="57"/>
      <c r="BL85" s="62"/>
      <c r="BM85" s="62"/>
      <c r="BN85" s="57"/>
      <c r="BO85" s="63" t="s">
        <v>678</v>
      </c>
      <c r="BP85" s="58"/>
      <c r="BQ85" s="57">
        <v>8.6283077316834937</v>
      </c>
      <c r="BR85" s="57">
        <v>14.6</v>
      </c>
      <c r="BS85" s="57">
        <v>1.6921046923706964</v>
      </c>
      <c r="BT85" s="64" t="s">
        <v>667</v>
      </c>
    </row>
    <row r="86" spans="1:72" ht="15" customHeight="1" x14ac:dyDescent="0.25">
      <c r="A86" s="59"/>
      <c r="B86" s="60"/>
      <c r="C86" s="59"/>
      <c r="D86" s="57"/>
      <c r="E86" s="57"/>
      <c r="F86" s="57"/>
      <c r="G86" s="57"/>
      <c r="H86" s="57"/>
      <c r="I86" s="57"/>
      <c r="J86" s="58"/>
      <c r="K86" s="57"/>
      <c r="L86" s="57"/>
      <c r="M86" s="57"/>
      <c r="N86" s="57"/>
      <c r="O86" s="57"/>
      <c r="P86" s="57"/>
      <c r="Q86" s="57"/>
      <c r="R86" s="57"/>
      <c r="S86" s="62"/>
      <c r="T86" s="62"/>
      <c r="U86" s="59"/>
      <c r="V86" s="62"/>
      <c r="W86" s="62"/>
      <c r="X86" s="59"/>
      <c r="Y86" s="59"/>
      <c r="Z86" s="62"/>
      <c r="AA86" s="62"/>
      <c r="AB86" s="59"/>
      <c r="AC86" s="59"/>
      <c r="AD86" s="58"/>
      <c r="AE86" s="57"/>
      <c r="AF86" s="59"/>
      <c r="AG86" s="59"/>
      <c r="AH86" s="59"/>
      <c r="AI86" s="57"/>
      <c r="AJ86" s="57"/>
      <c r="AK86" s="59"/>
      <c r="AL86" s="57"/>
      <c r="AM86" s="57"/>
      <c r="AN86" s="57"/>
      <c r="AO86" s="62"/>
      <c r="AP86" s="62"/>
      <c r="AQ86" s="57"/>
      <c r="AR86" s="59"/>
      <c r="AS86" s="58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9"/>
      <c r="BH86" s="57"/>
      <c r="BI86" s="57"/>
      <c r="BJ86" s="57"/>
      <c r="BK86" s="57"/>
      <c r="BL86" s="62"/>
      <c r="BM86" s="62"/>
      <c r="BN86" s="57"/>
      <c r="BO86" s="59"/>
      <c r="BP86" s="58"/>
      <c r="BQ86" s="57"/>
      <c r="BR86" s="57"/>
      <c r="BS86" s="57"/>
      <c r="BT86" s="59"/>
    </row>
    <row r="87" spans="1:72" ht="15" customHeight="1" x14ac:dyDescent="0.25">
      <c r="A87" s="59"/>
      <c r="B87" s="60"/>
      <c r="C87" s="59"/>
      <c r="D87" s="57"/>
      <c r="E87" s="57"/>
      <c r="F87" s="57"/>
      <c r="G87" s="57"/>
      <c r="H87" s="57"/>
      <c r="I87" s="57"/>
      <c r="J87" s="58"/>
      <c r="K87" s="57"/>
      <c r="L87" s="57"/>
      <c r="M87" s="57"/>
      <c r="N87" s="57"/>
      <c r="O87" s="57"/>
      <c r="P87" s="57"/>
      <c r="Q87" s="57"/>
      <c r="R87" s="57"/>
      <c r="S87" s="62"/>
      <c r="T87" s="62"/>
      <c r="U87" s="59"/>
      <c r="V87" s="62"/>
      <c r="W87" s="62"/>
      <c r="X87" s="59"/>
      <c r="Y87" s="59"/>
      <c r="Z87" s="62"/>
      <c r="AA87" s="62"/>
      <c r="AB87" s="59"/>
      <c r="AC87" s="59"/>
      <c r="AD87" s="58"/>
      <c r="AE87" s="57"/>
      <c r="AF87" s="59"/>
      <c r="AG87" s="59"/>
      <c r="AH87" s="59"/>
      <c r="AI87" s="57"/>
      <c r="AJ87" s="57"/>
      <c r="AK87" s="59"/>
      <c r="AL87" s="57"/>
      <c r="AM87" s="57"/>
      <c r="AN87" s="57"/>
      <c r="AO87" s="62"/>
      <c r="AP87" s="62"/>
      <c r="AQ87" s="57"/>
      <c r="AR87" s="59"/>
      <c r="AS87" s="58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9"/>
      <c r="BH87" s="57"/>
      <c r="BI87" s="57"/>
      <c r="BJ87" s="57"/>
      <c r="BK87" s="57"/>
      <c r="BL87" s="62"/>
      <c r="BM87" s="62"/>
      <c r="BN87" s="57"/>
      <c r="BO87" s="59"/>
      <c r="BP87" s="58"/>
      <c r="BQ87" s="57"/>
      <c r="BR87" s="57"/>
      <c r="BS87" s="57"/>
      <c r="BT87" s="59"/>
    </row>
    <row r="88" spans="1:72" ht="15" customHeight="1" x14ac:dyDescent="0.25">
      <c r="A88" s="59"/>
      <c r="B88" s="60"/>
      <c r="C88" s="59"/>
      <c r="D88" s="57"/>
      <c r="E88" s="57"/>
      <c r="F88" s="57"/>
      <c r="G88" s="57"/>
      <c r="H88" s="57"/>
      <c r="I88" s="57"/>
      <c r="J88" s="58"/>
      <c r="K88" s="57"/>
      <c r="L88" s="57"/>
      <c r="M88" s="57"/>
      <c r="N88" s="57"/>
      <c r="O88" s="57"/>
      <c r="P88" s="57"/>
      <c r="Q88" s="57"/>
      <c r="R88" s="57"/>
      <c r="S88" s="62"/>
      <c r="T88" s="62"/>
      <c r="U88" s="59"/>
      <c r="V88" s="62"/>
      <c r="W88" s="62"/>
      <c r="X88" s="59"/>
      <c r="Y88" s="59"/>
      <c r="Z88" s="62"/>
      <c r="AA88" s="62"/>
      <c r="AB88" s="59"/>
      <c r="AC88" s="59"/>
      <c r="AD88" s="58"/>
      <c r="AE88" s="57"/>
      <c r="AF88" s="59"/>
      <c r="AG88" s="59"/>
      <c r="AH88" s="59"/>
      <c r="AI88" s="57"/>
      <c r="AJ88" s="57"/>
      <c r="AK88" s="59"/>
      <c r="AL88" s="57"/>
      <c r="AM88" s="57"/>
      <c r="AN88" s="57"/>
      <c r="AO88" s="62"/>
      <c r="AP88" s="62"/>
      <c r="AQ88" s="57"/>
      <c r="AR88" s="59"/>
      <c r="AS88" s="58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9"/>
      <c r="BH88" s="57"/>
      <c r="BI88" s="57"/>
      <c r="BJ88" s="57"/>
      <c r="BK88" s="57"/>
      <c r="BL88" s="62"/>
      <c r="BM88" s="62"/>
      <c r="BN88" s="57"/>
      <c r="BO88" s="59"/>
      <c r="BP88" s="58"/>
      <c r="BQ88" s="57"/>
      <c r="BR88" s="57"/>
      <c r="BS88" s="57"/>
      <c r="BT88" s="59"/>
    </row>
    <row r="89" spans="1:72" ht="15" customHeight="1" x14ac:dyDescent="0.25">
      <c r="A89" s="59"/>
      <c r="B89" s="60"/>
      <c r="C89" s="59"/>
      <c r="D89" s="57"/>
      <c r="E89" s="57"/>
      <c r="F89" s="57"/>
      <c r="G89" s="57"/>
      <c r="H89" s="57"/>
      <c r="I89" s="57"/>
      <c r="J89" s="58"/>
      <c r="K89" s="57"/>
      <c r="L89" s="57"/>
      <c r="M89" s="57"/>
      <c r="N89" s="57"/>
      <c r="O89" s="57"/>
      <c r="P89" s="57"/>
      <c r="Q89" s="57"/>
      <c r="R89" s="57"/>
      <c r="S89" s="62"/>
      <c r="T89" s="62"/>
      <c r="U89" s="59"/>
      <c r="V89" s="62"/>
      <c r="W89" s="62"/>
      <c r="X89" s="59"/>
      <c r="Y89" s="59"/>
      <c r="Z89" s="62"/>
      <c r="AA89" s="62"/>
      <c r="AB89" s="59"/>
      <c r="AC89" s="59"/>
      <c r="AD89" s="58"/>
      <c r="AE89" s="57"/>
      <c r="AF89" s="59"/>
      <c r="AG89" s="59"/>
      <c r="AH89" s="59"/>
      <c r="AI89" s="57"/>
      <c r="AJ89" s="57"/>
      <c r="AK89" s="59"/>
      <c r="AL89" s="57"/>
      <c r="AM89" s="57"/>
      <c r="AN89" s="57"/>
      <c r="AO89" s="62"/>
      <c r="AP89" s="62"/>
      <c r="AQ89" s="57"/>
      <c r="AR89" s="59"/>
      <c r="AS89" s="58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9"/>
      <c r="BH89" s="57"/>
      <c r="BI89" s="57"/>
      <c r="BJ89" s="57"/>
      <c r="BK89" s="57"/>
      <c r="BL89" s="62"/>
      <c r="BM89" s="62"/>
      <c r="BN89" s="57"/>
      <c r="BO89" s="59"/>
      <c r="BP89" s="58"/>
      <c r="BQ89" s="57"/>
      <c r="BR89" s="57"/>
      <c r="BS89" s="57"/>
      <c r="BT89" s="59"/>
    </row>
    <row r="90" spans="1:72" ht="15" customHeight="1" x14ac:dyDescent="0.25">
      <c r="A90" s="59"/>
      <c r="B90" s="60"/>
      <c r="C90" s="59"/>
      <c r="D90" s="57"/>
      <c r="E90" s="57"/>
      <c r="F90" s="57"/>
      <c r="G90" s="57"/>
      <c r="H90" s="57"/>
      <c r="I90" s="57"/>
      <c r="J90" s="58"/>
      <c r="K90" s="57"/>
      <c r="L90" s="57"/>
      <c r="M90" s="57"/>
      <c r="N90" s="57"/>
      <c r="O90" s="57"/>
      <c r="P90" s="57"/>
      <c r="Q90" s="57"/>
      <c r="R90" s="57"/>
      <c r="S90" s="62"/>
      <c r="T90" s="62"/>
      <c r="U90" s="59"/>
      <c r="V90" s="62"/>
      <c r="W90" s="62"/>
      <c r="X90" s="59"/>
      <c r="Y90" s="59"/>
      <c r="Z90" s="62"/>
      <c r="AA90" s="62"/>
      <c r="AB90" s="59"/>
      <c r="AC90" s="59"/>
      <c r="AD90" s="58"/>
      <c r="AE90" s="57"/>
      <c r="AF90" s="59"/>
      <c r="AG90" s="59"/>
      <c r="AH90" s="59"/>
      <c r="AI90" s="57"/>
      <c r="AJ90" s="57"/>
      <c r="AK90" s="59"/>
      <c r="AL90" s="57"/>
      <c r="AM90" s="57"/>
      <c r="AN90" s="57"/>
      <c r="AO90" s="62"/>
      <c r="AP90" s="62"/>
      <c r="AQ90" s="57"/>
      <c r="AR90" s="59"/>
      <c r="AS90" s="58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9"/>
      <c r="BH90" s="57"/>
      <c r="BI90" s="57"/>
      <c r="BJ90" s="57"/>
      <c r="BK90" s="57"/>
      <c r="BL90" s="62"/>
      <c r="BM90" s="62"/>
      <c r="BN90" s="57"/>
      <c r="BO90" s="59"/>
      <c r="BP90" s="58"/>
      <c r="BQ90" s="57"/>
      <c r="BR90" s="57"/>
      <c r="BS90" s="57"/>
      <c r="BT90" s="59"/>
    </row>
    <row r="91" spans="1:72" ht="15" customHeight="1" x14ac:dyDescent="0.25">
      <c r="A91" s="59"/>
      <c r="B91" s="60"/>
      <c r="C91" s="59"/>
      <c r="D91" s="57"/>
      <c r="E91" s="57"/>
      <c r="F91" s="57"/>
      <c r="G91" s="57"/>
      <c r="H91" s="57"/>
      <c r="I91" s="57"/>
      <c r="J91" s="58"/>
      <c r="K91" s="57"/>
      <c r="L91" s="57"/>
      <c r="M91" s="57"/>
      <c r="N91" s="57"/>
      <c r="O91" s="57"/>
      <c r="P91" s="57"/>
      <c r="Q91" s="57"/>
      <c r="R91" s="57"/>
      <c r="S91" s="62"/>
      <c r="T91" s="62"/>
      <c r="U91" s="59"/>
      <c r="V91" s="62"/>
      <c r="W91" s="62"/>
      <c r="X91" s="59"/>
      <c r="Y91" s="59"/>
      <c r="Z91" s="62"/>
      <c r="AA91" s="62"/>
      <c r="AB91" s="59"/>
      <c r="AC91" s="59"/>
      <c r="AD91" s="58"/>
      <c r="AE91" s="57"/>
      <c r="AF91" s="59"/>
      <c r="AG91" s="59"/>
      <c r="AH91" s="59"/>
      <c r="AI91" s="57"/>
      <c r="AJ91" s="57"/>
      <c r="AK91" s="59"/>
      <c r="AL91" s="57"/>
      <c r="AM91" s="57"/>
      <c r="AN91" s="57"/>
      <c r="AO91" s="62"/>
      <c r="AP91" s="62"/>
      <c r="AQ91" s="57"/>
      <c r="AR91" s="59"/>
      <c r="AS91" s="58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9"/>
      <c r="BH91" s="57"/>
      <c r="BI91" s="57"/>
      <c r="BJ91" s="57"/>
      <c r="BK91" s="57"/>
      <c r="BL91" s="62"/>
      <c r="BM91" s="62"/>
      <c r="BN91" s="57"/>
      <c r="BO91" s="59"/>
      <c r="BP91" s="58"/>
      <c r="BQ91" s="57"/>
      <c r="BR91" s="57"/>
      <c r="BS91" s="57"/>
      <c r="BT91" s="59"/>
    </row>
    <row r="92" spans="1:72" ht="15" customHeight="1" x14ac:dyDescent="0.25">
      <c r="A92" s="59"/>
      <c r="B92" s="60"/>
      <c r="C92" s="59"/>
      <c r="D92" s="57"/>
      <c r="E92" s="57"/>
      <c r="F92" s="57"/>
      <c r="G92" s="57"/>
      <c r="H92" s="57"/>
      <c r="I92" s="57"/>
      <c r="J92" s="58"/>
      <c r="K92" s="57"/>
      <c r="L92" s="57"/>
      <c r="M92" s="57"/>
      <c r="N92" s="57"/>
      <c r="O92" s="57"/>
      <c r="P92" s="57"/>
      <c r="Q92" s="57"/>
      <c r="R92" s="57"/>
      <c r="S92" s="62"/>
      <c r="T92" s="62"/>
      <c r="U92" s="59"/>
      <c r="V92" s="62"/>
      <c r="W92" s="62"/>
      <c r="X92" s="59"/>
      <c r="Y92" s="59"/>
      <c r="Z92" s="62"/>
      <c r="AA92" s="62"/>
      <c r="AB92" s="59"/>
      <c r="AC92" s="59"/>
      <c r="AD92" s="58"/>
      <c r="AE92" s="57"/>
      <c r="AF92" s="59"/>
      <c r="AG92" s="59"/>
      <c r="AH92" s="59"/>
      <c r="AI92" s="57"/>
      <c r="AJ92" s="57"/>
      <c r="AK92" s="59"/>
      <c r="AL92" s="57"/>
      <c r="AM92" s="57"/>
      <c r="AN92" s="57"/>
      <c r="AO92" s="62"/>
      <c r="AP92" s="62"/>
      <c r="AQ92" s="57"/>
      <c r="AR92" s="59"/>
      <c r="AS92" s="58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9"/>
      <c r="BH92" s="57"/>
      <c r="BI92" s="57"/>
      <c r="BJ92" s="57"/>
      <c r="BK92" s="57"/>
      <c r="BL92" s="62"/>
      <c r="BM92" s="62"/>
      <c r="BN92" s="57"/>
      <c r="BO92" s="59"/>
      <c r="BP92" s="58"/>
      <c r="BQ92" s="57"/>
      <c r="BR92" s="57"/>
      <c r="BS92" s="57"/>
      <c r="BT92" s="59"/>
    </row>
    <row r="93" spans="1:72" ht="15" customHeight="1" x14ac:dyDescent="0.25">
      <c r="A93" s="59"/>
      <c r="B93" s="60"/>
      <c r="C93" s="59"/>
      <c r="D93" s="57"/>
      <c r="E93" s="57"/>
      <c r="F93" s="57"/>
      <c r="G93" s="57"/>
      <c r="H93" s="57"/>
      <c r="I93" s="57"/>
      <c r="J93" s="58"/>
      <c r="K93" s="57"/>
      <c r="L93" s="57"/>
      <c r="M93" s="57"/>
      <c r="N93" s="57"/>
      <c r="O93" s="57"/>
      <c r="P93" s="57"/>
      <c r="Q93" s="57"/>
      <c r="R93" s="57"/>
      <c r="S93" s="62"/>
      <c r="T93" s="62"/>
      <c r="U93" s="59"/>
      <c r="V93" s="62"/>
      <c r="W93" s="62"/>
      <c r="X93" s="59"/>
      <c r="Y93" s="59"/>
      <c r="Z93" s="62"/>
      <c r="AA93" s="62"/>
      <c r="AB93" s="59"/>
      <c r="AC93" s="59"/>
      <c r="AD93" s="58"/>
      <c r="AE93" s="57"/>
      <c r="AF93" s="59"/>
      <c r="AG93" s="59"/>
      <c r="AH93" s="59"/>
      <c r="AI93" s="57"/>
      <c r="AJ93" s="57"/>
      <c r="AK93" s="59"/>
      <c r="AL93" s="57"/>
      <c r="AM93" s="57"/>
      <c r="AN93" s="57"/>
      <c r="AO93" s="62"/>
      <c r="AP93" s="62"/>
      <c r="AQ93" s="57"/>
      <c r="AR93" s="59"/>
      <c r="AS93" s="58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9"/>
      <c r="BH93" s="57"/>
      <c r="BI93" s="57"/>
      <c r="BJ93" s="57"/>
      <c r="BK93" s="57"/>
      <c r="BL93" s="62"/>
      <c r="BM93" s="62"/>
      <c r="BN93" s="57"/>
      <c r="BO93" s="59"/>
      <c r="BP93" s="58"/>
      <c r="BQ93" s="57"/>
      <c r="BR93" s="57"/>
      <c r="BS93" s="57"/>
      <c r="BT93" s="59"/>
    </row>
    <row r="94" spans="1:72" ht="15" customHeight="1" x14ac:dyDescent="0.25">
      <c r="A94" s="59"/>
      <c r="B94" s="60"/>
      <c r="C94" s="59"/>
      <c r="D94" s="57"/>
      <c r="E94" s="57"/>
      <c r="F94" s="57"/>
      <c r="G94" s="57"/>
      <c r="H94" s="57"/>
      <c r="I94" s="57"/>
      <c r="J94" s="58"/>
      <c r="K94" s="57"/>
      <c r="L94" s="57"/>
      <c r="M94" s="57"/>
      <c r="N94" s="57"/>
      <c r="O94" s="57"/>
      <c r="P94" s="57"/>
      <c r="Q94" s="57"/>
      <c r="R94" s="57"/>
      <c r="S94" s="62"/>
      <c r="T94" s="62"/>
      <c r="U94" s="59"/>
      <c r="V94" s="62"/>
      <c r="W94" s="62"/>
      <c r="X94" s="59"/>
      <c r="Y94" s="59"/>
      <c r="Z94" s="62"/>
      <c r="AA94" s="62"/>
      <c r="AB94" s="59"/>
      <c r="AC94" s="59"/>
      <c r="AD94" s="58"/>
      <c r="AE94" s="57"/>
      <c r="AF94" s="59"/>
      <c r="AG94" s="59"/>
      <c r="AH94" s="59"/>
      <c r="AI94" s="57"/>
      <c r="AJ94" s="57"/>
      <c r="AK94" s="59"/>
      <c r="AL94" s="57"/>
      <c r="AM94" s="57"/>
      <c r="AN94" s="57"/>
      <c r="AO94" s="62"/>
      <c r="AP94" s="62"/>
      <c r="AQ94" s="57"/>
      <c r="AR94" s="59"/>
      <c r="AS94" s="58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9"/>
      <c r="BH94" s="57"/>
      <c r="BI94" s="57"/>
      <c r="BJ94" s="57"/>
      <c r="BK94" s="57"/>
      <c r="BL94" s="62"/>
      <c r="BM94" s="62"/>
      <c r="BN94" s="57"/>
      <c r="BO94" s="59"/>
      <c r="BP94" s="58"/>
      <c r="BQ94" s="57"/>
      <c r="BR94" s="57"/>
      <c r="BS94" s="57"/>
      <c r="BT94" s="59"/>
    </row>
    <row r="95" spans="1:72" ht="15" customHeight="1" x14ac:dyDescent="0.25">
      <c r="A95" s="59"/>
      <c r="B95" s="60"/>
      <c r="C95" s="59"/>
      <c r="D95" s="57"/>
      <c r="E95" s="57"/>
      <c r="F95" s="57"/>
      <c r="G95" s="57"/>
      <c r="H95" s="57"/>
      <c r="I95" s="57"/>
      <c r="J95" s="58"/>
      <c r="K95" s="57"/>
      <c r="L95" s="57"/>
      <c r="M95" s="57"/>
      <c r="N95" s="57"/>
      <c r="O95" s="57"/>
      <c r="P95" s="57"/>
      <c r="Q95" s="57"/>
      <c r="R95" s="57"/>
      <c r="S95" s="62"/>
      <c r="T95" s="62"/>
      <c r="U95" s="59"/>
      <c r="V95" s="62"/>
      <c r="W95" s="62"/>
      <c r="X95" s="59"/>
      <c r="Y95" s="59"/>
      <c r="Z95" s="62"/>
      <c r="AA95" s="62"/>
      <c r="AB95" s="59"/>
      <c r="AC95" s="59"/>
      <c r="AD95" s="58"/>
      <c r="AE95" s="57"/>
      <c r="AF95" s="59"/>
      <c r="AG95" s="59"/>
      <c r="AH95" s="59"/>
      <c r="AI95" s="57"/>
      <c r="AJ95" s="57"/>
      <c r="AK95" s="59"/>
      <c r="AL95" s="57"/>
      <c r="AM95" s="57"/>
      <c r="AN95" s="57"/>
      <c r="AO95" s="62"/>
      <c r="AP95" s="62"/>
      <c r="AQ95" s="57"/>
      <c r="AR95" s="59"/>
      <c r="AS95" s="58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9"/>
      <c r="BH95" s="57"/>
      <c r="BI95" s="57"/>
      <c r="BJ95" s="57"/>
      <c r="BK95" s="57"/>
      <c r="BL95" s="62"/>
      <c r="BM95" s="62"/>
      <c r="BN95" s="57"/>
      <c r="BO95" s="59"/>
      <c r="BP95" s="58"/>
      <c r="BQ95" s="57"/>
      <c r="BR95" s="57"/>
      <c r="BS95" s="57"/>
      <c r="BT95" s="59"/>
    </row>
    <row r="96" spans="1:72" ht="15" customHeight="1" x14ac:dyDescent="0.25">
      <c r="A96" s="59"/>
      <c r="B96" s="60"/>
      <c r="C96" s="59"/>
      <c r="D96" s="57"/>
      <c r="E96" s="57"/>
      <c r="F96" s="57"/>
      <c r="G96" s="57"/>
      <c r="H96" s="57"/>
      <c r="I96" s="57"/>
      <c r="J96" s="58"/>
      <c r="K96" s="57"/>
      <c r="L96" s="57"/>
      <c r="M96" s="57"/>
      <c r="N96" s="57"/>
      <c r="O96" s="57"/>
      <c r="P96" s="57"/>
      <c r="Q96" s="57"/>
      <c r="R96" s="57"/>
      <c r="S96" s="62"/>
      <c r="T96" s="62"/>
      <c r="U96" s="59"/>
      <c r="V96" s="62"/>
      <c r="W96" s="62"/>
      <c r="X96" s="59"/>
      <c r="Y96" s="59"/>
      <c r="Z96" s="62"/>
      <c r="AA96" s="62"/>
      <c r="AB96" s="59"/>
      <c r="AC96" s="59"/>
      <c r="AD96" s="58"/>
      <c r="AE96" s="57"/>
      <c r="AF96" s="59"/>
      <c r="AG96" s="59"/>
      <c r="AH96" s="59"/>
      <c r="AI96" s="57"/>
      <c r="AJ96" s="57"/>
      <c r="AK96" s="59"/>
      <c r="AL96" s="57"/>
      <c r="AM96" s="57"/>
      <c r="AN96" s="57"/>
      <c r="AO96" s="62"/>
      <c r="AP96" s="62"/>
      <c r="AQ96" s="57"/>
      <c r="AR96" s="59"/>
      <c r="AS96" s="58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9"/>
      <c r="BH96" s="57"/>
      <c r="BI96" s="57"/>
      <c r="BJ96" s="57"/>
      <c r="BK96" s="57"/>
      <c r="BL96" s="62"/>
      <c r="BM96" s="62"/>
      <c r="BN96" s="57"/>
      <c r="BO96" s="59"/>
      <c r="BP96" s="58"/>
      <c r="BQ96" s="57"/>
      <c r="BR96" s="57"/>
      <c r="BS96" s="57"/>
      <c r="BT96" s="59"/>
    </row>
    <row r="97" spans="1:72" ht="15" customHeight="1" x14ac:dyDescent="0.25">
      <c r="A97" s="59"/>
      <c r="B97" s="60"/>
      <c r="C97" s="59"/>
      <c r="D97" s="57"/>
      <c r="E97" s="57"/>
      <c r="F97" s="57"/>
      <c r="G97" s="57"/>
      <c r="H97" s="57"/>
      <c r="I97" s="57"/>
      <c r="J97" s="58"/>
      <c r="K97" s="57"/>
      <c r="L97" s="57"/>
      <c r="M97" s="57"/>
      <c r="N97" s="57"/>
      <c r="O97" s="57"/>
      <c r="P97" s="57"/>
      <c r="Q97" s="57"/>
      <c r="R97" s="57"/>
      <c r="S97" s="62"/>
      <c r="T97" s="62"/>
      <c r="U97" s="59"/>
      <c r="V97" s="62"/>
      <c r="W97" s="62"/>
      <c r="X97" s="59"/>
      <c r="Y97" s="59"/>
      <c r="Z97" s="62"/>
      <c r="AA97" s="62"/>
      <c r="AB97" s="59"/>
      <c r="AC97" s="59"/>
      <c r="AD97" s="58"/>
      <c r="AE97" s="57"/>
      <c r="AF97" s="59"/>
      <c r="AG97" s="59"/>
      <c r="AH97" s="59"/>
      <c r="AI97" s="57"/>
      <c r="AJ97" s="57"/>
      <c r="AK97" s="59"/>
      <c r="AL97" s="57"/>
      <c r="AM97" s="57"/>
      <c r="AN97" s="57"/>
      <c r="AO97" s="62"/>
      <c r="AP97" s="62"/>
      <c r="AQ97" s="57"/>
      <c r="AR97" s="59"/>
      <c r="AS97" s="58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9"/>
      <c r="BH97" s="57"/>
      <c r="BI97" s="57"/>
      <c r="BJ97" s="57"/>
      <c r="BK97" s="57"/>
      <c r="BL97" s="62"/>
      <c r="BM97" s="62"/>
      <c r="BN97" s="57"/>
      <c r="BO97" s="59"/>
      <c r="BP97" s="58"/>
      <c r="BQ97" s="57"/>
      <c r="BR97" s="57"/>
      <c r="BS97" s="57"/>
      <c r="BT97" s="59"/>
    </row>
    <row r="98" spans="1:72" ht="15" customHeight="1" x14ac:dyDescent="0.25">
      <c r="A98" s="59"/>
      <c r="B98" s="60"/>
      <c r="C98" s="59"/>
      <c r="D98" s="57"/>
      <c r="E98" s="57"/>
      <c r="F98" s="57"/>
      <c r="G98" s="57"/>
      <c r="H98" s="57"/>
      <c r="I98" s="57"/>
      <c r="J98" s="58"/>
      <c r="K98" s="57"/>
      <c r="L98" s="57"/>
      <c r="M98" s="57"/>
      <c r="N98" s="57"/>
      <c r="O98" s="57"/>
      <c r="P98" s="57"/>
      <c r="Q98" s="57"/>
      <c r="R98" s="57"/>
      <c r="S98" s="62"/>
      <c r="T98" s="62"/>
      <c r="U98" s="59"/>
      <c r="V98" s="62"/>
      <c r="W98" s="62"/>
      <c r="X98" s="59"/>
      <c r="Y98" s="59"/>
      <c r="Z98" s="62"/>
      <c r="AA98" s="62"/>
      <c r="AB98" s="59"/>
      <c r="AC98" s="59"/>
      <c r="AD98" s="58"/>
      <c r="AE98" s="57"/>
      <c r="AF98" s="59"/>
      <c r="AG98" s="59"/>
      <c r="AH98" s="59"/>
      <c r="AI98" s="57"/>
      <c r="AJ98" s="57"/>
      <c r="AK98" s="59"/>
      <c r="AL98" s="57"/>
      <c r="AM98" s="57"/>
      <c r="AN98" s="57"/>
      <c r="AO98" s="62"/>
      <c r="AP98" s="62"/>
      <c r="AQ98" s="57"/>
      <c r="AR98" s="59"/>
      <c r="AS98" s="58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9"/>
      <c r="BH98" s="57"/>
      <c r="BI98" s="57"/>
      <c r="BJ98" s="57"/>
      <c r="BK98" s="57"/>
      <c r="BL98" s="62"/>
      <c r="BM98" s="62"/>
      <c r="BN98" s="57"/>
      <c r="BO98" s="59"/>
      <c r="BP98" s="58"/>
      <c r="BQ98" s="57"/>
      <c r="BR98" s="57"/>
      <c r="BS98" s="57"/>
      <c r="BT98" s="59"/>
    </row>
    <row r="99" spans="1:72" ht="15" customHeight="1" x14ac:dyDescent="0.25">
      <c r="A99" s="59"/>
      <c r="B99" s="60"/>
      <c r="C99" s="59"/>
      <c r="D99" s="57"/>
      <c r="E99" s="57"/>
      <c r="F99" s="57"/>
      <c r="G99" s="57"/>
      <c r="H99" s="57"/>
      <c r="I99" s="57"/>
      <c r="J99" s="58"/>
      <c r="K99" s="57"/>
      <c r="L99" s="57"/>
      <c r="M99" s="57"/>
      <c r="N99" s="57"/>
      <c r="O99" s="57"/>
      <c r="P99" s="57"/>
      <c r="Q99" s="57"/>
      <c r="R99" s="57"/>
      <c r="S99" s="62"/>
      <c r="T99" s="62"/>
      <c r="U99" s="59"/>
      <c r="V99" s="62"/>
      <c r="W99" s="62"/>
      <c r="X99" s="59"/>
      <c r="Y99" s="59"/>
      <c r="Z99" s="62"/>
      <c r="AA99" s="62"/>
      <c r="AB99" s="59"/>
      <c r="AC99" s="59"/>
      <c r="AD99" s="58"/>
      <c r="AE99" s="57"/>
      <c r="AF99" s="59"/>
      <c r="AG99" s="59"/>
      <c r="AH99" s="59"/>
      <c r="AI99" s="57"/>
      <c r="AJ99" s="57"/>
      <c r="AK99" s="59"/>
      <c r="AL99" s="57"/>
      <c r="AM99" s="57"/>
      <c r="AN99" s="57"/>
      <c r="AO99" s="62"/>
      <c r="AP99" s="62"/>
      <c r="AQ99" s="57"/>
      <c r="AR99" s="59"/>
      <c r="AS99" s="58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9"/>
      <c r="BH99" s="57"/>
      <c r="BI99" s="57"/>
      <c r="BJ99" s="57"/>
      <c r="BK99" s="57"/>
      <c r="BL99" s="62"/>
      <c r="BM99" s="62"/>
      <c r="BN99" s="57"/>
      <c r="BO99" s="59"/>
      <c r="BP99" s="58"/>
      <c r="BQ99" s="57"/>
      <c r="BR99" s="57"/>
      <c r="BS99" s="57"/>
      <c r="BT99" s="59"/>
    </row>
    <row r="100" spans="1:72" ht="15" customHeight="1" x14ac:dyDescent="0.25">
      <c r="A100" s="59"/>
      <c r="B100" s="60"/>
      <c r="C100" s="59"/>
      <c r="D100" s="57"/>
      <c r="E100" s="57"/>
      <c r="F100" s="57"/>
      <c r="G100" s="57"/>
      <c r="H100" s="57"/>
      <c r="I100" s="57"/>
      <c r="J100" s="58"/>
      <c r="K100" s="57"/>
      <c r="L100" s="57"/>
      <c r="M100" s="57"/>
      <c r="N100" s="57"/>
      <c r="O100" s="57"/>
      <c r="P100" s="57"/>
      <c r="Q100" s="57"/>
      <c r="R100" s="57"/>
      <c r="S100" s="62"/>
      <c r="T100" s="62"/>
      <c r="U100" s="59"/>
      <c r="V100" s="62"/>
      <c r="W100" s="62"/>
      <c r="X100" s="59"/>
      <c r="Y100" s="59"/>
      <c r="Z100" s="62"/>
      <c r="AA100" s="62"/>
      <c r="AB100" s="59"/>
      <c r="AC100" s="59"/>
      <c r="AD100" s="58"/>
      <c r="AE100" s="57"/>
      <c r="AF100" s="59"/>
      <c r="AG100" s="59"/>
      <c r="AH100" s="59"/>
      <c r="AI100" s="57"/>
      <c r="AJ100" s="57"/>
      <c r="AK100" s="59"/>
      <c r="AL100" s="57"/>
      <c r="AM100" s="57"/>
      <c r="AN100" s="57"/>
      <c r="AO100" s="62"/>
      <c r="AP100" s="62"/>
      <c r="AQ100" s="57"/>
      <c r="AR100" s="59"/>
      <c r="AS100" s="58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9"/>
      <c r="BH100" s="57"/>
      <c r="BI100" s="57"/>
      <c r="BJ100" s="57"/>
      <c r="BK100" s="57"/>
      <c r="BL100" s="62"/>
      <c r="BM100" s="62"/>
      <c r="BN100" s="57"/>
      <c r="BO100" s="59"/>
      <c r="BP100" s="58"/>
      <c r="BQ100" s="57"/>
      <c r="BR100" s="57"/>
      <c r="BS100" s="57"/>
      <c r="BT100" s="59"/>
    </row>
    <row r="101" spans="1:72" ht="15" customHeight="1" x14ac:dyDescent="0.25">
      <c r="A101" s="59"/>
      <c r="B101" s="60"/>
      <c r="C101" s="59"/>
      <c r="D101" s="57"/>
      <c r="E101" s="57"/>
      <c r="F101" s="57"/>
      <c r="G101" s="57"/>
      <c r="H101" s="57"/>
      <c r="I101" s="57"/>
      <c r="J101" s="58"/>
      <c r="K101" s="57"/>
      <c r="L101" s="57"/>
      <c r="M101" s="57"/>
      <c r="N101" s="57"/>
      <c r="O101" s="57"/>
      <c r="P101" s="57"/>
      <c r="Q101" s="57"/>
      <c r="R101" s="57"/>
      <c r="S101" s="62"/>
      <c r="T101" s="62"/>
      <c r="U101" s="59"/>
      <c r="V101" s="62"/>
      <c r="W101" s="62"/>
      <c r="X101" s="59"/>
      <c r="Y101" s="59"/>
      <c r="Z101" s="62"/>
      <c r="AA101" s="62"/>
      <c r="AB101" s="59"/>
      <c r="AC101" s="59"/>
      <c r="AD101" s="58"/>
      <c r="AE101" s="57"/>
      <c r="AF101" s="59"/>
      <c r="AG101" s="59"/>
      <c r="AH101" s="59"/>
      <c r="AI101" s="57"/>
      <c r="AJ101" s="57"/>
      <c r="AK101" s="59"/>
      <c r="AL101" s="57"/>
      <c r="AM101" s="57"/>
      <c r="AN101" s="57"/>
      <c r="AO101" s="62"/>
      <c r="AP101" s="62"/>
      <c r="AQ101" s="57"/>
      <c r="AR101" s="59"/>
      <c r="AS101" s="58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9"/>
      <c r="BH101" s="57"/>
      <c r="BI101" s="57"/>
      <c r="BJ101" s="57"/>
      <c r="BK101" s="57"/>
      <c r="BL101" s="62"/>
      <c r="BM101" s="62"/>
      <c r="BN101" s="57"/>
      <c r="BO101" s="59"/>
      <c r="BP101" s="58"/>
      <c r="BQ101" s="57"/>
      <c r="BR101" s="57"/>
      <c r="BS101" s="57"/>
      <c r="BT101" s="59"/>
    </row>
    <row r="102" spans="1:72" ht="15" customHeight="1" x14ac:dyDescent="0.25">
      <c r="A102" s="59"/>
      <c r="B102" s="60"/>
      <c r="C102" s="59"/>
      <c r="D102" s="57"/>
      <c r="E102" s="57"/>
      <c r="F102" s="57"/>
      <c r="G102" s="57"/>
      <c r="H102" s="57"/>
      <c r="I102" s="57"/>
      <c r="J102" s="58"/>
      <c r="K102" s="57"/>
      <c r="L102" s="57"/>
      <c r="M102" s="57"/>
      <c r="N102" s="57"/>
      <c r="O102" s="57"/>
      <c r="P102" s="57"/>
      <c r="Q102" s="57"/>
      <c r="R102" s="57"/>
      <c r="S102" s="62"/>
      <c r="T102" s="62"/>
      <c r="U102" s="59"/>
      <c r="V102" s="62"/>
      <c r="W102" s="62"/>
      <c r="X102" s="59"/>
      <c r="Y102" s="59"/>
      <c r="Z102" s="62"/>
      <c r="AA102" s="62"/>
      <c r="AB102" s="59"/>
      <c r="AC102" s="59"/>
      <c r="AD102" s="58"/>
      <c r="AE102" s="57"/>
      <c r="AF102" s="59"/>
      <c r="AG102" s="59"/>
      <c r="AH102" s="59"/>
      <c r="AI102" s="57"/>
      <c r="AJ102" s="57"/>
      <c r="AK102" s="59"/>
      <c r="AL102" s="57"/>
      <c r="AM102" s="57"/>
      <c r="AN102" s="57"/>
      <c r="AO102" s="62"/>
      <c r="AP102" s="62"/>
      <c r="AQ102" s="57"/>
      <c r="AR102" s="59"/>
      <c r="AS102" s="58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9"/>
      <c r="BH102" s="57"/>
      <c r="BI102" s="57"/>
      <c r="BJ102" s="57"/>
      <c r="BK102" s="57"/>
      <c r="BL102" s="62"/>
      <c r="BM102" s="62"/>
      <c r="BN102" s="57"/>
      <c r="BO102" s="59"/>
      <c r="BP102" s="58"/>
      <c r="BQ102" s="57"/>
      <c r="BR102" s="57"/>
      <c r="BS102" s="57"/>
      <c r="BT102" s="59"/>
    </row>
    <row r="103" spans="1:72" ht="15" customHeight="1" x14ac:dyDescent="0.25">
      <c r="A103" s="59"/>
      <c r="B103" s="60"/>
      <c r="C103" s="59"/>
      <c r="D103" s="57"/>
      <c r="E103" s="57"/>
      <c r="F103" s="57"/>
      <c r="G103" s="57"/>
      <c r="H103" s="57"/>
      <c r="I103" s="57"/>
      <c r="J103" s="58"/>
      <c r="K103" s="57"/>
      <c r="L103" s="57"/>
      <c r="M103" s="57"/>
      <c r="N103" s="57"/>
      <c r="O103" s="57"/>
      <c r="P103" s="57"/>
      <c r="Q103" s="57"/>
      <c r="R103" s="57"/>
      <c r="S103" s="62"/>
      <c r="T103" s="62"/>
      <c r="U103" s="59"/>
      <c r="V103" s="62"/>
      <c r="W103" s="62"/>
      <c r="X103" s="59"/>
      <c r="Y103" s="59"/>
      <c r="Z103" s="62"/>
      <c r="AA103" s="62"/>
      <c r="AB103" s="59"/>
      <c r="AC103" s="59"/>
      <c r="AD103" s="58"/>
      <c r="AE103" s="57"/>
      <c r="AF103" s="59"/>
      <c r="AG103" s="59"/>
      <c r="AH103" s="59"/>
      <c r="AI103" s="57"/>
      <c r="AJ103" s="57"/>
      <c r="AK103" s="59"/>
      <c r="AL103" s="57"/>
      <c r="AM103" s="57"/>
      <c r="AN103" s="57"/>
      <c r="AO103" s="62"/>
      <c r="AP103" s="62"/>
      <c r="AQ103" s="57"/>
      <c r="AR103" s="59"/>
      <c r="AS103" s="58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9"/>
      <c r="BH103" s="57"/>
      <c r="BI103" s="57"/>
      <c r="BJ103" s="57"/>
      <c r="BK103" s="57"/>
      <c r="BL103" s="62"/>
      <c r="BM103" s="62"/>
      <c r="BN103" s="57"/>
      <c r="BO103" s="59"/>
      <c r="BP103" s="58"/>
      <c r="BQ103" s="57"/>
      <c r="BR103" s="57"/>
      <c r="BS103" s="57"/>
      <c r="BT103" s="59"/>
    </row>
    <row r="104" spans="1:72" ht="15" customHeight="1" x14ac:dyDescent="0.25">
      <c r="A104" s="59"/>
      <c r="B104" s="60"/>
      <c r="C104" s="59"/>
      <c r="D104" s="57"/>
      <c r="E104" s="57"/>
      <c r="F104" s="57"/>
      <c r="G104" s="57"/>
      <c r="H104" s="57"/>
      <c r="I104" s="57"/>
      <c r="J104" s="58"/>
      <c r="K104" s="57"/>
      <c r="L104" s="57"/>
      <c r="M104" s="57"/>
      <c r="N104" s="57"/>
      <c r="O104" s="57"/>
      <c r="P104" s="57"/>
      <c r="Q104" s="57"/>
      <c r="R104" s="57"/>
      <c r="S104" s="62"/>
      <c r="T104" s="62"/>
      <c r="U104" s="59"/>
      <c r="V104" s="62"/>
      <c r="W104" s="62"/>
      <c r="X104" s="59"/>
      <c r="Y104" s="59"/>
      <c r="Z104" s="62"/>
      <c r="AA104" s="62"/>
      <c r="AB104" s="59"/>
      <c r="AC104" s="59"/>
      <c r="AD104" s="58"/>
      <c r="AE104" s="57"/>
      <c r="AF104" s="59"/>
      <c r="AG104" s="59"/>
      <c r="AH104" s="59"/>
      <c r="AI104" s="57"/>
      <c r="AJ104" s="57"/>
      <c r="AK104" s="59"/>
      <c r="AL104" s="57"/>
      <c r="AM104" s="57"/>
      <c r="AN104" s="57"/>
      <c r="AO104" s="62"/>
      <c r="AP104" s="62"/>
      <c r="AQ104" s="57"/>
      <c r="AR104" s="59"/>
      <c r="AS104" s="58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9"/>
      <c r="BH104" s="57"/>
      <c r="BI104" s="57"/>
      <c r="BJ104" s="57"/>
      <c r="BK104" s="57"/>
      <c r="BL104" s="62"/>
      <c r="BM104" s="62"/>
      <c r="BN104" s="57"/>
      <c r="BO104" s="59"/>
      <c r="BP104" s="58"/>
      <c r="BQ104" s="57"/>
      <c r="BR104" s="57"/>
      <c r="BS104" s="57"/>
      <c r="BT104" s="59"/>
    </row>
    <row r="105" spans="1:72" ht="15" customHeight="1" x14ac:dyDescent="0.25">
      <c r="A105" s="59"/>
      <c r="B105" s="60"/>
      <c r="C105" s="59"/>
      <c r="D105" s="57"/>
      <c r="E105" s="57"/>
      <c r="F105" s="57"/>
      <c r="G105" s="57"/>
      <c r="H105" s="57"/>
      <c r="I105" s="57"/>
      <c r="J105" s="58"/>
      <c r="K105" s="57"/>
      <c r="L105" s="57"/>
      <c r="M105" s="57"/>
      <c r="N105" s="57"/>
      <c r="O105" s="57"/>
      <c r="P105" s="57"/>
      <c r="Q105" s="57"/>
      <c r="R105" s="57"/>
      <c r="S105" s="62"/>
      <c r="T105" s="62"/>
      <c r="U105" s="59"/>
      <c r="V105" s="62"/>
      <c r="W105" s="62"/>
      <c r="X105" s="59"/>
      <c r="Y105" s="59"/>
      <c r="Z105" s="62"/>
      <c r="AA105" s="62"/>
      <c r="AB105" s="59"/>
      <c r="AC105" s="59"/>
      <c r="AD105" s="58"/>
      <c r="AE105" s="57"/>
      <c r="AF105" s="59"/>
      <c r="AG105" s="59"/>
      <c r="AH105" s="59"/>
      <c r="AI105" s="57"/>
      <c r="AJ105" s="57"/>
      <c r="AK105" s="59"/>
      <c r="AL105" s="57"/>
      <c r="AM105" s="57"/>
      <c r="AN105" s="57"/>
      <c r="AO105" s="62"/>
      <c r="AP105" s="62"/>
      <c r="AQ105" s="57"/>
      <c r="AR105" s="59"/>
      <c r="AS105" s="58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9"/>
      <c r="BH105" s="57"/>
      <c r="BI105" s="57"/>
      <c r="BJ105" s="57"/>
      <c r="BK105" s="57"/>
      <c r="BL105" s="62"/>
      <c r="BM105" s="62"/>
      <c r="BN105" s="57"/>
      <c r="BO105" s="59"/>
      <c r="BP105" s="58"/>
      <c r="BQ105" s="57"/>
      <c r="BR105" s="57"/>
      <c r="BS105" s="57"/>
      <c r="BT105" s="59"/>
    </row>
    <row r="106" spans="1:72" ht="15" customHeight="1" x14ac:dyDescent="0.25">
      <c r="A106" s="59"/>
      <c r="B106" s="60"/>
      <c r="C106" s="59"/>
      <c r="D106" s="57"/>
      <c r="E106" s="57"/>
      <c r="F106" s="57"/>
      <c r="G106" s="57"/>
      <c r="H106" s="57"/>
      <c r="I106" s="57"/>
      <c r="J106" s="58"/>
      <c r="K106" s="57"/>
      <c r="L106" s="57"/>
      <c r="M106" s="57"/>
      <c r="N106" s="57"/>
      <c r="O106" s="57"/>
      <c r="P106" s="57"/>
      <c r="Q106" s="57"/>
      <c r="R106" s="57"/>
      <c r="S106" s="62"/>
      <c r="T106" s="62"/>
      <c r="U106" s="59"/>
      <c r="V106" s="62"/>
      <c r="W106" s="62"/>
      <c r="X106" s="59"/>
      <c r="Y106" s="59"/>
      <c r="Z106" s="62"/>
      <c r="AA106" s="62"/>
      <c r="AB106" s="59"/>
      <c r="AC106" s="59"/>
      <c r="AD106" s="58"/>
      <c r="AE106" s="57"/>
      <c r="AF106" s="59"/>
      <c r="AG106" s="59"/>
      <c r="AH106" s="59"/>
      <c r="AI106" s="57"/>
      <c r="AJ106" s="57"/>
      <c r="AK106" s="59"/>
      <c r="AL106" s="57"/>
      <c r="AM106" s="57"/>
      <c r="AN106" s="57"/>
      <c r="AO106" s="62"/>
      <c r="AP106" s="62"/>
      <c r="AQ106" s="57"/>
      <c r="AR106" s="59"/>
      <c r="AS106" s="58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9"/>
      <c r="BH106" s="57"/>
      <c r="BI106" s="57"/>
      <c r="BJ106" s="57"/>
      <c r="BK106" s="57"/>
      <c r="BL106" s="62"/>
      <c r="BM106" s="62"/>
      <c r="BN106" s="57"/>
      <c r="BO106" s="59"/>
      <c r="BP106" s="58"/>
      <c r="BQ106" s="57"/>
      <c r="BR106" s="57"/>
      <c r="BS106" s="57"/>
      <c r="BT106" s="59"/>
    </row>
    <row r="107" spans="1:72" ht="15" customHeight="1" x14ac:dyDescent="0.25">
      <c r="A107" s="59"/>
      <c r="B107" s="60"/>
      <c r="C107" s="59"/>
      <c r="D107" s="57"/>
      <c r="E107" s="57"/>
      <c r="F107" s="57"/>
      <c r="G107" s="57"/>
      <c r="H107" s="57"/>
      <c r="I107" s="57"/>
      <c r="J107" s="58"/>
      <c r="K107" s="57"/>
      <c r="L107" s="57"/>
      <c r="M107" s="57"/>
      <c r="N107" s="57"/>
      <c r="O107" s="57"/>
      <c r="P107" s="57"/>
      <c r="Q107" s="57"/>
      <c r="R107" s="57"/>
      <c r="S107" s="62"/>
      <c r="T107" s="62"/>
      <c r="U107" s="59"/>
      <c r="V107" s="62"/>
      <c r="W107" s="62"/>
      <c r="X107" s="59"/>
      <c r="Y107" s="59"/>
      <c r="Z107" s="62"/>
      <c r="AA107" s="62"/>
      <c r="AB107" s="59"/>
      <c r="AC107" s="59"/>
      <c r="AD107" s="58"/>
      <c r="AE107" s="57"/>
      <c r="AF107" s="59"/>
      <c r="AG107" s="59"/>
      <c r="AH107" s="59"/>
      <c r="AI107" s="57"/>
      <c r="AJ107" s="57"/>
      <c r="AK107" s="59"/>
      <c r="AL107" s="57"/>
      <c r="AM107" s="57"/>
      <c r="AN107" s="57"/>
      <c r="AO107" s="62"/>
      <c r="AP107" s="62"/>
      <c r="AQ107" s="57"/>
      <c r="AR107" s="59"/>
      <c r="AS107" s="58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9"/>
      <c r="BH107" s="57"/>
      <c r="BI107" s="57"/>
      <c r="BJ107" s="57"/>
      <c r="BK107" s="57"/>
      <c r="BL107" s="62"/>
      <c r="BM107" s="62"/>
      <c r="BN107" s="57"/>
      <c r="BO107" s="59"/>
      <c r="BP107" s="58"/>
      <c r="BQ107" s="57"/>
      <c r="BR107" s="57"/>
      <c r="BS107" s="57"/>
      <c r="BT107" s="59"/>
    </row>
    <row r="108" spans="1:72" ht="15" customHeight="1" x14ac:dyDescent="0.25">
      <c r="A108" s="59"/>
      <c r="B108" s="60"/>
      <c r="C108" s="59"/>
      <c r="D108" s="57"/>
      <c r="E108" s="57"/>
      <c r="F108" s="57"/>
      <c r="G108" s="57"/>
      <c r="H108" s="57"/>
      <c r="I108" s="57"/>
      <c r="J108" s="58"/>
      <c r="K108" s="57"/>
      <c r="L108" s="57"/>
      <c r="M108" s="57"/>
      <c r="N108" s="57"/>
      <c r="O108" s="57"/>
      <c r="P108" s="57"/>
      <c r="Q108" s="57"/>
      <c r="R108" s="57"/>
      <c r="S108" s="62"/>
      <c r="T108" s="62"/>
      <c r="U108" s="59"/>
      <c r="V108" s="62"/>
      <c r="W108" s="62"/>
      <c r="X108" s="59"/>
      <c r="Y108" s="59"/>
      <c r="Z108" s="62"/>
      <c r="AA108" s="62"/>
      <c r="AB108" s="59"/>
      <c r="AC108" s="59"/>
      <c r="AD108" s="58"/>
      <c r="AE108" s="57"/>
      <c r="AF108" s="59"/>
      <c r="AG108" s="59"/>
      <c r="AH108" s="59"/>
      <c r="AI108" s="57"/>
      <c r="AJ108" s="57"/>
      <c r="AK108" s="59"/>
      <c r="AL108" s="57"/>
      <c r="AM108" s="57"/>
      <c r="AN108" s="57"/>
      <c r="AO108" s="62"/>
      <c r="AP108" s="62"/>
      <c r="AQ108" s="57"/>
      <c r="AR108" s="59"/>
      <c r="AS108" s="58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9"/>
      <c r="BH108" s="57"/>
      <c r="BI108" s="57"/>
      <c r="BJ108" s="57"/>
      <c r="BK108" s="57"/>
      <c r="BL108" s="62"/>
      <c r="BM108" s="62"/>
      <c r="BN108" s="57"/>
      <c r="BO108" s="59"/>
      <c r="BP108" s="58"/>
      <c r="BQ108" s="57"/>
      <c r="BR108" s="57"/>
      <c r="BS108" s="57"/>
      <c r="BT108" s="59"/>
    </row>
    <row r="109" spans="1:72" ht="15" customHeight="1" x14ac:dyDescent="0.25">
      <c r="A109" s="59"/>
      <c r="B109" s="60"/>
      <c r="C109" s="59"/>
      <c r="D109" s="57"/>
      <c r="E109" s="57"/>
      <c r="F109" s="57"/>
      <c r="G109" s="57"/>
      <c r="H109" s="57"/>
      <c r="I109" s="57"/>
      <c r="J109" s="58"/>
      <c r="K109" s="57"/>
      <c r="L109" s="57"/>
      <c r="M109" s="57"/>
      <c r="N109" s="57"/>
      <c r="O109" s="57"/>
      <c r="P109" s="57"/>
      <c r="Q109" s="57"/>
      <c r="R109" s="57"/>
      <c r="S109" s="62"/>
      <c r="T109" s="62"/>
      <c r="U109" s="59"/>
      <c r="V109" s="62"/>
      <c r="W109" s="62"/>
      <c r="X109" s="59"/>
      <c r="Y109" s="59"/>
      <c r="Z109" s="62"/>
      <c r="AA109" s="62"/>
      <c r="AB109" s="59"/>
      <c r="AC109" s="59"/>
      <c r="AD109" s="58"/>
      <c r="AE109" s="57"/>
      <c r="AF109" s="59"/>
      <c r="AG109" s="59"/>
      <c r="AH109" s="59"/>
      <c r="AI109" s="57"/>
      <c r="AJ109" s="57"/>
      <c r="AK109" s="59"/>
      <c r="AL109" s="57"/>
      <c r="AM109" s="57"/>
      <c r="AN109" s="57"/>
      <c r="AO109" s="62"/>
      <c r="AP109" s="62"/>
      <c r="AQ109" s="57"/>
      <c r="AR109" s="59"/>
      <c r="AS109" s="58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9"/>
      <c r="BH109" s="57"/>
      <c r="BI109" s="57"/>
      <c r="BJ109" s="57"/>
      <c r="BK109" s="57"/>
      <c r="BL109" s="62"/>
      <c r="BM109" s="62"/>
      <c r="BN109" s="57"/>
      <c r="BO109" s="59"/>
      <c r="BP109" s="58"/>
      <c r="BQ109" s="57"/>
      <c r="BR109" s="57"/>
      <c r="BS109" s="57"/>
      <c r="BT109" s="59"/>
    </row>
    <row r="110" spans="1:72" ht="15" customHeight="1" x14ac:dyDescent="0.25">
      <c r="A110" s="59"/>
      <c r="B110" s="60"/>
      <c r="C110" s="59"/>
      <c r="D110" s="57"/>
      <c r="E110" s="57"/>
      <c r="F110" s="57"/>
      <c r="G110" s="57"/>
      <c r="H110" s="57"/>
      <c r="I110" s="57"/>
      <c r="J110" s="58"/>
      <c r="K110" s="57"/>
      <c r="L110" s="57"/>
      <c r="M110" s="57"/>
      <c r="N110" s="57"/>
      <c r="O110" s="57"/>
      <c r="P110" s="57"/>
      <c r="Q110" s="57"/>
      <c r="R110" s="57"/>
      <c r="S110" s="62"/>
      <c r="T110" s="62"/>
      <c r="U110" s="59"/>
      <c r="V110" s="62"/>
      <c r="W110" s="62"/>
      <c r="X110" s="59"/>
      <c r="Y110" s="59"/>
      <c r="Z110" s="62"/>
      <c r="AA110" s="62"/>
      <c r="AB110" s="59"/>
      <c r="AC110" s="59"/>
      <c r="AD110" s="58"/>
      <c r="AE110" s="57"/>
      <c r="AF110" s="59"/>
      <c r="AG110" s="59"/>
      <c r="AH110" s="59"/>
      <c r="AI110" s="57"/>
      <c r="AJ110" s="57"/>
      <c r="AK110" s="59"/>
      <c r="AL110" s="57"/>
      <c r="AM110" s="57"/>
      <c r="AN110" s="57"/>
      <c r="AO110" s="62"/>
      <c r="AP110" s="62"/>
      <c r="AQ110" s="57"/>
      <c r="AR110" s="59"/>
      <c r="AS110" s="58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9"/>
      <c r="BH110" s="57"/>
      <c r="BI110" s="57"/>
      <c r="BJ110" s="57"/>
      <c r="BK110" s="57"/>
      <c r="BL110" s="62"/>
      <c r="BM110" s="62"/>
      <c r="BN110" s="57"/>
      <c r="BO110" s="59"/>
      <c r="BP110" s="58"/>
      <c r="BQ110" s="57"/>
      <c r="BR110" s="57"/>
      <c r="BS110" s="57"/>
      <c r="BT110" s="59"/>
    </row>
    <row r="111" spans="1:72" ht="15" customHeight="1" x14ac:dyDescent="0.25">
      <c r="A111" s="59"/>
      <c r="B111" s="60"/>
      <c r="C111" s="59"/>
      <c r="D111" s="57"/>
      <c r="E111" s="57"/>
      <c r="F111" s="57"/>
      <c r="G111" s="57"/>
      <c r="H111" s="57"/>
      <c r="I111" s="57"/>
      <c r="J111" s="58"/>
      <c r="K111" s="57"/>
      <c r="L111" s="57"/>
      <c r="M111" s="57"/>
      <c r="N111" s="57"/>
      <c r="O111" s="57"/>
      <c r="P111" s="57"/>
      <c r="Q111" s="57"/>
      <c r="R111" s="57"/>
      <c r="S111" s="62"/>
      <c r="T111" s="62"/>
      <c r="U111" s="59"/>
      <c r="V111" s="62"/>
      <c r="W111" s="62"/>
      <c r="X111" s="59"/>
      <c r="Y111" s="59"/>
      <c r="Z111" s="62"/>
      <c r="AA111" s="62"/>
      <c r="AB111" s="59"/>
      <c r="AC111" s="59"/>
      <c r="AD111" s="58"/>
      <c r="AE111" s="57"/>
      <c r="AF111" s="59"/>
      <c r="AG111" s="59"/>
      <c r="AH111" s="59"/>
      <c r="AI111" s="57"/>
      <c r="AJ111" s="57"/>
      <c r="AK111" s="59"/>
      <c r="AL111" s="57"/>
      <c r="AM111" s="57"/>
      <c r="AN111" s="57"/>
      <c r="AO111" s="62"/>
      <c r="AP111" s="62"/>
      <c r="AQ111" s="57"/>
      <c r="AR111" s="59"/>
      <c r="AS111" s="58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9"/>
      <c r="BH111" s="57"/>
      <c r="BI111" s="57"/>
      <c r="BJ111" s="57"/>
      <c r="BK111" s="57"/>
      <c r="BL111" s="62"/>
      <c r="BM111" s="62"/>
      <c r="BN111" s="57"/>
      <c r="BO111" s="59"/>
      <c r="BP111" s="58"/>
      <c r="BQ111" s="57"/>
      <c r="BR111" s="57"/>
      <c r="BS111" s="57"/>
      <c r="BT111" s="59"/>
    </row>
    <row r="112" spans="1:72" ht="15" customHeight="1" x14ac:dyDescent="0.25">
      <c r="A112" s="59"/>
      <c r="B112" s="60"/>
      <c r="C112" s="59"/>
      <c r="D112" s="57"/>
      <c r="E112" s="57"/>
      <c r="F112" s="57"/>
      <c r="G112" s="57"/>
      <c r="H112" s="57"/>
      <c r="I112" s="57"/>
      <c r="J112" s="58"/>
      <c r="K112" s="57"/>
      <c r="L112" s="57"/>
      <c r="M112" s="57"/>
      <c r="N112" s="57"/>
      <c r="O112" s="57"/>
      <c r="P112" s="57"/>
      <c r="Q112" s="57"/>
      <c r="R112" s="57"/>
      <c r="S112" s="62"/>
      <c r="T112" s="62"/>
      <c r="U112" s="59"/>
      <c r="V112" s="62"/>
      <c r="W112" s="62"/>
      <c r="X112" s="59"/>
      <c r="Y112" s="59"/>
      <c r="Z112" s="62"/>
      <c r="AA112" s="62"/>
      <c r="AB112" s="59"/>
      <c r="AC112" s="59"/>
      <c r="AD112" s="58"/>
      <c r="AE112" s="57"/>
      <c r="AF112" s="59"/>
      <c r="AG112" s="59"/>
      <c r="AH112" s="59"/>
      <c r="AI112" s="57"/>
      <c r="AJ112" s="57"/>
      <c r="AK112" s="59"/>
      <c r="AL112" s="57"/>
      <c r="AM112" s="57"/>
      <c r="AN112" s="57"/>
      <c r="AO112" s="62"/>
      <c r="AP112" s="62"/>
      <c r="AQ112" s="57"/>
      <c r="AR112" s="59"/>
      <c r="AS112" s="58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9"/>
      <c r="BH112" s="57"/>
      <c r="BI112" s="57"/>
      <c r="BJ112" s="57"/>
      <c r="BK112" s="57"/>
      <c r="BL112" s="62"/>
      <c r="BM112" s="62"/>
      <c r="BN112" s="57"/>
      <c r="BO112" s="59"/>
      <c r="BP112" s="58"/>
      <c r="BQ112" s="57"/>
      <c r="BR112" s="57"/>
      <c r="BS112" s="57"/>
      <c r="BT112" s="59"/>
    </row>
    <row r="113" spans="1:90" ht="15" customHeight="1" x14ac:dyDescent="0.25">
      <c r="A113" s="59"/>
      <c r="B113" s="60"/>
      <c r="C113" s="59"/>
      <c r="D113" s="57"/>
      <c r="E113" s="57"/>
      <c r="F113" s="57"/>
      <c r="G113" s="57"/>
      <c r="H113" s="57"/>
      <c r="I113" s="57"/>
      <c r="J113" s="58"/>
      <c r="K113" s="57"/>
      <c r="L113" s="57"/>
      <c r="M113" s="57"/>
      <c r="N113" s="57"/>
      <c r="O113" s="57"/>
      <c r="P113" s="57"/>
      <c r="Q113" s="57"/>
      <c r="R113" s="57"/>
      <c r="S113" s="62"/>
      <c r="T113" s="62"/>
      <c r="U113" s="59"/>
      <c r="V113" s="62"/>
      <c r="W113" s="62"/>
      <c r="X113" s="59"/>
      <c r="Y113" s="59"/>
      <c r="Z113" s="62"/>
      <c r="AA113" s="62"/>
      <c r="AB113" s="59"/>
      <c r="AC113" s="59"/>
      <c r="AD113" s="58"/>
      <c r="AE113" s="57"/>
      <c r="AF113" s="59"/>
      <c r="AG113" s="59"/>
      <c r="AH113" s="59"/>
      <c r="AI113" s="57"/>
      <c r="AJ113" s="57"/>
      <c r="AK113" s="59"/>
      <c r="AL113" s="57"/>
      <c r="AM113" s="57"/>
      <c r="AN113" s="57"/>
      <c r="AO113" s="62"/>
      <c r="AP113" s="62"/>
      <c r="AQ113" s="57"/>
      <c r="AR113" s="59"/>
      <c r="AS113" s="58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9"/>
      <c r="BH113" s="57"/>
      <c r="BI113" s="57"/>
      <c r="BJ113" s="57"/>
      <c r="BK113" s="57"/>
      <c r="BL113" s="62"/>
      <c r="BM113" s="62"/>
      <c r="BN113" s="57"/>
      <c r="BO113" s="59"/>
      <c r="BP113" s="58"/>
      <c r="BQ113" s="57"/>
      <c r="BR113" s="57"/>
      <c r="BS113" s="57"/>
      <c r="BT113" s="59"/>
    </row>
    <row r="114" spans="1:90" ht="15" customHeight="1" x14ac:dyDescent="0.25">
      <c r="A114" s="59"/>
      <c r="B114" s="60"/>
      <c r="C114" s="59"/>
      <c r="D114" s="57"/>
      <c r="E114" s="57"/>
      <c r="F114" s="57"/>
      <c r="G114" s="57"/>
      <c r="H114" s="57"/>
      <c r="I114" s="57"/>
      <c r="J114" s="58"/>
      <c r="K114" s="57"/>
      <c r="L114" s="57"/>
      <c r="M114" s="57"/>
      <c r="N114" s="57"/>
      <c r="O114" s="57"/>
      <c r="P114" s="57"/>
      <c r="Q114" s="57"/>
      <c r="R114" s="57"/>
      <c r="S114" s="62"/>
      <c r="T114" s="62"/>
      <c r="U114" s="59"/>
      <c r="V114" s="62"/>
      <c r="W114" s="62"/>
      <c r="X114" s="59"/>
      <c r="Y114" s="59"/>
      <c r="Z114" s="62"/>
      <c r="AA114" s="62"/>
      <c r="AB114" s="59"/>
      <c r="AC114" s="59"/>
      <c r="AD114" s="58"/>
      <c r="AE114" s="57"/>
      <c r="AF114" s="59"/>
      <c r="AG114" s="59"/>
      <c r="AH114" s="59"/>
      <c r="AI114" s="57"/>
      <c r="AJ114" s="57"/>
      <c r="AK114" s="59"/>
      <c r="AL114" s="57"/>
      <c r="AM114" s="57"/>
      <c r="AN114" s="57"/>
      <c r="AO114" s="62"/>
      <c r="AP114" s="62"/>
      <c r="AQ114" s="57"/>
      <c r="AR114" s="59"/>
      <c r="AS114" s="58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9"/>
      <c r="BH114" s="57"/>
      <c r="BI114" s="57"/>
      <c r="BJ114" s="57"/>
      <c r="BK114" s="57"/>
      <c r="BL114" s="62"/>
      <c r="BM114" s="62"/>
      <c r="BN114" s="57"/>
      <c r="BO114" s="59"/>
      <c r="BP114" s="58"/>
      <c r="BQ114" s="57"/>
      <c r="BR114" s="57"/>
      <c r="BS114" s="57"/>
      <c r="BT114" s="59"/>
    </row>
    <row r="116" spans="1:90" ht="15" customHeight="1" x14ac:dyDescent="0.25">
      <c r="A116" s="35" t="s">
        <v>657</v>
      </c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</row>
    <row r="117" spans="1:90" ht="15" customHeight="1" x14ac:dyDescent="0.25">
      <c r="A117" s="127" t="s">
        <v>1253</v>
      </c>
      <c r="B117" s="127"/>
      <c r="C117" s="127"/>
      <c r="D117" s="127"/>
      <c r="E117" s="127"/>
      <c r="F117" s="127"/>
      <c r="G117" s="127"/>
      <c r="H117" s="127"/>
      <c r="I117" s="127"/>
      <c r="J117" s="127"/>
      <c r="K117" s="127"/>
      <c r="L117" s="127"/>
      <c r="M117" s="127"/>
      <c r="N117" s="127"/>
      <c r="O117" s="66"/>
      <c r="P117" s="127" t="s">
        <v>1255</v>
      </c>
      <c r="Q117" s="127"/>
      <c r="R117" s="127"/>
      <c r="S117" s="127"/>
      <c r="T117" s="127"/>
      <c r="U117" s="127"/>
      <c r="V117" s="127"/>
      <c r="W117" s="127"/>
      <c r="X117" s="127"/>
      <c r="Y117" s="127"/>
      <c r="Z117" s="127"/>
      <c r="AA117" s="127"/>
      <c r="AB117" s="66"/>
      <c r="AC117" s="127" t="s">
        <v>1260</v>
      </c>
      <c r="AD117" s="127"/>
      <c r="AE117" s="127"/>
      <c r="AF117" s="127"/>
      <c r="AG117" s="127"/>
      <c r="AH117" s="127"/>
      <c r="AI117" s="127"/>
      <c r="AJ117" s="127"/>
      <c r="AK117" s="127"/>
      <c r="AL117" s="127"/>
      <c r="AM117" s="127"/>
      <c r="AN117" s="127"/>
      <c r="AO117" s="127"/>
      <c r="AP117" s="127"/>
      <c r="AQ117" s="127"/>
      <c r="AR117" s="127"/>
      <c r="AS117" s="127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66"/>
      <c r="BI117" s="127" t="s">
        <v>1267</v>
      </c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  <c r="BZ117" s="127"/>
      <c r="CA117" s="127"/>
      <c r="CB117" s="127"/>
      <c r="CC117" s="127"/>
      <c r="CD117" s="127"/>
      <c r="CE117" s="127"/>
      <c r="CF117" s="127"/>
      <c r="CG117" s="96"/>
      <c r="CH117" s="96"/>
      <c r="CI117" s="96"/>
      <c r="CJ117" s="96"/>
      <c r="CK117" s="96"/>
      <c r="CL117" s="96"/>
    </row>
    <row r="118" spans="1:90" ht="15" customHeight="1" x14ac:dyDescent="0.25">
      <c r="A118" s="127" t="s">
        <v>1008</v>
      </c>
      <c r="B118" s="127" t="s">
        <v>1009</v>
      </c>
      <c r="C118" s="127" t="s">
        <v>1010</v>
      </c>
      <c r="D118" s="127" t="s">
        <v>1254</v>
      </c>
      <c r="E118" s="127"/>
      <c r="F118" s="127"/>
      <c r="G118" s="127"/>
      <c r="H118" s="127"/>
      <c r="I118" s="127" t="s">
        <v>1057</v>
      </c>
      <c r="J118" s="127"/>
      <c r="K118" s="127"/>
      <c r="L118" s="127" t="s">
        <v>1058</v>
      </c>
      <c r="M118" s="127"/>
      <c r="N118" s="127"/>
      <c r="O118" s="66"/>
      <c r="P118" s="127" t="s">
        <v>1256</v>
      </c>
      <c r="Q118" s="127"/>
      <c r="R118" s="127"/>
      <c r="S118" s="127"/>
      <c r="T118" s="127"/>
      <c r="U118" s="127"/>
      <c r="V118" s="127" t="s">
        <v>1259</v>
      </c>
      <c r="W118" s="127"/>
      <c r="X118" s="127"/>
      <c r="Y118" s="127"/>
      <c r="Z118" s="127"/>
      <c r="AA118" s="127"/>
      <c r="AB118" s="66"/>
      <c r="AC118" s="127" t="s">
        <v>1261</v>
      </c>
      <c r="AD118" s="127" t="s">
        <v>1262</v>
      </c>
      <c r="AE118" s="127"/>
      <c r="AF118" s="127"/>
      <c r="AG118" s="127"/>
      <c r="AH118" s="127"/>
      <c r="AI118" s="127"/>
      <c r="AJ118" s="127"/>
      <c r="AK118" s="127"/>
      <c r="AL118" s="127"/>
      <c r="AM118" s="127"/>
      <c r="AN118" s="127"/>
      <c r="AO118" s="127"/>
      <c r="AP118" s="127"/>
      <c r="AQ118" s="127"/>
      <c r="AR118" s="127"/>
      <c r="AS118" s="127" t="s">
        <v>1266</v>
      </c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66"/>
      <c r="BI118" s="127" t="s">
        <v>1262</v>
      </c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 t="s">
        <v>1266</v>
      </c>
      <c r="BV118" s="127"/>
      <c r="BW118" s="127"/>
      <c r="BX118" s="127"/>
      <c r="BY118" s="127"/>
      <c r="BZ118" s="127"/>
      <c r="CA118" s="127"/>
      <c r="CB118" s="127"/>
      <c r="CC118" s="127"/>
      <c r="CD118" s="127"/>
      <c r="CE118" s="127"/>
      <c r="CF118" s="127"/>
      <c r="CG118" s="96"/>
      <c r="CH118" s="96"/>
      <c r="CI118" s="96"/>
      <c r="CJ118" s="96"/>
      <c r="CK118" s="96"/>
      <c r="CL118" s="96"/>
    </row>
    <row r="119" spans="1:90" ht="15" customHeight="1" x14ac:dyDescent="0.25">
      <c r="A119" s="127"/>
      <c r="B119" s="127"/>
      <c r="C119" s="127"/>
      <c r="D119" s="127"/>
      <c r="E119" s="127"/>
      <c r="F119" s="127"/>
      <c r="G119" s="127"/>
      <c r="H119" s="127"/>
      <c r="I119" s="127"/>
      <c r="J119" s="127"/>
      <c r="K119" s="127"/>
      <c r="L119" s="127"/>
      <c r="M119" s="127"/>
      <c r="N119" s="127"/>
      <c r="O119" s="66"/>
      <c r="P119" s="127" t="s">
        <v>1257</v>
      </c>
      <c r="Q119" s="127"/>
      <c r="R119" s="127"/>
      <c r="S119" s="127" t="s">
        <v>1258</v>
      </c>
      <c r="T119" s="127"/>
      <c r="U119" s="127"/>
      <c r="V119" s="127"/>
      <c r="W119" s="127"/>
      <c r="X119" s="127"/>
      <c r="Y119" s="127"/>
      <c r="Z119" s="127"/>
      <c r="AA119" s="127"/>
      <c r="AB119" s="66"/>
      <c r="AC119" s="127"/>
      <c r="AD119" s="127" t="s">
        <v>1263</v>
      </c>
      <c r="AE119" s="127"/>
      <c r="AF119" s="127"/>
      <c r="AG119" s="127" t="s">
        <v>1264</v>
      </c>
      <c r="AH119" s="127"/>
      <c r="AI119" s="127"/>
      <c r="AJ119" s="127"/>
      <c r="AK119" s="127"/>
      <c r="AL119" s="127"/>
      <c r="AM119" s="127" t="s">
        <v>1265</v>
      </c>
      <c r="AN119" s="127"/>
      <c r="AO119" s="127"/>
      <c r="AP119" s="127"/>
      <c r="AQ119" s="127"/>
      <c r="AR119" s="127"/>
      <c r="AS119" s="127" t="s">
        <v>1263</v>
      </c>
      <c r="AT119" s="127"/>
      <c r="AU119" s="127"/>
      <c r="AV119" s="127" t="s">
        <v>1264</v>
      </c>
      <c r="AW119" s="127"/>
      <c r="AX119" s="127"/>
      <c r="AY119" s="127"/>
      <c r="AZ119" s="127"/>
      <c r="BA119" s="127"/>
      <c r="BB119" s="127" t="s">
        <v>1265</v>
      </c>
      <c r="BC119" s="127"/>
      <c r="BD119" s="127"/>
      <c r="BE119" s="127"/>
      <c r="BF119" s="127"/>
      <c r="BG119" s="127"/>
      <c r="BH119" s="66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  <c r="BZ119" s="127"/>
      <c r="CA119" s="127"/>
      <c r="CB119" s="127"/>
      <c r="CC119" s="127"/>
      <c r="CD119" s="127"/>
      <c r="CE119" s="127"/>
      <c r="CF119" s="127"/>
      <c r="CG119" s="96"/>
      <c r="CH119" s="96"/>
      <c r="CI119" s="96"/>
      <c r="CJ119" s="96"/>
      <c r="CK119" s="96"/>
      <c r="CL119" s="96"/>
    </row>
    <row r="120" spans="1:90" ht="15" customHeight="1" x14ac:dyDescent="0.25">
      <c r="A120" s="136"/>
      <c r="B120" s="136"/>
      <c r="C120" s="136"/>
      <c r="D120" s="101" t="s">
        <v>1268</v>
      </c>
      <c r="E120" s="101" t="s">
        <v>1269</v>
      </c>
      <c r="F120" s="101" t="s">
        <v>1270</v>
      </c>
      <c r="G120" s="101" t="s">
        <v>1271</v>
      </c>
      <c r="H120" s="101" t="s">
        <v>1272</v>
      </c>
      <c r="I120" s="101" t="s">
        <v>1273</v>
      </c>
      <c r="J120" s="101" t="s">
        <v>1274</v>
      </c>
      <c r="K120" s="101" t="s">
        <v>1275</v>
      </c>
      <c r="L120" s="101" t="s">
        <v>1276</v>
      </c>
      <c r="M120" s="101" t="s">
        <v>1277</v>
      </c>
      <c r="N120" s="101" t="s">
        <v>1278</v>
      </c>
      <c r="O120" s="67"/>
      <c r="P120" s="101" t="s">
        <v>1279</v>
      </c>
      <c r="Q120" s="101" t="s">
        <v>1280</v>
      </c>
      <c r="R120" s="101" t="s">
        <v>1281</v>
      </c>
      <c r="S120" s="101" t="s">
        <v>1282</v>
      </c>
      <c r="T120" s="101" t="s">
        <v>1283</v>
      </c>
      <c r="U120" s="101" t="s">
        <v>1284</v>
      </c>
      <c r="V120" s="101" t="s">
        <v>1285</v>
      </c>
      <c r="W120" s="101" t="s">
        <v>1286</v>
      </c>
      <c r="X120" s="101" t="s">
        <v>1287</v>
      </c>
      <c r="Y120" s="101" t="s">
        <v>1288</v>
      </c>
      <c r="Z120" s="101" t="s">
        <v>1289</v>
      </c>
      <c r="AA120" s="101" t="s">
        <v>1290</v>
      </c>
      <c r="AB120" s="67"/>
      <c r="AC120" s="136"/>
      <c r="AD120" s="101" t="s">
        <v>1291</v>
      </c>
      <c r="AE120" s="101" t="s">
        <v>1292</v>
      </c>
      <c r="AF120" s="101" t="s">
        <v>1293</v>
      </c>
      <c r="AG120" s="101" t="s">
        <v>1294</v>
      </c>
      <c r="AH120" s="101" t="s">
        <v>1295</v>
      </c>
      <c r="AI120" s="101" t="s">
        <v>1296</v>
      </c>
      <c r="AJ120" s="101" t="s">
        <v>1297</v>
      </c>
      <c r="AK120" s="101" t="s">
        <v>1298</v>
      </c>
      <c r="AL120" s="101" t="s">
        <v>1299</v>
      </c>
      <c r="AM120" s="101" t="s">
        <v>1300</v>
      </c>
      <c r="AN120" s="101" t="s">
        <v>1301</v>
      </c>
      <c r="AO120" s="101" t="s">
        <v>1302</v>
      </c>
      <c r="AP120" s="101" t="s">
        <v>1303</v>
      </c>
      <c r="AQ120" s="101" t="s">
        <v>1304</v>
      </c>
      <c r="AR120" s="101" t="s">
        <v>1305</v>
      </c>
      <c r="AS120" s="101" t="s">
        <v>1291</v>
      </c>
      <c r="AT120" s="101" t="s">
        <v>1292</v>
      </c>
      <c r="AU120" s="101" t="s">
        <v>1293</v>
      </c>
      <c r="AV120" s="101" t="s">
        <v>1294</v>
      </c>
      <c r="AW120" s="101" t="s">
        <v>1295</v>
      </c>
      <c r="AX120" s="101" t="s">
        <v>1296</v>
      </c>
      <c r="AY120" s="101" t="s">
        <v>1297</v>
      </c>
      <c r="AZ120" s="101" t="s">
        <v>1298</v>
      </c>
      <c r="BA120" s="101" t="s">
        <v>1299</v>
      </c>
      <c r="BB120" s="101" t="s">
        <v>1300</v>
      </c>
      <c r="BC120" s="101" t="s">
        <v>1301</v>
      </c>
      <c r="BD120" s="101" t="s">
        <v>1302</v>
      </c>
      <c r="BE120" s="101" t="s">
        <v>1303</v>
      </c>
      <c r="BF120" s="101" t="s">
        <v>1304</v>
      </c>
      <c r="BG120" s="101" t="s">
        <v>1305</v>
      </c>
      <c r="BH120" s="67"/>
      <c r="BI120" s="101" t="s">
        <v>1306</v>
      </c>
      <c r="BJ120" s="101" t="s">
        <v>1291</v>
      </c>
      <c r="BK120" s="101" t="s">
        <v>1292</v>
      </c>
      <c r="BL120" s="101" t="s">
        <v>1296</v>
      </c>
      <c r="BM120" s="101" t="s">
        <v>1307</v>
      </c>
      <c r="BN120" s="101" t="s">
        <v>1308</v>
      </c>
      <c r="BO120" s="101" t="s">
        <v>1309</v>
      </c>
      <c r="BP120" s="101" t="s">
        <v>1310</v>
      </c>
      <c r="BQ120" s="101" t="s">
        <v>1311</v>
      </c>
      <c r="BR120" s="101" t="s">
        <v>1297</v>
      </c>
      <c r="BS120" s="101" t="s">
        <v>1312</v>
      </c>
      <c r="BT120" s="101" t="s">
        <v>1313</v>
      </c>
      <c r="BU120" s="101" t="s">
        <v>1306</v>
      </c>
      <c r="BV120" s="101" t="s">
        <v>1291</v>
      </c>
      <c r="BW120" s="101" t="s">
        <v>1292</v>
      </c>
      <c r="BX120" s="101" t="s">
        <v>1296</v>
      </c>
      <c r="BY120" s="101" t="s">
        <v>1307</v>
      </c>
      <c r="BZ120" s="101" t="s">
        <v>1308</v>
      </c>
      <c r="CA120" s="101" t="s">
        <v>1309</v>
      </c>
      <c r="CB120" s="101" t="s">
        <v>1310</v>
      </c>
      <c r="CC120" s="101" t="s">
        <v>1311</v>
      </c>
      <c r="CD120" s="101" t="s">
        <v>1297</v>
      </c>
      <c r="CE120" s="101" t="s">
        <v>1312</v>
      </c>
      <c r="CF120" s="101" t="s">
        <v>1313</v>
      </c>
      <c r="CG120" s="96"/>
      <c r="CH120" s="96"/>
      <c r="CI120" s="96"/>
      <c r="CJ120" s="96"/>
      <c r="CK120" s="96"/>
      <c r="CL120" s="96"/>
    </row>
    <row r="121" spans="1:90" ht="15" customHeight="1" x14ac:dyDescent="0.25">
      <c r="A121" s="129"/>
      <c r="B121" s="129"/>
      <c r="C121" s="129"/>
      <c r="D121" s="102" t="s">
        <v>1314</v>
      </c>
      <c r="E121" s="102" t="s">
        <v>1315</v>
      </c>
      <c r="F121" s="102" t="s">
        <v>1109</v>
      </c>
      <c r="G121" s="102" t="s">
        <v>1326</v>
      </c>
      <c r="H121" s="102" t="s">
        <v>1327</v>
      </c>
      <c r="I121" s="102" t="s">
        <v>1109</v>
      </c>
      <c r="J121" s="102" t="s">
        <v>1110</v>
      </c>
      <c r="K121" s="102" t="s">
        <v>1111</v>
      </c>
      <c r="L121" s="102" t="s">
        <v>1109</v>
      </c>
      <c r="M121" s="102" t="s">
        <v>1110</v>
      </c>
      <c r="N121" s="102" t="s">
        <v>1111</v>
      </c>
      <c r="O121" s="65"/>
      <c r="P121" s="102" t="s">
        <v>1109</v>
      </c>
      <c r="Q121" s="102" t="s">
        <v>1326</v>
      </c>
      <c r="R121" s="102" t="s">
        <v>1327</v>
      </c>
      <c r="S121" s="102" t="s">
        <v>1316</v>
      </c>
      <c r="T121" s="102" t="s">
        <v>1328</v>
      </c>
      <c r="U121" s="102" t="s">
        <v>1329</v>
      </c>
      <c r="V121" s="102" t="s">
        <v>1317</v>
      </c>
      <c r="W121" s="102" t="s">
        <v>1318</v>
      </c>
      <c r="X121" s="102" t="s">
        <v>1319</v>
      </c>
      <c r="Y121" s="102" t="s">
        <v>1320</v>
      </c>
      <c r="Z121" s="102" t="s">
        <v>1330</v>
      </c>
      <c r="AA121" s="102" t="s">
        <v>1331</v>
      </c>
      <c r="AB121" s="65"/>
      <c r="AC121" s="102" t="s">
        <v>1332</v>
      </c>
      <c r="AD121" s="102" t="s">
        <v>1333</v>
      </c>
      <c r="AE121" s="102" t="s">
        <v>1334</v>
      </c>
      <c r="AF121" s="102" t="s">
        <v>1321</v>
      </c>
      <c r="AG121" s="102" t="s">
        <v>1335</v>
      </c>
      <c r="AH121" s="102" t="s">
        <v>1322</v>
      </c>
      <c r="AI121" s="102" t="s">
        <v>1336</v>
      </c>
      <c r="AJ121" s="102" t="s">
        <v>1323</v>
      </c>
      <c r="AK121" s="102" t="s">
        <v>1337</v>
      </c>
      <c r="AL121" s="102" t="s">
        <v>1116</v>
      </c>
      <c r="AM121" s="102" t="s">
        <v>1338</v>
      </c>
      <c r="AN121" s="102" t="s">
        <v>1339</v>
      </c>
      <c r="AO121" s="102" t="s">
        <v>1324</v>
      </c>
      <c r="AP121" s="102" t="s">
        <v>1133</v>
      </c>
      <c r="AQ121" s="102" t="s">
        <v>1340</v>
      </c>
      <c r="AR121" s="102" t="s">
        <v>1116</v>
      </c>
      <c r="AS121" s="102" t="s">
        <v>1333</v>
      </c>
      <c r="AT121" s="102" t="s">
        <v>1334</v>
      </c>
      <c r="AU121" s="102" t="s">
        <v>1321</v>
      </c>
      <c r="AV121" s="102" t="s">
        <v>1335</v>
      </c>
      <c r="AW121" s="102" t="s">
        <v>1322</v>
      </c>
      <c r="AX121" s="102" t="s">
        <v>1336</v>
      </c>
      <c r="AY121" s="102" t="s">
        <v>1323</v>
      </c>
      <c r="AZ121" s="102" t="s">
        <v>1337</v>
      </c>
      <c r="BA121" s="102" t="s">
        <v>1116</v>
      </c>
      <c r="BB121" s="102" t="s">
        <v>1338</v>
      </c>
      <c r="BC121" s="102" t="s">
        <v>1339</v>
      </c>
      <c r="BD121" s="102" t="s">
        <v>1324</v>
      </c>
      <c r="BE121" s="102" t="s">
        <v>1133</v>
      </c>
      <c r="BF121" s="102" t="s">
        <v>1340</v>
      </c>
      <c r="BG121" s="102" t="s">
        <v>1116</v>
      </c>
      <c r="BH121" s="65"/>
      <c r="BI121" s="102" t="s">
        <v>1341</v>
      </c>
      <c r="BJ121" s="102" t="s">
        <v>1342</v>
      </c>
      <c r="BK121" s="102" t="s">
        <v>1343</v>
      </c>
      <c r="BL121" s="102" t="s">
        <v>1336</v>
      </c>
      <c r="BM121" s="102" t="s">
        <v>1344</v>
      </c>
      <c r="BN121" s="102" t="s">
        <v>1345</v>
      </c>
      <c r="BO121" s="102" t="s">
        <v>1346</v>
      </c>
      <c r="BP121" s="102" t="s">
        <v>1325</v>
      </c>
      <c r="BQ121" s="102" t="s">
        <v>1335</v>
      </c>
      <c r="BR121" s="102" t="s">
        <v>1323</v>
      </c>
      <c r="BS121" s="102" t="s">
        <v>1347</v>
      </c>
      <c r="BT121" s="102" t="s">
        <v>1116</v>
      </c>
      <c r="BU121" s="102" t="s">
        <v>1341</v>
      </c>
      <c r="BV121" s="102" t="s">
        <v>1342</v>
      </c>
      <c r="BW121" s="102" t="s">
        <v>1343</v>
      </c>
      <c r="BX121" s="102" t="s">
        <v>1336</v>
      </c>
      <c r="BY121" s="102" t="s">
        <v>1344</v>
      </c>
      <c r="BZ121" s="102" t="s">
        <v>1345</v>
      </c>
      <c r="CA121" s="102" t="s">
        <v>1346</v>
      </c>
      <c r="CB121" s="102" t="s">
        <v>1325</v>
      </c>
      <c r="CC121" s="102" t="s">
        <v>1335</v>
      </c>
      <c r="CD121" s="102" t="s">
        <v>1323</v>
      </c>
      <c r="CE121" s="102" t="s">
        <v>1347</v>
      </c>
      <c r="CF121" s="102" t="s">
        <v>1116</v>
      </c>
      <c r="CG121" s="96"/>
      <c r="CH121" s="96"/>
      <c r="CI121" s="96"/>
      <c r="CJ121" s="96"/>
      <c r="CK121" s="96"/>
      <c r="CL121" s="96"/>
    </row>
    <row r="122" spans="1:90" ht="15" customHeight="1" x14ac:dyDescent="0.25">
      <c r="A122" s="69">
        <v>1</v>
      </c>
      <c r="B122" s="70"/>
      <c r="C122" s="71" t="s">
        <v>678</v>
      </c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68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68"/>
      <c r="AC122" s="53"/>
      <c r="AD122" s="53"/>
      <c r="AE122" s="53"/>
      <c r="AF122" s="53"/>
      <c r="AG122" s="53"/>
      <c r="AH122" s="53"/>
      <c r="AI122" s="53"/>
      <c r="AJ122" s="53"/>
      <c r="AK122" s="53"/>
      <c r="AL122" s="72" t="s">
        <v>678</v>
      </c>
      <c r="AM122" s="53"/>
      <c r="AN122" s="53"/>
      <c r="AO122" s="53"/>
      <c r="AP122" s="53"/>
      <c r="AQ122" s="53"/>
      <c r="AR122" s="72" t="s">
        <v>678</v>
      </c>
      <c r="AS122" s="53"/>
      <c r="AT122" s="53"/>
      <c r="AU122" s="53"/>
      <c r="AV122" s="53"/>
      <c r="AW122" s="53"/>
      <c r="AX122" s="53"/>
      <c r="AY122" s="53"/>
      <c r="AZ122" s="53"/>
      <c r="BA122" s="72" t="s">
        <v>678</v>
      </c>
      <c r="BB122" s="53"/>
      <c r="BC122" s="53"/>
      <c r="BD122" s="53"/>
      <c r="BE122" s="53"/>
      <c r="BF122" s="53"/>
      <c r="BG122" s="72" t="s">
        <v>678</v>
      </c>
      <c r="BH122" s="68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72" t="s">
        <v>678</v>
      </c>
      <c r="BU122" s="53"/>
      <c r="BV122" s="53"/>
      <c r="BW122" s="53"/>
      <c r="BX122" s="53"/>
      <c r="BY122" s="53"/>
      <c r="BZ122" s="53"/>
      <c r="CA122" s="53"/>
      <c r="CB122" s="53"/>
      <c r="CC122" s="53"/>
      <c r="CD122" s="53"/>
      <c r="CE122" s="53"/>
      <c r="CF122" s="72" t="s">
        <v>678</v>
      </c>
      <c r="CG122" s="96"/>
      <c r="CH122" s="96"/>
      <c r="CI122" s="96"/>
      <c r="CJ122" s="96"/>
      <c r="CK122" s="96"/>
      <c r="CL122" s="96"/>
    </row>
    <row r="123" spans="1:90" ht="15" customHeight="1" x14ac:dyDescent="0.25">
      <c r="A123" s="69"/>
      <c r="B123" s="70"/>
      <c r="C123" s="69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68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68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68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53"/>
      <c r="CE123" s="53"/>
      <c r="CF123" s="53"/>
      <c r="CG123" s="96"/>
      <c r="CH123" s="96"/>
      <c r="CI123" s="96"/>
      <c r="CJ123" s="96"/>
      <c r="CK123" s="96"/>
      <c r="CL123" s="96"/>
    </row>
    <row r="124" spans="1:90" ht="15" customHeight="1" x14ac:dyDescent="0.25">
      <c r="A124" s="69"/>
      <c r="B124" s="70"/>
      <c r="C124" s="69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68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68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68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53"/>
      <c r="CE124" s="53"/>
      <c r="CF124" s="53"/>
      <c r="CG124" s="96"/>
      <c r="CH124" s="96"/>
      <c r="CI124" s="96"/>
      <c r="CJ124" s="96"/>
      <c r="CK124" s="96"/>
      <c r="CL124" s="96"/>
    </row>
    <row r="125" spans="1:90" ht="15" customHeight="1" x14ac:dyDescent="0.25">
      <c r="A125" s="69"/>
      <c r="B125" s="70"/>
      <c r="C125" s="69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68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68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68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96"/>
      <c r="CH125" s="96"/>
      <c r="CI125" s="96"/>
      <c r="CJ125" s="96"/>
      <c r="CK125" s="96"/>
      <c r="CL125" s="96"/>
    </row>
    <row r="126" spans="1:90" ht="15" customHeight="1" x14ac:dyDescent="0.25">
      <c r="A126" s="69"/>
      <c r="B126" s="70"/>
      <c r="C126" s="69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68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68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68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53"/>
      <c r="CE126" s="53"/>
      <c r="CF126" s="53"/>
      <c r="CG126" s="96"/>
      <c r="CH126" s="96"/>
      <c r="CI126" s="96"/>
      <c r="CJ126" s="96"/>
      <c r="CK126" s="96"/>
      <c r="CL126" s="96"/>
    </row>
    <row r="127" spans="1:90" ht="15" customHeight="1" x14ac:dyDescent="0.25">
      <c r="A127" s="69"/>
      <c r="B127" s="70"/>
      <c r="C127" s="69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68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68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68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53"/>
      <c r="CE127" s="53"/>
      <c r="CF127" s="53"/>
      <c r="CG127" s="96"/>
      <c r="CH127" s="96"/>
      <c r="CI127" s="96"/>
      <c r="CJ127" s="96"/>
      <c r="CK127" s="96"/>
      <c r="CL127" s="96"/>
    </row>
    <row r="128" spans="1:90" ht="15" customHeight="1" x14ac:dyDescent="0.25">
      <c r="A128" s="69"/>
      <c r="B128" s="70"/>
      <c r="C128" s="69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68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68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68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96"/>
      <c r="CH128" s="96"/>
      <c r="CI128" s="96"/>
      <c r="CJ128" s="96"/>
      <c r="CK128" s="96"/>
      <c r="CL128" s="96"/>
    </row>
    <row r="129" spans="1:90" ht="15" customHeight="1" x14ac:dyDescent="0.25">
      <c r="A129" s="69"/>
      <c r="B129" s="70"/>
      <c r="C129" s="69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68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68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68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53"/>
      <c r="CE129" s="53"/>
      <c r="CF129" s="53"/>
      <c r="CG129" s="96"/>
      <c r="CH129" s="96"/>
      <c r="CI129" s="96"/>
      <c r="CJ129" s="96"/>
      <c r="CK129" s="96"/>
      <c r="CL129" s="96"/>
    </row>
    <row r="130" spans="1:90" ht="15" customHeight="1" x14ac:dyDescent="0.25">
      <c r="A130" s="69"/>
      <c r="B130" s="70"/>
      <c r="C130" s="69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68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68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68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96"/>
      <c r="CH130" s="96"/>
      <c r="CI130" s="96"/>
      <c r="CJ130" s="96"/>
      <c r="CK130" s="96"/>
      <c r="CL130" s="96"/>
    </row>
    <row r="131" spans="1:90" ht="15" customHeight="1" x14ac:dyDescent="0.25">
      <c r="A131" s="69"/>
      <c r="B131" s="70"/>
      <c r="C131" s="69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68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68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68"/>
      <c r="BI131" s="53"/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53"/>
      <c r="CE131" s="53"/>
      <c r="CF131" s="53"/>
      <c r="CG131" s="96"/>
      <c r="CH131" s="96"/>
      <c r="CI131" s="96"/>
      <c r="CJ131" s="96"/>
      <c r="CK131" s="96"/>
      <c r="CL131" s="96"/>
    </row>
    <row r="132" spans="1:90" ht="15" customHeight="1" x14ac:dyDescent="0.25">
      <c r="A132" s="69"/>
      <c r="B132" s="70"/>
      <c r="C132" s="69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68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68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68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53"/>
      <c r="CE132" s="53"/>
      <c r="CF132" s="53"/>
      <c r="CG132" s="96"/>
      <c r="CH132" s="96"/>
      <c r="CI132" s="96"/>
      <c r="CJ132" s="96"/>
      <c r="CK132" s="96"/>
      <c r="CL132" s="96"/>
    </row>
    <row r="133" spans="1:90" ht="15" customHeight="1" x14ac:dyDescent="0.25">
      <c r="A133" s="69"/>
      <c r="B133" s="70"/>
      <c r="C133" s="69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68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68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68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53"/>
      <c r="CE133" s="53"/>
      <c r="CF133" s="53"/>
      <c r="CG133" s="96"/>
      <c r="CH133" s="96"/>
      <c r="CI133" s="96"/>
      <c r="CJ133" s="96"/>
      <c r="CK133" s="96"/>
      <c r="CL133" s="96"/>
    </row>
    <row r="134" spans="1:90" ht="15" customHeight="1" x14ac:dyDescent="0.25">
      <c r="A134" s="69"/>
      <c r="B134" s="70"/>
      <c r="C134" s="69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68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68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68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53"/>
      <c r="CE134" s="53"/>
      <c r="CF134" s="53"/>
      <c r="CG134" s="96"/>
      <c r="CH134" s="96"/>
      <c r="CI134" s="96"/>
      <c r="CJ134" s="96"/>
      <c r="CK134" s="96"/>
      <c r="CL134" s="96"/>
    </row>
    <row r="135" spans="1:90" ht="15" customHeight="1" x14ac:dyDescent="0.25">
      <c r="A135" s="69"/>
      <c r="B135" s="70"/>
      <c r="C135" s="69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68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68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68"/>
      <c r="BI135" s="53"/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53"/>
      <c r="CE135" s="53"/>
      <c r="CF135" s="53"/>
      <c r="CG135" s="96"/>
      <c r="CH135" s="96"/>
      <c r="CI135" s="96"/>
      <c r="CJ135" s="96"/>
      <c r="CK135" s="96"/>
      <c r="CL135" s="96"/>
    </row>
    <row r="136" spans="1:90" ht="15" customHeight="1" x14ac:dyDescent="0.25">
      <c r="A136" s="69"/>
      <c r="B136" s="70"/>
      <c r="C136" s="69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68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68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68"/>
      <c r="BI136" s="53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96"/>
      <c r="CH136" s="96"/>
      <c r="CI136" s="96"/>
      <c r="CJ136" s="96"/>
      <c r="CK136" s="96"/>
      <c r="CL136" s="96"/>
    </row>
    <row r="137" spans="1:90" ht="15" customHeight="1" x14ac:dyDescent="0.25">
      <c r="A137" s="69"/>
      <c r="B137" s="70"/>
      <c r="C137" s="69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68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68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68"/>
      <c r="BI137" s="53"/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96"/>
      <c r="CH137" s="96"/>
      <c r="CI137" s="96"/>
      <c r="CJ137" s="96"/>
      <c r="CK137" s="96"/>
      <c r="CL137" s="96"/>
    </row>
    <row r="138" spans="1:90" ht="15" customHeight="1" x14ac:dyDescent="0.25">
      <c r="A138" s="69"/>
      <c r="B138" s="70"/>
      <c r="C138" s="69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68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68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68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53"/>
      <c r="CE138" s="53"/>
      <c r="CF138" s="53"/>
      <c r="CG138" s="96"/>
      <c r="CH138" s="96"/>
      <c r="CI138" s="96"/>
      <c r="CJ138" s="96"/>
      <c r="CK138" s="96"/>
      <c r="CL138" s="96"/>
    </row>
    <row r="139" spans="1:90" ht="15" customHeight="1" x14ac:dyDescent="0.25">
      <c r="A139" s="69"/>
      <c r="B139" s="70"/>
      <c r="C139" s="69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68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68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68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53"/>
      <c r="CE139" s="53"/>
      <c r="CF139" s="53"/>
      <c r="CG139" s="96"/>
      <c r="CH139" s="96"/>
      <c r="CI139" s="96"/>
      <c r="CJ139" s="96"/>
      <c r="CK139" s="96"/>
      <c r="CL139" s="96"/>
    </row>
    <row r="140" spans="1:90" ht="15" customHeight="1" x14ac:dyDescent="0.25">
      <c r="A140" s="69"/>
      <c r="B140" s="70"/>
      <c r="C140" s="69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68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68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68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53"/>
      <c r="CE140" s="53"/>
      <c r="CF140" s="53"/>
      <c r="CG140" s="96"/>
      <c r="CH140" s="96"/>
      <c r="CI140" s="96"/>
      <c r="CJ140" s="96"/>
      <c r="CK140" s="96"/>
      <c r="CL140" s="96"/>
    </row>
    <row r="141" spans="1:90" ht="15" customHeight="1" x14ac:dyDescent="0.25">
      <c r="A141" s="69"/>
      <c r="B141" s="70"/>
      <c r="C141" s="69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68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68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68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53"/>
      <c r="CE141" s="53"/>
      <c r="CF141" s="53"/>
      <c r="CG141" s="96"/>
      <c r="CH141" s="96"/>
      <c r="CI141" s="96"/>
      <c r="CJ141" s="96"/>
      <c r="CK141" s="96"/>
      <c r="CL141" s="96"/>
    </row>
    <row r="142" spans="1:90" ht="15" customHeight="1" x14ac:dyDescent="0.25">
      <c r="A142" s="69"/>
      <c r="B142" s="70"/>
      <c r="C142" s="69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68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68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68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53"/>
      <c r="CE142" s="53"/>
      <c r="CF142" s="53"/>
      <c r="CG142" s="96"/>
      <c r="CH142" s="96"/>
      <c r="CI142" s="96"/>
      <c r="CJ142" s="96"/>
      <c r="CK142" s="96"/>
      <c r="CL142" s="96"/>
    </row>
    <row r="143" spans="1:90" ht="15" customHeight="1" x14ac:dyDescent="0.25">
      <c r="A143" s="69"/>
      <c r="B143" s="70"/>
      <c r="C143" s="69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68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68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68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53"/>
      <c r="CE143" s="53"/>
      <c r="CF143" s="53"/>
      <c r="CG143" s="96"/>
      <c r="CH143" s="96"/>
      <c r="CI143" s="96"/>
      <c r="CJ143" s="96"/>
      <c r="CK143" s="96"/>
      <c r="CL143" s="96"/>
    </row>
    <row r="144" spans="1:90" ht="15" customHeight="1" x14ac:dyDescent="0.25">
      <c r="A144" s="69"/>
      <c r="B144" s="70"/>
      <c r="C144" s="69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68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68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68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53"/>
      <c r="CE144" s="53"/>
      <c r="CF144" s="53"/>
      <c r="CG144" s="96"/>
      <c r="CH144" s="96"/>
      <c r="CI144" s="96"/>
      <c r="CJ144" s="96"/>
      <c r="CK144" s="96"/>
      <c r="CL144" s="96"/>
    </row>
    <row r="145" spans="1:90" ht="15" customHeight="1" x14ac:dyDescent="0.25">
      <c r="A145" s="69"/>
      <c r="B145" s="70"/>
      <c r="C145" s="69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68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68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68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53"/>
      <c r="CE145" s="53"/>
      <c r="CF145" s="53"/>
      <c r="CG145" s="96"/>
      <c r="CH145" s="96"/>
      <c r="CI145" s="96"/>
      <c r="CJ145" s="96"/>
      <c r="CK145" s="96"/>
      <c r="CL145" s="96"/>
    </row>
    <row r="146" spans="1:90" ht="15" customHeight="1" x14ac:dyDescent="0.25">
      <c r="A146" s="69"/>
      <c r="B146" s="70"/>
      <c r="C146" s="69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68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68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68"/>
      <c r="BI146" s="53"/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53"/>
      <c r="CE146" s="53"/>
      <c r="CF146" s="53"/>
      <c r="CG146" s="96"/>
      <c r="CH146" s="96"/>
      <c r="CI146" s="96"/>
      <c r="CJ146" s="96"/>
      <c r="CK146" s="96"/>
      <c r="CL146" s="96"/>
    </row>
    <row r="147" spans="1:90" ht="15" customHeight="1" x14ac:dyDescent="0.25">
      <c r="A147" s="69"/>
      <c r="B147" s="70"/>
      <c r="C147" s="69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68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68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68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53"/>
      <c r="CE147" s="53"/>
      <c r="CF147" s="53"/>
      <c r="CG147" s="96"/>
      <c r="CH147" s="96"/>
      <c r="CI147" s="96"/>
      <c r="CJ147" s="96"/>
      <c r="CK147" s="96"/>
      <c r="CL147" s="96"/>
    </row>
    <row r="148" spans="1:90" ht="15" customHeight="1" x14ac:dyDescent="0.25">
      <c r="A148" s="69"/>
      <c r="B148" s="70"/>
      <c r="C148" s="69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68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68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68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96"/>
      <c r="CH148" s="96"/>
      <c r="CI148" s="96"/>
      <c r="CJ148" s="96"/>
      <c r="CK148" s="96"/>
      <c r="CL148" s="96"/>
    </row>
    <row r="149" spans="1:90" ht="15" customHeight="1" x14ac:dyDescent="0.25">
      <c r="A149" s="69"/>
      <c r="B149" s="70"/>
      <c r="C149" s="69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68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68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68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53"/>
      <c r="CE149" s="53"/>
      <c r="CF149" s="53"/>
      <c r="CG149" s="96"/>
      <c r="CH149" s="96"/>
      <c r="CI149" s="96"/>
      <c r="CJ149" s="96"/>
      <c r="CK149" s="96"/>
      <c r="CL149" s="96"/>
    </row>
    <row r="150" spans="1:90" ht="15" customHeight="1" x14ac:dyDescent="0.25">
      <c r="A150" s="69"/>
      <c r="B150" s="70"/>
      <c r="C150" s="69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68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68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68"/>
      <c r="BI150" s="53"/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53"/>
      <c r="CE150" s="53"/>
      <c r="CF150" s="53"/>
      <c r="CG150" s="96"/>
      <c r="CH150" s="96"/>
      <c r="CI150" s="96"/>
      <c r="CJ150" s="96"/>
      <c r="CK150" s="96"/>
      <c r="CL150" s="96"/>
    </row>
    <row r="151" spans="1:90" ht="15" customHeight="1" x14ac:dyDescent="0.25">
      <c r="A151" s="69"/>
      <c r="B151" s="70"/>
      <c r="C151" s="69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68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68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68"/>
      <c r="BI151" s="53"/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53"/>
      <c r="CE151" s="53"/>
      <c r="CF151" s="53"/>
      <c r="CG151" s="96"/>
      <c r="CH151" s="96"/>
      <c r="CI151" s="96"/>
      <c r="CJ151" s="96"/>
      <c r="CK151" s="96"/>
      <c r="CL151" s="96"/>
    </row>
    <row r="152" spans="1:90" ht="15" customHeight="1" x14ac:dyDescent="0.25">
      <c r="CG152" s="96"/>
      <c r="CH152" s="96"/>
      <c r="CI152" s="96"/>
      <c r="CJ152" s="96"/>
      <c r="CK152" s="96"/>
      <c r="CL152" s="96"/>
    </row>
    <row r="153" spans="1:90" ht="15" customHeight="1" x14ac:dyDescent="0.25">
      <c r="CG153" s="96"/>
      <c r="CH153" s="96"/>
      <c r="CI153" s="96"/>
      <c r="CJ153" s="96"/>
      <c r="CK153" s="96"/>
      <c r="CL153" s="96"/>
    </row>
    <row r="154" spans="1:90" ht="15" customHeight="1" x14ac:dyDescent="0.25">
      <c r="A154" s="35" t="s">
        <v>989</v>
      </c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</row>
    <row r="155" spans="1:90" ht="15" customHeight="1" x14ac:dyDescent="0.25">
      <c r="A155" s="126" t="s">
        <v>1438</v>
      </c>
      <c r="B155" s="126"/>
      <c r="C155" s="126"/>
      <c r="D155" s="126"/>
      <c r="E155" s="126"/>
      <c r="F155" s="126"/>
      <c r="G155" s="126"/>
      <c r="H155" s="126"/>
      <c r="I155" s="126"/>
      <c r="L155" s="126" t="s">
        <v>1774</v>
      </c>
      <c r="M155" s="126"/>
      <c r="N155" s="126"/>
      <c r="O155" s="126"/>
      <c r="P155" s="126"/>
      <c r="Q155" s="126"/>
      <c r="R155" s="126"/>
      <c r="S155" s="126"/>
      <c r="T155" s="126"/>
      <c r="U155" s="126"/>
      <c r="V155" s="126"/>
      <c r="W155" s="126"/>
      <c r="X155" s="126"/>
      <c r="Y155" s="126"/>
      <c r="Z155" s="126"/>
      <c r="AC155" s="126" t="s">
        <v>1775</v>
      </c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V155" s="126" t="s">
        <v>1654</v>
      </c>
      <c r="AW155" s="126"/>
      <c r="AX155" s="126"/>
      <c r="AY155" s="126"/>
      <c r="AZ155" s="126"/>
      <c r="BA155" s="126"/>
      <c r="BD155" s="126" t="s">
        <v>1662</v>
      </c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Q155" s="126" t="s">
        <v>450</v>
      </c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</row>
    <row r="156" spans="1:90" ht="15" customHeight="1" x14ac:dyDescent="0.25">
      <c r="A156" s="75" t="s">
        <v>1348</v>
      </c>
      <c r="B156" s="74" t="s">
        <v>1434</v>
      </c>
      <c r="C156" s="74" t="s">
        <v>309</v>
      </c>
      <c r="D156" s="74" t="s">
        <v>1435</v>
      </c>
      <c r="E156" s="74" t="s">
        <v>1349</v>
      </c>
      <c r="F156" s="74" t="s">
        <v>1350</v>
      </c>
      <c r="G156" s="78" t="s">
        <v>442</v>
      </c>
      <c r="H156" s="74" t="s">
        <v>1436</v>
      </c>
      <c r="I156" s="74" t="s">
        <v>1437</v>
      </c>
      <c r="L156" s="75" t="s">
        <v>1348</v>
      </c>
      <c r="M156" s="74" t="s">
        <v>1349</v>
      </c>
      <c r="N156" s="74" t="s">
        <v>1350</v>
      </c>
      <c r="O156" s="74" t="s">
        <v>1351</v>
      </c>
      <c r="P156" s="74" t="s">
        <v>1352</v>
      </c>
      <c r="Q156" s="74" t="s">
        <v>1353</v>
      </c>
      <c r="R156" s="74" t="s">
        <v>1354</v>
      </c>
      <c r="S156" s="74" t="s">
        <v>1355</v>
      </c>
      <c r="T156" s="74" t="s">
        <v>1356</v>
      </c>
      <c r="U156" s="74" t="s">
        <v>1357</v>
      </c>
      <c r="V156" s="74" t="s">
        <v>1358</v>
      </c>
      <c r="W156" s="74" t="s">
        <v>1359</v>
      </c>
      <c r="X156" s="74" t="s">
        <v>1360</v>
      </c>
      <c r="Y156" s="74" t="s">
        <v>1361</v>
      </c>
      <c r="Z156" s="74" t="s">
        <v>311</v>
      </c>
      <c r="AC156" s="75" t="s">
        <v>1348</v>
      </c>
      <c r="AD156" s="74" t="s">
        <v>1363</v>
      </c>
      <c r="AE156" s="74" t="s">
        <v>1767</v>
      </c>
      <c r="AF156" s="74" t="s">
        <v>1768</v>
      </c>
      <c r="AG156" s="74" t="s">
        <v>1364</v>
      </c>
      <c r="AH156" s="74" t="s">
        <v>1769</v>
      </c>
      <c r="AI156" s="74" t="s">
        <v>1665</v>
      </c>
      <c r="AJ156" s="74" t="s">
        <v>1666</v>
      </c>
      <c r="AK156" s="74" t="s">
        <v>1667</v>
      </c>
      <c r="AL156" s="74" t="s">
        <v>1668</v>
      </c>
      <c r="AM156" s="74" t="s">
        <v>1770</v>
      </c>
      <c r="AN156" s="74" t="s">
        <v>1771</v>
      </c>
      <c r="AO156" s="74" t="s">
        <v>1772</v>
      </c>
      <c r="AP156" s="74" t="s">
        <v>1362</v>
      </c>
      <c r="AQ156" s="74" t="s">
        <v>1365</v>
      </c>
      <c r="AR156" s="74" t="s">
        <v>311</v>
      </c>
      <c r="AS156" s="74" t="s">
        <v>1773</v>
      </c>
      <c r="AT156" s="3"/>
      <c r="AU156" s="3"/>
      <c r="AV156" s="75" t="s">
        <v>1348</v>
      </c>
      <c r="AW156" s="74" t="s">
        <v>1434</v>
      </c>
      <c r="AX156" s="74" t="s">
        <v>1439</v>
      </c>
      <c r="AY156" s="74" t="s">
        <v>1440</v>
      </c>
      <c r="AZ156" s="74" t="s">
        <v>1366</v>
      </c>
      <c r="BA156" s="74" t="s">
        <v>311</v>
      </c>
      <c r="BB156" s="3"/>
      <c r="BC156" s="3"/>
      <c r="BD156" s="75" t="s">
        <v>1348</v>
      </c>
      <c r="BE156" s="74" t="s">
        <v>1655</v>
      </c>
      <c r="BF156" s="74" t="s">
        <v>309</v>
      </c>
      <c r="BG156" s="74" t="s">
        <v>1435</v>
      </c>
      <c r="BH156" s="74" t="s">
        <v>1656</v>
      </c>
      <c r="BI156" s="74" t="s">
        <v>1657</v>
      </c>
      <c r="BJ156" s="74" t="s">
        <v>1658</v>
      </c>
      <c r="BK156" s="74" t="s">
        <v>1659</v>
      </c>
      <c r="BL156" s="74" t="s">
        <v>1660</v>
      </c>
      <c r="BM156" s="78" t="s">
        <v>442</v>
      </c>
      <c r="BN156" s="74" t="s">
        <v>1436</v>
      </c>
      <c r="BO156" s="3"/>
      <c r="BP156" s="3"/>
      <c r="BQ156" s="75" t="s">
        <v>1348</v>
      </c>
      <c r="BR156" s="74" t="s">
        <v>1663</v>
      </c>
      <c r="BS156" s="74" t="s">
        <v>1664</v>
      </c>
      <c r="BT156" s="74" t="s">
        <v>1665</v>
      </c>
      <c r="BU156" s="74" t="s">
        <v>1666</v>
      </c>
      <c r="BV156" s="74" t="s">
        <v>1667</v>
      </c>
      <c r="BW156" s="74" t="s">
        <v>1668</v>
      </c>
      <c r="BX156" s="74" t="s">
        <v>1669</v>
      </c>
      <c r="BY156" s="74" t="s">
        <v>1670</v>
      </c>
      <c r="BZ156" s="74" t="s">
        <v>1671</v>
      </c>
      <c r="CA156" s="74" t="s">
        <v>1440</v>
      </c>
      <c r="CB156" s="74" t="s">
        <v>1366</v>
      </c>
      <c r="CC156" s="74" t="s">
        <v>311</v>
      </c>
      <c r="CD156" s="74" t="s">
        <v>308</v>
      </c>
      <c r="CE156" s="74" t="s">
        <v>1672</v>
      </c>
      <c r="CF156" s="74" t="s">
        <v>1673</v>
      </c>
      <c r="CG156" s="74" t="s">
        <v>1363</v>
      </c>
      <c r="CH156" s="74" t="s">
        <v>1364</v>
      </c>
      <c r="CI156" s="74" t="s">
        <v>1674</v>
      </c>
      <c r="CJ156" s="74" t="s">
        <v>1675</v>
      </c>
      <c r="CK156" s="74" t="s">
        <v>1676</v>
      </c>
      <c r="CL156" s="74" t="s">
        <v>1677</v>
      </c>
    </row>
    <row r="157" spans="1:90" ht="15" customHeight="1" x14ac:dyDescent="0.25">
      <c r="A157" s="76">
        <v>46303.458113425928</v>
      </c>
      <c r="B157" s="73">
        <v>1</v>
      </c>
      <c r="C157" s="73" t="s">
        <v>371</v>
      </c>
      <c r="D157" s="73" t="s">
        <v>644</v>
      </c>
      <c r="E157" s="73" t="s">
        <v>1367</v>
      </c>
      <c r="F157" s="73" t="s">
        <v>179</v>
      </c>
      <c r="G157" s="79">
        <v>-1.5105447478735667E-4</v>
      </c>
      <c r="H157" s="73">
        <v>-2.215465630214565</v>
      </c>
      <c r="I157" s="77" t="s">
        <v>323</v>
      </c>
      <c r="L157" s="76">
        <v>46303.458113425928</v>
      </c>
      <c r="M157" s="73" t="s">
        <v>1367</v>
      </c>
      <c r="N157" s="73" t="s">
        <v>179</v>
      </c>
      <c r="O157" s="73">
        <v>-2.9368750000000152</v>
      </c>
      <c r="P157" s="73">
        <v>-1.0318750000000001</v>
      </c>
      <c r="Q157" s="73">
        <v>2.52015625E-2</v>
      </c>
      <c r="R157" s="73" t="s">
        <v>1777</v>
      </c>
      <c r="S157" s="73">
        <v>0.15875</v>
      </c>
      <c r="T157" s="73">
        <v>0.15875</v>
      </c>
      <c r="U157" s="73"/>
      <c r="V157" s="73">
        <v>0</v>
      </c>
      <c r="W157" s="73">
        <v>5.2926562703449247E-5</v>
      </c>
      <c r="X157" s="73">
        <v>5.2926562703436568E-5</v>
      </c>
      <c r="Y157" s="73">
        <v>-8.77678394317627E-18</v>
      </c>
      <c r="Z157" s="77" t="s">
        <v>1778</v>
      </c>
      <c r="AC157" s="76">
        <v>46303.458113425928</v>
      </c>
      <c r="AD157" s="73" t="s">
        <v>1799</v>
      </c>
      <c r="AE157" s="73" t="s">
        <v>1800</v>
      </c>
      <c r="AF157" s="73">
        <v>1</v>
      </c>
      <c r="AG157" s="73" t="s">
        <v>1433</v>
      </c>
      <c r="AH157" s="73" t="s">
        <v>1731</v>
      </c>
      <c r="AI157" s="73">
        <v>-2.6989061596318011</v>
      </c>
      <c r="AJ157" s="73">
        <v>-0.78696332713097683</v>
      </c>
      <c r="AK157" s="73"/>
      <c r="AL157" s="73"/>
      <c r="AM157" s="73">
        <v>-3.1989061596318011</v>
      </c>
      <c r="AN157" s="73">
        <v>-0.78696332713097683</v>
      </c>
      <c r="AO157" s="73"/>
      <c r="AP157" s="73">
        <v>1.5707963267949001</v>
      </c>
      <c r="AQ157" s="73" t="s">
        <v>1801</v>
      </c>
      <c r="AR157" s="77" t="s">
        <v>1802</v>
      </c>
      <c r="AS157" s="73" t="s">
        <v>284</v>
      </c>
      <c r="AT157" s="95"/>
      <c r="AU157" s="95"/>
      <c r="AV157" s="76">
        <v>46303.458113425928</v>
      </c>
      <c r="AW157" s="73" t="s">
        <v>1441</v>
      </c>
      <c r="AX157" s="73" t="s">
        <v>1442</v>
      </c>
      <c r="AY157" s="73">
        <v>-3.6986792679853293</v>
      </c>
      <c r="AZ157" s="73" t="s">
        <v>284</v>
      </c>
      <c r="BA157" s="77" t="s">
        <v>1443</v>
      </c>
      <c r="BD157" s="76">
        <v>46303.458113425928</v>
      </c>
      <c r="BE157" s="73" t="s">
        <v>1686</v>
      </c>
      <c r="BF157" s="73" t="s">
        <v>371</v>
      </c>
      <c r="BG157" s="73" t="s">
        <v>644</v>
      </c>
      <c r="BH157" s="73" t="s">
        <v>438</v>
      </c>
      <c r="BI157" s="73" t="s">
        <v>1627</v>
      </c>
      <c r="BJ157" s="73" t="s">
        <v>1661</v>
      </c>
      <c r="BK157" s="73" t="s">
        <v>179</v>
      </c>
      <c r="BL157" s="73">
        <v>1</v>
      </c>
      <c r="BM157" s="79">
        <v>-3.5000000000000001E-3</v>
      </c>
      <c r="BN157" s="73">
        <v>-22</v>
      </c>
      <c r="BQ157" s="76">
        <v>46303.458113425928</v>
      </c>
      <c r="BR157" s="73" t="s">
        <v>1678</v>
      </c>
      <c r="BS157" s="73" t="s">
        <v>1782</v>
      </c>
      <c r="BT157" s="73">
        <v>-3.6989061596318011</v>
      </c>
      <c r="BU157" s="73">
        <v>-1.2869633271309768</v>
      </c>
      <c r="BV157" s="73">
        <v>-2.6989061596318011</v>
      </c>
      <c r="BW157" s="73">
        <v>-1.2869633271309768</v>
      </c>
      <c r="BX157" s="73">
        <v>0</v>
      </c>
      <c r="BY157" s="73">
        <v>-1</v>
      </c>
      <c r="BZ157" s="73" t="s">
        <v>1806</v>
      </c>
      <c r="CA157" s="73">
        <v>1</v>
      </c>
      <c r="CB157" s="73" t="s">
        <v>284</v>
      </c>
      <c r="CC157" s="77" t="s">
        <v>1807</v>
      </c>
      <c r="CD157" s="73"/>
      <c r="CE157" s="73"/>
      <c r="CF157" s="73"/>
      <c r="CG157" s="73"/>
      <c r="CH157" s="73"/>
      <c r="CI157" s="73"/>
      <c r="CJ157" s="73"/>
      <c r="CK157" s="73"/>
      <c r="CL157" s="73"/>
    </row>
    <row r="158" spans="1:90" ht="15" customHeight="1" x14ac:dyDescent="0.25">
      <c r="A158" s="76">
        <v>46303.458113425928</v>
      </c>
      <c r="B158" s="73">
        <v>1</v>
      </c>
      <c r="C158" s="73" t="s">
        <v>371</v>
      </c>
      <c r="D158" s="73" t="s">
        <v>644</v>
      </c>
      <c r="E158" s="73" t="s">
        <v>1369</v>
      </c>
      <c r="F158" s="73" t="s">
        <v>179</v>
      </c>
      <c r="G158" s="79">
        <v>-1.7410725010814516E-4</v>
      </c>
      <c r="H158" s="73">
        <v>-2.5535730015861295</v>
      </c>
      <c r="I158" s="77" t="s">
        <v>323</v>
      </c>
      <c r="L158" s="76">
        <v>46303.458113425928</v>
      </c>
      <c r="M158" s="73" t="s">
        <v>1369</v>
      </c>
      <c r="N158" s="73" t="s">
        <v>179</v>
      </c>
      <c r="O158" s="73">
        <v>-3.0956250000000147</v>
      </c>
      <c r="P158" s="73">
        <v>-1.0318750000000037</v>
      </c>
      <c r="Q158" s="73">
        <v>2.5201562499997689E-2</v>
      </c>
      <c r="R158" s="73" t="s">
        <v>1777</v>
      </c>
      <c r="S158" s="73">
        <v>0.15874999999999273</v>
      </c>
      <c r="T158" s="73">
        <v>0.15874999999999273</v>
      </c>
      <c r="U158" s="73"/>
      <c r="V158" s="73">
        <v>0</v>
      </c>
      <c r="W158" s="73">
        <v>5.2926562703438581E-5</v>
      </c>
      <c r="X158" s="73">
        <v>5.2926562703399793E-5</v>
      </c>
      <c r="Y158" s="73">
        <v>-1.2159347534179687E-17</v>
      </c>
      <c r="Z158" s="77" t="s">
        <v>1778</v>
      </c>
      <c r="AC158" s="76">
        <v>46303.458113425928</v>
      </c>
      <c r="AD158" s="73" t="s">
        <v>1799</v>
      </c>
      <c r="AE158" s="73" t="s">
        <v>1803</v>
      </c>
      <c r="AF158" s="73">
        <v>2</v>
      </c>
      <c r="AG158" s="73" t="s">
        <v>1433</v>
      </c>
      <c r="AH158" s="73" t="s">
        <v>1731</v>
      </c>
      <c r="AI158" s="73">
        <v>-3.1989061596318011</v>
      </c>
      <c r="AJ158" s="73">
        <v>-0.28696332713097683</v>
      </c>
      <c r="AK158" s="73"/>
      <c r="AL158" s="73"/>
      <c r="AM158" s="73">
        <v>-3.1989061596318011</v>
      </c>
      <c r="AN158" s="73">
        <v>-0.78696332713097683</v>
      </c>
      <c r="AO158" s="73"/>
      <c r="AP158" s="73">
        <v>1.5707963267949001</v>
      </c>
      <c r="AQ158" s="73" t="s">
        <v>1801</v>
      </c>
      <c r="AR158" s="77" t="s">
        <v>1802</v>
      </c>
      <c r="AS158" s="73" t="s">
        <v>284</v>
      </c>
      <c r="AT158" s="95"/>
      <c r="AU158" s="95"/>
      <c r="AV158" s="76">
        <v>46303.458113425928</v>
      </c>
      <c r="AW158" s="73" t="s">
        <v>1441</v>
      </c>
      <c r="AX158" s="73" t="s">
        <v>1444</v>
      </c>
      <c r="AY158" s="73">
        <v>-2.6760487519678327</v>
      </c>
      <c r="AZ158" s="73" t="s">
        <v>284</v>
      </c>
      <c r="BA158" s="77" t="s">
        <v>1445</v>
      </c>
      <c r="BD158" s="76">
        <v>46303.458113425928</v>
      </c>
      <c r="BE158" s="73" t="s">
        <v>1686</v>
      </c>
      <c r="BF158" s="73" t="s">
        <v>371</v>
      </c>
      <c r="BG158" s="73" t="s">
        <v>644</v>
      </c>
      <c r="BH158" s="73" t="s">
        <v>438</v>
      </c>
      <c r="BI158" s="73" t="s">
        <v>1627</v>
      </c>
      <c r="BJ158" s="73" t="s">
        <v>1661</v>
      </c>
      <c r="BK158" s="73" t="s">
        <v>179</v>
      </c>
      <c r="BL158" s="73">
        <v>2</v>
      </c>
      <c r="BM158" s="79">
        <v>-1.5E-3</v>
      </c>
      <c r="BN158" s="73">
        <v>-22</v>
      </c>
      <c r="BQ158" s="76">
        <v>46303.458113425928</v>
      </c>
      <c r="BR158" s="73" t="s">
        <v>1678</v>
      </c>
      <c r="BS158" s="73" t="s">
        <v>1783</v>
      </c>
      <c r="BT158" s="73">
        <v>-3.6989061596318011</v>
      </c>
      <c r="BU158" s="73">
        <v>-1.2869633271309768</v>
      </c>
      <c r="BV158" s="73">
        <v>-3.6989061596318011</v>
      </c>
      <c r="BW158" s="73">
        <v>-0.28696332713097683</v>
      </c>
      <c r="BX158" s="73">
        <v>-1</v>
      </c>
      <c r="BY158" s="73">
        <v>0</v>
      </c>
      <c r="BZ158" s="73" t="s">
        <v>1808</v>
      </c>
      <c r="CA158" s="73">
        <v>0.99999999999999989</v>
      </c>
      <c r="CB158" s="73" t="s">
        <v>284</v>
      </c>
      <c r="CC158" s="77" t="s">
        <v>1809</v>
      </c>
      <c r="CD158" s="73"/>
      <c r="CE158" s="73"/>
      <c r="CF158" s="73"/>
      <c r="CG158" s="73"/>
      <c r="CH158" s="73"/>
      <c r="CI158" s="73"/>
      <c r="CJ158" s="73"/>
      <c r="CK158" s="73"/>
      <c r="CL158" s="73"/>
    </row>
    <row r="159" spans="1:90" ht="15" customHeight="1" x14ac:dyDescent="0.25">
      <c r="A159" s="76">
        <v>46303.458113425928</v>
      </c>
      <c r="B159" s="73">
        <v>1</v>
      </c>
      <c r="C159" s="73" t="s">
        <v>371</v>
      </c>
      <c r="D159" s="73" t="s">
        <v>644</v>
      </c>
      <c r="E159" s="73" t="s">
        <v>1370</v>
      </c>
      <c r="F159" s="73" t="s">
        <v>179</v>
      </c>
      <c r="G159" s="79">
        <v>-1.9716002542892195E-4</v>
      </c>
      <c r="H159" s="73">
        <v>-2.8916803729575222</v>
      </c>
      <c r="I159" s="77" t="s">
        <v>323</v>
      </c>
      <c r="L159" s="76">
        <v>46303.458113425928</v>
      </c>
      <c r="M159" s="73" t="s">
        <v>1370</v>
      </c>
      <c r="N159" s="73" t="s">
        <v>179</v>
      </c>
      <c r="O159" s="73">
        <v>-3.2543750000000005</v>
      </c>
      <c r="P159" s="73">
        <v>-1.0318749999999939</v>
      </c>
      <c r="Q159" s="73">
        <v>2.5201562500002311E-2</v>
      </c>
      <c r="R159" s="73" t="s">
        <v>1777</v>
      </c>
      <c r="S159" s="73">
        <v>0.15875000000000727</v>
      </c>
      <c r="T159" s="73">
        <v>0.15875000000000727</v>
      </c>
      <c r="U159" s="73"/>
      <c r="V159" s="73">
        <v>0</v>
      </c>
      <c r="W159" s="73">
        <v>5.2926562703464114E-5</v>
      </c>
      <c r="X159" s="73">
        <v>5.2926562703486414E-5</v>
      </c>
      <c r="Y159" s="73">
        <v>-2.7641654014587403E-18</v>
      </c>
      <c r="Z159" s="77" t="s">
        <v>1778</v>
      </c>
      <c r="AC159" s="76">
        <v>46303.458113425928</v>
      </c>
      <c r="AD159" s="73" t="s">
        <v>1799</v>
      </c>
      <c r="AE159" s="73" t="s">
        <v>1804</v>
      </c>
      <c r="AF159" s="73">
        <v>3</v>
      </c>
      <c r="AG159" s="73" t="s">
        <v>1433</v>
      </c>
      <c r="AH159" s="73" t="s">
        <v>1731</v>
      </c>
      <c r="AI159" s="73">
        <v>-3.6989061596318011</v>
      </c>
      <c r="AJ159" s="73">
        <v>-0.78696332713097672</v>
      </c>
      <c r="AK159" s="73"/>
      <c r="AL159" s="73"/>
      <c r="AM159" s="73">
        <v>-3.1989061596318011</v>
      </c>
      <c r="AN159" s="73">
        <v>-0.78696332713097683</v>
      </c>
      <c r="AO159" s="73"/>
      <c r="AP159" s="73">
        <v>1.5707963267949001</v>
      </c>
      <c r="AQ159" s="73" t="s">
        <v>1801</v>
      </c>
      <c r="AR159" s="77" t="s">
        <v>1802</v>
      </c>
      <c r="AS159" s="73" t="s">
        <v>284</v>
      </c>
      <c r="AT159" s="95"/>
      <c r="AU159" s="95"/>
      <c r="AV159" s="76">
        <v>46303.458113425928</v>
      </c>
      <c r="AW159" s="73" t="s">
        <v>1441</v>
      </c>
      <c r="AX159" s="73" t="s">
        <v>1446</v>
      </c>
      <c r="AY159" s="73">
        <v>-1.3028409636517546</v>
      </c>
      <c r="AZ159" s="73" t="s">
        <v>284</v>
      </c>
      <c r="BA159" s="77" t="s">
        <v>1447</v>
      </c>
      <c r="BD159" s="76">
        <v>46303.458113425928</v>
      </c>
      <c r="BE159" s="73" t="s">
        <v>1686</v>
      </c>
      <c r="BF159" s="73" t="s">
        <v>371</v>
      </c>
      <c r="BG159" s="73" t="s">
        <v>644</v>
      </c>
      <c r="BH159" s="73" t="s">
        <v>438</v>
      </c>
      <c r="BI159" s="73" t="s">
        <v>1627</v>
      </c>
      <c r="BJ159" s="73" t="s">
        <v>1661</v>
      </c>
      <c r="BK159" s="73" t="s">
        <v>179</v>
      </c>
      <c r="BL159" s="73">
        <v>3</v>
      </c>
      <c r="BM159" s="79">
        <v>0</v>
      </c>
      <c r="BN159" s="73">
        <v>0</v>
      </c>
      <c r="BQ159" s="76">
        <v>46303.458113425928</v>
      </c>
      <c r="BR159" s="73" t="s">
        <v>1679</v>
      </c>
      <c r="BS159" s="73" t="s">
        <v>1784</v>
      </c>
      <c r="BT159" s="73">
        <v>-3.6989061596318011</v>
      </c>
      <c r="BU159" s="73">
        <v>-0.28196332713097683</v>
      </c>
      <c r="BV159" s="73">
        <v>-2.6989061596318011</v>
      </c>
      <c r="BW159" s="73">
        <v>-0.28196332713097683</v>
      </c>
      <c r="BX159" s="73">
        <v>0</v>
      </c>
      <c r="BY159" s="73">
        <v>1</v>
      </c>
      <c r="BZ159" s="73" t="s">
        <v>1785</v>
      </c>
      <c r="CA159" s="73"/>
      <c r="CB159" s="73"/>
      <c r="CC159" s="77" t="s">
        <v>1786</v>
      </c>
      <c r="CD159" s="73"/>
      <c r="CE159" s="73"/>
      <c r="CF159" s="73"/>
      <c r="CG159" s="73"/>
      <c r="CH159" s="73"/>
      <c r="CI159" s="73"/>
      <c r="CJ159" s="73"/>
      <c r="CK159" s="73"/>
      <c r="CL159" s="73"/>
    </row>
    <row r="160" spans="1:90" ht="15" customHeight="1" x14ac:dyDescent="0.25">
      <c r="A160" s="76">
        <v>46303.458113425928</v>
      </c>
      <c r="B160" s="73">
        <v>1</v>
      </c>
      <c r="C160" s="73" t="s">
        <v>371</v>
      </c>
      <c r="D160" s="73" t="s">
        <v>644</v>
      </c>
      <c r="E160" s="73" t="s">
        <v>1371</v>
      </c>
      <c r="F160" s="73" t="s">
        <v>179</v>
      </c>
      <c r="G160" s="79">
        <v>-2.2021280074971194E-4</v>
      </c>
      <c r="H160" s="73">
        <v>-3.2297877443291085</v>
      </c>
      <c r="I160" s="77" t="s">
        <v>323</v>
      </c>
      <c r="L160" s="76">
        <v>46303.458113425928</v>
      </c>
      <c r="M160" s="73" t="s">
        <v>1371</v>
      </c>
      <c r="N160" s="73" t="s">
        <v>179</v>
      </c>
      <c r="O160" s="73">
        <v>-3.4131249999999924</v>
      </c>
      <c r="P160" s="73">
        <v>-1.0318750000000012</v>
      </c>
      <c r="Q160" s="73">
        <v>2.52015625E-2</v>
      </c>
      <c r="R160" s="73" t="s">
        <v>1777</v>
      </c>
      <c r="S160" s="73">
        <v>0.15875</v>
      </c>
      <c r="T160" s="73">
        <v>0.15875</v>
      </c>
      <c r="U160" s="73"/>
      <c r="V160" s="73">
        <v>0</v>
      </c>
      <c r="W160" s="73">
        <v>5.2926562703447342E-5</v>
      </c>
      <c r="X160" s="73">
        <v>5.292656270341733E-5</v>
      </c>
      <c r="Y160" s="73">
        <v>-3.5613775253295899E-18</v>
      </c>
      <c r="Z160" s="77" t="s">
        <v>1778</v>
      </c>
      <c r="AC160" s="76">
        <v>46303.458113425928</v>
      </c>
      <c r="AD160" s="73" t="s">
        <v>1799</v>
      </c>
      <c r="AE160" s="73" t="s">
        <v>1805</v>
      </c>
      <c r="AF160" s="73">
        <v>4</v>
      </c>
      <c r="AG160" s="73" t="s">
        <v>1433</v>
      </c>
      <c r="AH160" s="73" t="s">
        <v>1731</v>
      </c>
      <c r="AI160" s="73">
        <v>-3.1989061596318011</v>
      </c>
      <c r="AJ160" s="73">
        <v>-1.2869633271309768</v>
      </c>
      <c r="AK160" s="73"/>
      <c r="AL160" s="73"/>
      <c r="AM160" s="73">
        <v>-3.1989061596318011</v>
      </c>
      <c r="AN160" s="73">
        <v>-0.78696332713097683</v>
      </c>
      <c r="AO160" s="73"/>
      <c r="AP160" s="73">
        <v>1.5707963267949001</v>
      </c>
      <c r="AQ160" s="73" t="s">
        <v>1801</v>
      </c>
      <c r="AR160" s="77" t="s">
        <v>1802</v>
      </c>
      <c r="AS160" s="73" t="s">
        <v>284</v>
      </c>
      <c r="AT160" s="95"/>
      <c r="AU160" s="95"/>
      <c r="AV160" s="76">
        <v>46303.458113425928</v>
      </c>
      <c r="AW160" s="73" t="s">
        <v>1441</v>
      </c>
      <c r="AX160" s="73" t="s">
        <v>1448</v>
      </c>
      <c r="AY160" s="73">
        <v>-0.284785581010358</v>
      </c>
      <c r="AZ160" s="73" t="s">
        <v>284</v>
      </c>
      <c r="BA160" s="77" t="s">
        <v>1449</v>
      </c>
      <c r="BD160" s="76">
        <v>46303.458113425928</v>
      </c>
      <c r="BE160" s="73" t="s">
        <v>1688</v>
      </c>
      <c r="BF160" s="73" t="s">
        <v>371</v>
      </c>
      <c r="BG160" s="73" t="s">
        <v>644</v>
      </c>
      <c r="BH160" s="73" t="s">
        <v>438</v>
      </c>
      <c r="BI160" s="73" t="s">
        <v>1627</v>
      </c>
      <c r="BJ160" s="73" t="s">
        <v>1661</v>
      </c>
      <c r="BK160" s="73" t="s">
        <v>1413</v>
      </c>
      <c r="BL160" s="73">
        <v>1</v>
      </c>
      <c r="BM160" s="79">
        <v>-2.5000000000000001E-2</v>
      </c>
      <c r="BN160" s="73">
        <v>-390</v>
      </c>
      <c r="BQ160" s="76">
        <v>46303.458113425928</v>
      </c>
      <c r="BR160" s="73" t="s">
        <v>1765</v>
      </c>
      <c r="BS160" s="73" t="s">
        <v>1747</v>
      </c>
      <c r="BT160" s="73">
        <v>-2.9896697379218717</v>
      </c>
      <c r="BU160" s="73">
        <v>-0.33284867219235392</v>
      </c>
      <c r="BV160" s="73">
        <v>-3.1019148722552128</v>
      </c>
      <c r="BW160" s="73">
        <v>-0.29646083970300063</v>
      </c>
      <c r="BX160" s="73">
        <v>-3.1989061596318011</v>
      </c>
      <c r="BY160" s="73">
        <v>-0.78696332713097683</v>
      </c>
      <c r="BZ160" s="73">
        <v>0.23654298341517899</v>
      </c>
      <c r="CA160" s="73"/>
      <c r="CB160" s="73" t="s">
        <v>284</v>
      </c>
      <c r="CC160" s="77" t="s">
        <v>1748</v>
      </c>
      <c r="CD160" s="73">
        <v>1</v>
      </c>
      <c r="CE160" s="73" t="s">
        <v>91</v>
      </c>
      <c r="CF160" s="73" t="s">
        <v>1791</v>
      </c>
      <c r="CG160" s="73">
        <v>1</v>
      </c>
      <c r="CH160" s="73" t="s">
        <v>1432</v>
      </c>
      <c r="CI160" s="73">
        <v>66</v>
      </c>
      <c r="CJ160" s="73">
        <v>3.9152247215349663E-2</v>
      </c>
      <c r="CK160" s="73" t="s">
        <v>287</v>
      </c>
      <c r="CL160" s="73" t="s">
        <v>1810</v>
      </c>
    </row>
    <row r="161" spans="1:90" ht="15" customHeight="1" x14ac:dyDescent="0.25">
      <c r="A161" s="76">
        <v>46303.458113425928</v>
      </c>
      <c r="B161" s="73">
        <v>1</v>
      </c>
      <c r="C161" s="73" t="s">
        <v>371</v>
      </c>
      <c r="D161" s="73" t="s">
        <v>644</v>
      </c>
      <c r="E161" s="73" t="s">
        <v>1372</v>
      </c>
      <c r="F161" s="73" t="s">
        <v>179</v>
      </c>
      <c r="G161" s="79">
        <v>-3.632969462323893E-5</v>
      </c>
      <c r="H161" s="73">
        <v>-0.5328355211408381</v>
      </c>
      <c r="I161" s="77" t="s">
        <v>323</v>
      </c>
      <c r="L161" s="76">
        <v>46303.458113425928</v>
      </c>
      <c r="M161" s="73" t="s">
        <v>1372</v>
      </c>
      <c r="N161" s="73" t="s">
        <v>179</v>
      </c>
      <c r="O161" s="73">
        <v>-2.9368750000000285</v>
      </c>
      <c r="P161" s="73">
        <v>-0.87312499999999904</v>
      </c>
      <c r="Q161" s="73">
        <v>2.5201562500000288E-2</v>
      </c>
      <c r="R161" s="73" t="s">
        <v>1777</v>
      </c>
      <c r="S161" s="73">
        <v>0.15875000000000092</v>
      </c>
      <c r="T161" s="73">
        <v>0.15875000000000092</v>
      </c>
      <c r="U161" s="73"/>
      <c r="V161" s="73">
        <v>0</v>
      </c>
      <c r="W161" s="73">
        <v>5.2926562703453279E-5</v>
      </c>
      <c r="X161" s="73">
        <v>5.292656270345481E-5</v>
      </c>
      <c r="Y161" s="73">
        <v>-3.0547380447387694E-18</v>
      </c>
      <c r="Z161" s="77" t="s">
        <v>1778</v>
      </c>
      <c r="AT161" s="95"/>
      <c r="AU161" s="95"/>
      <c r="AV161" s="76">
        <v>46303.458113425928</v>
      </c>
      <c r="AW161" s="73" t="s">
        <v>1441</v>
      </c>
      <c r="AX161" s="73" t="s">
        <v>21</v>
      </c>
      <c r="AY161" s="73" t="s">
        <v>1781</v>
      </c>
      <c r="AZ161" s="73" t="s">
        <v>9</v>
      </c>
      <c r="BA161" s="77" t="s">
        <v>1450</v>
      </c>
      <c r="BD161" s="76">
        <v>46303.458113425928</v>
      </c>
      <c r="BE161" s="73" t="s">
        <v>1688</v>
      </c>
      <c r="BF161" s="73" t="s">
        <v>371</v>
      </c>
      <c r="BG161" s="73" t="s">
        <v>644</v>
      </c>
      <c r="BH161" s="73" t="s">
        <v>438</v>
      </c>
      <c r="BI161" s="73" t="s">
        <v>1627</v>
      </c>
      <c r="BJ161" s="73" t="s">
        <v>1661</v>
      </c>
      <c r="BK161" s="73" t="s">
        <v>1413</v>
      </c>
      <c r="BL161" s="73">
        <v>2</v>
      </c>
      <c r="BM161" s="79">
        <v>-1.9499999999999999E-3</v>
      </c>
      <c r="BN161" s="73">
        <v>-390</v>
      </c>
      <c r="BQ161" s="76">
        <v>46303.458113425928</v>
      </c>
      <c r="BR161" s="73" t="s">
        <v>1765</v>
      </c>
      <c r="BS161" s="73" t="s">
        <v>1749</v>
      </c>
      <c r="BT161" s="73">
        <v>-3.1019148722552128</v>
      </c>
      <c r="BU161" s="73">
        <v>-0.29646083970300052</v>
      </c>
      <c r="BV161" s="73">
        <v>-3.1180499818300222</v>
      </c>
      <c r="BW161" s="73">
        <v>-0.29354435859481776</v>
      </c>
      <c r="BX161" s="73">
        <v>-3.1989061596318011</v>
      </c>
      <c r="BY161" s="73">
        <v>-0.78696332713097683</v>
      </c>
      <c r="BZ161" s="104">
        <v>3.2794616601844198E-2</v>
      </c>
      <c r="CA161" s="73"/>
      <c r="CB161" s="73" t="s">
        <v>284</v>
      </c>
      <c r="CC161" s="77" t="s">
        <v>1748</v>
      </c>
      <c r="CD161" s="73">
        <v>1</v>
      </c>
      <c r="CE161" s="73" t="s">
        <v>91</v>
      </c>
      <c r="CF161" s="73" t="s">
        <v>1791</v>
      </c>
      <c r="CG161" s="73">
        <v>1</v>
      </c>
      <c r="CH161" s="73" t="s">
        <v>1432</v>
      </c>
      <c r="CI161" s="73">
        <v>66</v>
      </c>
      <c r="CJ161" s="73">
        <v>3.9152247215349663E-2</v>
      </c>
      <c r="CK161" s="73" t="s">
        <v>287</v>
      </c>
      <c r="CL161" s="73" t="s">
        <v>1810</v>
      </c>
    </row>
    <row r="162" spans="1:90" ht="15" customHeight="1" x14ac:dyDescent="0.25">
      <c r="A162" s="76">
        <v>46303.458113425928</v>
      </c>
      <c r="B162" s="73">
        <v>1</v>
      </c>
      <c r="C162" s="73" t="s">
        <v>371</v>
      </c>
      <c r="D162" s="73" t="s">
        <v>644</v>
      </c>
      <c r="E162" s="73" t="s">
        <v>1373</v>
      </c>
      <c r="F162" s="73" t="s">
        <v>179</v>
      </c>
      <c r="G162" s="79">
        <v>-5.938246994402105E-5</v>
      </c>
      <c r="H162" s="73">
        <v>-0.87094289251230916</v>
      </c>
      <c r="I162" s="77" t="s">
        <v>323</v>
      </c>
      <c r="L162" s="76">
        <v>46303.458113425928</v>
      </c>
      <c r="M162" s="73" t="s">
        <v>1373</v>
      </c>
      <c r="N162" s="73" t="s">
        <v>179</v>
      </c>
      <c r="O162" s="73">
        <v>-3.0956250000000289</v>
      </c>
      <c r="P162" s="73">
        <v>-0.87312499999999371</v>
      </c>
      <c r="Q162" s="73">
        <v>2.5201562499998557E-2</v>
      </c>
      <c r="R162" s="73" t="s">
        <v>1777</v>
      </c>
      <c r="S162" s="73">
        <v>0.15874999999999545</v>
      </c>
      <c r="T162" s="73">
        <v>0.15874999999999545</v>
      </c>
      <c r="U162" s="73"/>
      <c r="V162" s="73">
        <v>0</v>
      </c>
      <c r="W162" s="73">
        <v>5.2926562703444537E-5</v>
      </c>
      <c r="X162" s="73">
        <v>5.292656270345214E-5</v>
      </c>
      <c r="Y162" s="73">
        <v>-2.5704503059387207E-18</v>
      </c>
      <c r="Z162" s="77" t="s">
        <v>1778</v>
      </c>
      <c r="AT162" s="95"/>
      <c r="AU162" s="95"/>
      <c r="AV162" s="76">
        <v>46303.458113425928</v>
      </c>
      <c r="AW162" s="73" t="s">
        <v>1441</v>
      </c>
      <c r="AX162" s="73" t="s">
        <v>1451</v>
      </c>
      <c r="AY162" s="73">
        <v>66</v>
      </c>
      <c r="AZ162" s="73" t="s">
        <v>9</v>
      </c>
      <c r="BA162" s="77" t="s">
        <v>1452</v>
      </c>
      <c r="BD162" s="76">
        <v>46303.458113425928</v>
      </c>
      <c r="BE162" s="73" t="s">
        <v>1688</v>
      </c>
      <c r="BF162" s="73" t="s">
        <v>371</v>
      </c>
      <c r="BG162" s="73" t="s">
        <v>644</v>
      </c>
      <c r="BH162" s="73" t="s">
        <v>438</v>
      </c>
      <c r="BI162" s="73" t="s">
        <v>1627</v>
      </c>
      <c r="BJ162" s="73" t="s">
        <v>1661</v>
      </c>
      <c r="BK162" s="73" t="s">
        <v>1413</v>
      </c>
      <c r="BL162" s="73">
        <v>3</v>
      </c>
      <c r="BM162" s="79">
        <v>0</v>
      </c>
      <c r="BN162" s="73">
        <v>0</v>
      </c>
      <c r="BQ162" s="76">
        <v>46303.458113425928</v>
      </c>
      <c r="BR162" s="73" t="s">
        <v>1746</v>
      </c>
      <c r="BS162" s="73" t="s">
        <v>1750</v>
      </c>
      <c r="BT162" s="73">
        <v>-3.1180499818300227</v>
      </c>
      <c r="BU162" s="73">
        <v>-0.29354435859481776</v>
      </c>
      <c r="BV162" s="73">
        <v>-3.1499180785654124</v>
      </c>
      <c r="BW162" s="73">
        <v>-0.45470708919774416</v>
      </c>
      <c r="BX162" s="73"/>
      <c r="BY162" s="73"/>
      <c r="BZ162" s="73"/>
      <c r="CA162" s="73"/>
      <c r="CB162" s="73" t="s">
        <v>284</v>
      </c>
      <c r="CC162" s="77" t="s">
        <v>1748</v>
      </c>
      <c r="CD162" s="73">
        <v>1</v>
      </c>
      <c r="CE162" s="73" t="s">
        <v>91</v>
      </c>
      <c r="CF162" s="73" t="s">
        <v>1791</v>
      </c>
      <c r="CG162" s="73">
        <v>1</v>
      </c>
      <c r="CH162" s="73" t="s">
        <v>1432</v>
      </c>
      <c r="CI162" s="73">
        <v>66</v>
      </c>
      <c r="CJ162" s="73">
        <v>3.9152247215349663E-2</v>
      </c>
      <c r="CK162" s="73" t="s">
        <v>287</v>
      </c>
      <c r="CL162" s="73" t="s">
        <v>1810</v>
      </c>
    </row>
    <row r="163" spans="1:90" ht="15" customHeight="1" x14ac:dyDescent="0.25">
      <c r="A163" s="76">
        <v>46303.458113425928</v>
      </c>
      <c r="B163" s="73">
        <v>1</v>
      </c>
      <c r="C163" s="73" t="s">
        <v>371</v>
      </c>
      <c r="D163" s="73" t="s">
        <v>644</v>
      </c>
      <c r="E163" s="73" t="s">
        <v>1374</v>
      </c>
      <c r="F163" s="73" t="s">
        <v>179</v>
      </c>
      <c r="G163" s="79">
        <v>-8.243524526480813E-5</v>
      </c>
      <c r="H163" s="73">
        <v>-1.2090502638838529</v>
      </c>
      <c r="I163" s="77" t="s">
        <v>323</v>
      </c>
      <c r="L163" s="76">
        <v>46303.458113425928</v>
      </c>
      <c r="M163" s="73" t="s">
        <v>1374</v>
      </c>
      <c r="N163" s="73" t="s">
        <v>179</v>
      </c>
      <c r="O163" s="73">
        <v>-3.2543750000000009</v>
      </c>
      <c r="P163" s="73">
        <v>-0.87312500000000104</v>
      </c>
      <c r="Q163" s="73">
        <v>2.5201562500003175E-2</v>
      </c>
      <c r="R163" s="73" t="s">
        <v>1777</v>
      </c>
      <c r="S163" s="73">
        <v>0.15875000000000999</v>
      </c>
      <c r="T163" s="73">
        <v>0.15875000000000999</v>
      </c>
      <c r="U163" s="73"/>
      <c r="V163" s="73">
        <v>0</v>
      </c>
      <c r="W163" s="73">
        <v>5.2926562703462596E-5</v>
      </c>
      <c r="X163" s="73">
        <v>5.2926562703458056E-5</v>
      </c>
      <c r="Y163" s="73">
        <v>-3.5762786865234375E-18</v>
      </c>
      <c r="Z163" s="77" t="s">
        <v>1778</v>
      </c>
      <c r="AT163" s="95"/>
      <c r="AU163" s="95"/>
      <c r="AV163" s="76">
        <v>46303.458113425928</v>
      </c>
      <c r="AW163" s="73" t="s">
        <v>1441</v>
      </c>
      <c r="AX163" s="73" t="s">
        <v>1453</v>
      </c>
      <c r="AY163" s="73">
        <v>-3.1991467917808074</v>
      </c>
      <c r="AZ163" s="73" t="s">
        <v>284</v>
      </c>
      <c r="BA163" s="77" t="s">
        <v>1454</v>
      </c>
      <c r="BD163" s="76">
        <v>46303.458113425928</v>
      </c>
      <c r="BE163" s="73" t="s">
        <v>1688</v>
      </c>
      <c r="BF163" s="73" t="s">
        <v>371</v>
      </c>
      <c r="BG163" s="73" t="s">
        <v>644</v>
      </c>
      <c r="BH163" s="73" t="s">
        <v>438</v>
      </c>
      <c r="BI163" s="73" t="s">
        <v>1627</v>
      </c>
      <c r="BJ163" s="73" t="s">
        <v>1661</v>
      </c>
      <c r="BK163" s="73" t="s">
        <v>1413</v>
      </c>
      <c r="BL163" s="73">
        <v>4</v>
      </c>
      <c r="BM163" s="79">
        <v>1.9499999999999999E-3</v>
      </c>
      <c r="BN163" s="73">
        <v>390</v>
      </c>
      <c r="BQ163" s="76">
        <v>46303.458113425928</v>
      </c>
      <c r="BR163" s="73" t="s">
        <v>1746</v>
      </c>
      <c r="BS163" s="73" t="s">
        <v>1751</v>
      </c>
      <c r="BT163" s="73">
        <v>-3.1499180785654119</v>
      </c>
      <c r="BU163" s="73">
        <v>-0.45470708919774394</v>
      </c>
      <c r="BV163" s="73">
        <v>-3.1277660602637845</v>
      </c>
      <c r="BW163" s="73">
        <v>-0.47625000000000001</v>
      </c>
      <c r="BX163" s="73"/>
      <c r="BY163" s="73"/>
      <c r="BZ163" s="73"/>
      <c r="CA163" s="73"/>
      <c r="CB163" s="73" t="s">
        <v>284</v>
      </c>
      <c r="CC163" s="77" t="s">
        <v>1748</v>
      </c>
      <c r="CD163" s="73">
        <v>1</v>
      </c>
      <c r="CE163" s="73" t="s">
        <v>91</v>
      </c>
      <c r="CF163" s="73" t="s">
        <v>1791</v>
      </c>
      <c r="CG163" s="73">
        <v>1</v>
      </c>
      <c r="CH163" s="73" t="s">
        <v>1432</v>
      </c>
      <c r="CI163" s="73">
        <v>66</v>
      </c>
      <c r="CJ163" s="73">
        <v>3.9152247215349663E-2</v>
      </c>
      <c r="CK163" s="73" t="s">
        <v>287</v>
      </c>
      <c r="CL163" s="73" t="s">
        <v>1810</v>
      </c>
    </row>
    <row r="164" spans="1:90" ht="15" customHeight="1" x14ac:dyDescent="0.25">
      <c r="A164" s="76">
        <v>46303.458113425928</v>
      </c>
      <c r="B164" s="73">
        <v>1</v>
      </c>
      <c r="C164" s="73" t="s">
        <v>371</v>
      </c>
      <c r="D164" s="73" t="s">
        <v>644</v>
      </c>
      <c r="E164" s="73" t="s">
        <v>1375</v>
      </c>
      <c r="F164" s="73" t="s">
        <v>179</v>
      </c>
      <c r="G164" s="79">
        <v>-1.0548802058558711E-4</v>
      </c>
      <c r="H164" s="73">
        <v>-1.5471576352552781</v>
      </c>
      <c r="I164" s="77" t="s">
        <v>323</v>
      </c>
      <c r="L164" s="76">
        <v>46303.458113425928</v>
      </c>
      <c r="M164" s="73" t="s">
        <v>1375</v>
      </c>
      <c r="N164" s="73" t="s">
        <v>179</v>
      </c>
      <c r="O164" s="73">
        <v>-3.4131249999999853</v>
      </c>
      <c r="P164" s="73">
        <v>-0.87312499999999449</v>
      </c>
      <c r="Q164" s="73">
        <v>2.520156250000289E-2</v>
      </c>
      <c r="R164" s="73" t="s">
        <v>1777</v>
      </c>
      <c r="S164" s="73">
        <v>0.15875000000000911</v>
      </c>
      <c r="T164" s="73">
        <v>0.15875000000000911</v>
      </c>
      <c r="U164" s="73"/>
      <c r="V164" s="73">
        <v>0</v>
      </c>
      <c r="W164" s="73">
        <v>5.2926562703463328E-5</v>
      </c>
      <c r="X164" s="73">
        <v>5.2926562703533591E-5</v>
      </c>
      <c r="Y164" s="73">
        <v>9.2089176177978521E-18</v>
      </c>
      <c r="Z164" s="77" t="s">
        <v>1778</v>
      </c>
      <c r="AT164" s="95"/>
      <c r="AU164" s="95"/>
      <c r="AV164" s="76">
        <v>46303.458113425928</v>
      </c>
      <c r="AW164" s="73" t="s">
        <v>1441</v>
      </c>
      <c r="AX164" s="73" t="s">
        <v>1455</v>
      </c>
      <c r="AY164" s="73">
        <v>-0.78686468954672806</v>
      </c>
      <c r="AZ164" s="73" t="s">
        <v>284</v>
      </c>
      <c r="BA164" s="77" t="s">
        <v>1456</v>
      </c>
      <c r="BD164" s="76">
        <v>46303.458113425928</v>
      </c>
      <c r="BE164" s="73" t="s">
        <v>1688</v>
      </c>
      <c r="BF164" s="73" t="s">
        <v>371</v>
      </c>
      <c r="BG164" s="73" t="s">
        <v>644</v>
      </c>
      <c r="BH164" s="73" t="s">
        <v>438</v>
      </c>
      <c r="BI164" s="73" t="s">
        <v>1627</v>
      </c>
      <c r="BJ164" s="73" t="s">
        <v>1661</v>
      </c>
      <c r="BK164" s="73" t="s">
        <v>1413</v>
      </c>
      <c r="BL164" s="73">
        <v>5</v>
      </c>
      <c r="BM164" s="79">
        <v>2.5000000000000001E-2</v>
      </c>
      <c r="BN164" s="73">
        <v>390</v>
      </c>
      <c r="BQ164" s="76">
        <v>46303.458113425928</v>
      </c>
      <c r="BR164" s="73" t="s">
        <v>1746</v>
      </c>
      <c r="BS164" s="73" t="s">
        <v>1764</v>
      </c>
      <c r="BT164" s="73">
        <v>-3.1277660602637845</v>
      </c>
      <c r="BU164" s="73">
        <v>-0.47625000000000001</v>
      </c>
      <c r="BV164" s="73">
        <v>-3.1541779441239055</v>
      </c>
      <c r="BW164" s="73">
        <v>-0.47625000000000001</v>
      </c>
      <c r="BX164" s="73"/>
      <c r="BY164" s="73"/>
      <c r="BZ164" s="73"/>
      <c r="CA164" s="73"/>
      <c r="CB164" s="73" t="s">
        <v>284</v>
      </c>
      <c r="CC164" s="77" t="s">
        <v>1748</v>
      </c>
      <c r="CD164" s="73">
        <v>1</v>
      </c>
      <c r="CE164" s="73" t="s">
        <v>91</v>
      </c>
      <c r="CF164" s="73" t="s">
        <v>1791</v>
      </c>
      <c r="CG164" s="73">
        <v>1</v>
      </c>
      <c r="CH164" s="73" t="s">
        <v>1432</v>
      </c>
      <c r="CI164" s="73">
        <v>66</v>
      </c>
      <c r="CJ164" s="73">
        <v>3.9152247215349663E-2</v>
      </c>
      <c r="CK164" s="73" t="s">
        <v>287</v>
      </c>
      <c r="CL164" s="73" t="s">
        <v>1810</v>
      </c>
    </row>
    <row r="165" spans="1:90" ht="15" customHeight="1" x14ac:dyDescent="0.25">
      <c r="A165" s="76">
        <v>46303.458113425928</v>
      </c>
      <c r="B165" s="73">
        <v>1</v>
      </c>
      <c r="C165" s="73" t="s">
        <v>371</v>
      </c>
      <c r="D165" s="73" t="s">
        <v>644</v>
      </c>
      <c r="E165" s="73" t="s">
        <v>1376</v>
      </c>
      <c r="F165" s="73" t="s">
        <v>179</v>
      </c>
      <c r="G165" s="79">
        <v>-1.2854079590638308E-4</v>
      </c>
      <c r="H165" s="73">
        <v>-1.8852650066269521</v>
      </c>
      <c r="I165" s="77" t="s">
        <v>323</v>
      </c>
      <c r="L165" s="76">
        <v>46303.458113425928</v>
      </c>
      <c r="M165" s="73" t="s">
        <v>1376</v>
      </c>
      <c r="N165" s="73" t="s">
        <v>179</v>
      </c>
      <c r="O165" s="73">
        <v>-3.5718750000000079</v>
      </c>
      <c r="P165" s="73">
        <v>-0.87312500000000393</v>
      </c>
      <c r="Q165" s="73">
        <v>2.5201562499997977E-2</v>
      </c>
      <c r="R165" s="73" t="s">
        <v>1777</v>
      </c>
      <c r="S165" s="73">
        <v>0.15874999999999365</v>
      </c>
      <c r="T165" s="73">
        <v>0.15874999999999365</v>
      </c>
      <c r="U165" s="73"/>
      <c r="V165" s="73">
        <v>0</v>
      </c>
      <c r="W165" s="73">
        <v>5.2926562703442857E-5</v>
      </c>
      <c r="X165" s="73">
        <v>5.2926562703430741E-5</v>
      </c>
      <c r="Y165" s="73">
        <v>-3.1366944313049316E-18</v>
      </c>
      <c r="Z165" s="77" t="s">
        <v>1778</v>
      </c>
      <c r="AT165" s="95"/>
      <c r="AU165" s="95"/>
      <c r="AV165" s="76">
        <v>46303.458113425928</v>
      </c>
      <c r="AW165" s="73" t="s">
        <v>1441</v>
      </c>
      <c r="AX165" s="73" t="s">
        <v>1457</v>
      </c>
      <c r="AY165" s="73">
        <v>45</v>
      </c>
      <c r="AZ165" s="73" t="s">
        <v>30</v>
      </c>
      <c r="BA165" s="77" t="s">
        <v>1458</v>
      </c>
      <c r="BD165" s="76">
        <v>46303.458113425928</v>
      </c>
      <c r="BE165" s="73" t="s">
        <v>1703</v>
      </c>
      <c r="BF165" s="73" t="s">
        <v>371</v>
      </c>
      <c r="BG165" s="73" t="s">
        <v>643</v>
      </c>
      <c r="BH165" s="73" t="s">
        <v>1699</v>
      </c>
      <c r="BI165" s="73" t="s">
        <v>1701</v>
      </c>
      <c r="BJ165" s="73" t="s">
        <v>1661</v>
      </c>
      <c r="BK165" s="73" t="s">
        <v>179</v>
      </c>
      <c r="BL165" s="73">
        <v>1</v>
      </c>
      <c r="BM165" s="79">
        <v>-3.5000000000000001E-3</v>
      </c>
      <c r="BN165" s="73">
        <v>-22</v>
      </c>
      <c r="BQ165" s="76">
        <v>46303.458113425928</v>
      </c>
      <c r="BR165" s="73" t="s">
        <v>1746</v>
      </c>
      <c r="BS165" s="73" t="s">
        <v>1792</v>
      </c>
      <c r="BT165" s="73">
        <v>-3.154177944123906</v>
      </c>
      <c r="BU165" s="73">
        <v>-0.47625000000000006</v>
      </c>
      <c r="BV165" s="73">
        <v>-3.1777001017071185</v>
      </c>
      <c r="BW165" s="73">
        <v>-0.59520580640600429</v>
      </c>
      <c r="BX165" s="73"/>
      <c r="BY165" s="73"/>
      <c r="BZ165" s="73"/>
      <c r="CA165" s="73"/>
      <c r="CB165" s="73" t="s">
        <v>284</v>
      </c>
      <c r="CC165" s="77" t="s">
        <v>1748</v>
      </c>
      <c r="CD165" s="73">
        <v>1</v>
      </c>
      <c r="CE165" s="73" t="s">
        <v>91</v>
      </c>
      <c r="CF165" s="73" t="s">
        <v>1791</v>
      </c>
      <c r="CG165" s="73">
        <v>1</v>
      </c>
      <c r="CH165" s="73" t="s">
        <v>1432</v>
      </c>
      <c r="CI165" s="73">
        <v>66</v>
      </c>
      <c r="CJ165" s="73">
        <v>3.9152247215349663E-2</v>
      </c>
      <c r="CK165" s="73" t="s">
        <v>287</v>
      </c>
      <c r="CL165" s="73" t="s">
        <v>1810</v>
      </c>
    </row>
    <row r="166" spans="1:90" ht="15" customHeight="1" x14ac:dyDescent="0.25">
      <c r="A166" s="76">
        <v>46303.458113425928</v>
      </c>
      <c r="B166" s="73">
        <v>1</v>
      </c>
      <c r="C166" s="73" t="s">
        <v>371</v>
      </c>
      <c r="D166" s="73" t="s">
        <v>644</v>
      </c>
      <c r="E166" s="73" t="s">
        <v>1377</v>
      </c>
      <c r="F166" s="73" t="s">
        <v>179</v>
      </c>
      <c r="G166" s="79">
        <v>7.8395085540881884E-5</v>
      </c>
      <c r="H166" s="73">
        <v>0</v>
      </c>
      <c r="I166" s="77" t="s">
        <v>1682</v>
      </c>
      <c r="L166" s="76">
        <v>46303.458113425928</v>
      </c>
      <c r="M166" s="73" t="s">
        <v>1377</v>
      </c>
      <c r="N166" s="73" t="s">
        <v>179</v>
      </c>
      <c r="O166" s="73">
        <v>-2.9368750000000223</v>
      </c>
      <c r="P166" s="73">
        <v>-0.71437499999999798</v>
      </c>
      <c r="Q166" s="73">
        <v>2.5201562499999712E-2</v>
      </c>
      <c r="R166" s="73" t="s">
        <v>1777</v>
      </c>
      <c r="S166" s="73">
        <v>0.15874999999999909</v>
      </c>
      <c r="T166" s="73">
        <v>0.15874999999999909</v>
      </c>
      <c r="U166" s="73"/>
      <c r="V166" s="73">
        <v>0</v>
      </c>
      <c r="W166" s="73">
        <v>5.2926562703450256E-5</v>
      </c>
      <c r="X166" s="73">
        <v>5.2926562703434603E-5</v>
      </c>
      <c r="Y166" s="73">
        <v>-5.3085386753082273E-18</v>
      </c>
      <c r="Z166" s="77" t="s">
        <v>1778</v>
      </c>
      <c r="AT166" s="95"/>
      <c r="AU166" s="95"/>
      <c r="AV166" s="76">
        <v>46303.458113425928</v>
      </c>
      <c r="AW166" s="73" t="s">
        <v>1441</v>
      </c>
      <c r="AX166" s="73" t="s">
        <v>1459</v>
      </c>
      <c r="AY166" s="73">
        <v>20</v>
      </c>
      <c r="AZ166" s="73" t="s">
        <v>30</v>
      </c>
      <c r="BA166" s="77" t="s">
        <v>1460</v>
      </c>
      <c r="BD166" s="76">
        <v>46303.458113425928</v>
      </c>
      <c r="BE166" s="73" t="s">
        <v>1703</v>
      </c>
      <c r="BF166" s="73" t="s">
        <v>371</v>
      </c>
      <c r="BG166" s="73" t="s">
        <v>643</v>
      </c>
      <c r="BH166" s="73" t="s">
        <v>1699</v>
      </c>
      <c r="BI166" s="73" t="s">
        <v>1701</v>
      </c>
      <c r="BJ166" s="73" t="s">
        <v>1661</v>
      </c>
      <c r="BK166" s="73" t="s">
        <v>179</v>
      </c>
      <c r="BL166" s="73">
        <v>2</v>
      </c>
      <c r="BM166" s="79">
        <v>-2E-3</v>
      </c>
      <c r="BN166" s="73">
        <v>-22</v>
      </c>
      <c r="BQ166" s="76">
        <v>46303.458113425928</v>
      </c>
      <c r="BR166" s="73" t="s">
        <v>1746</v>
      </c>
      <c r="BS166" s="73" t="s">
        <v>1793</v>
      </c>
      <c r="BT166" s="73">
        <v>-3.1777001017071189</v>
      </c>
      <c r="BU166" s="73">
        <v>-0.59520580640600418</v>
      </c>
      <c r="BV166" s="73">
        <v>-3.0466711815258418</v>
      </c>
      <c r="BW166" s="73">
        <v>-0.62111528490546308</v>
      </c>
      <c r="BX166" s="73"/>
      <c r="BY166" s="73"/>
      <c r="BZ166" s="73"/>
      <c r="CA166" s="73"/>
      <c r="CB166" s="73" t="s">
        <v>284</v>
      </c>
      <c r="CC166" s="77" t="s">
        <v>1748</v>
      </c>
      <c r="CD166" s="73">
        <v>1</v>
      </c>
      <c r="CE166" s="73" t="s">
        <v>91</v>
      </c>
      <c r="CF166" s="73" t="s">
        <v>1791</v>
      </c>
      <c r="CG166" s="73">
        <v>1</v>
      </c>
      <c r="CH166" s="73" t="s">
        <v>1432</v>
      </c>
      <c r="CI166" s="73">
        <v>66</v>
      </c>
      <c r="CJ166" s="73">
        <v>3.9152247215349663E-2</v>
      </c>
      <c r="CK166" s="73" t="s">
        <v>287</v>
      </c>
      <c r="CL166" s="73" t="s">
        <v>1810</v>
      </c>
    </row>
    <row r="167" spans="1:90" ht="15" customHeight="1" x14ac:dyDescent="0.25">
      <c r="A167" s="76">
        <v>46303.458113425928</v>
      </c>
      <c r="B167" s="73">
        <v>1</v>
      </c>
      <c r="C167" s="73" t="s">
        <v>371</v>
      </c>
      <c r="D167" s="73" t="s">
        <v>644</v>
      </c>
      <c r="E167" s="73" t="s">
        <v>1378</v>
      </c>
      <c r="F167" s="73" t="s">
        <v>179</v>
      </c>
      <c r="G167" s="79">
        <v>5.5342310220097508E-5</v>
      </c>
      <c r="H167" s="73">
        <v>0</v>
      </c>
      <c r="I167" s="77" t="s">
        <v>1682</v>
      </c>
      <c r="L167" s="76">
        <v>46303.458113425928</v>
      </c>
      <c r="M167" s="73" t="s">
        <v>1378</v>
      </c>
      <c r="N167" s="73" t="s">
        <v>179</v>
      </c>
      <c r="O167" s="73">
        <v>-3.0956250000000147</v>
      </c>
      <c r="P167" s="73">
        <v>-0.71437499999999743</v>
      </c>
      <c r="Q167" s="73">
        <v>2.5201562499999133E-2</v>
      </c>
      <c r="R167" s="73" t="s">
        <v>1777</v>
      </c>
      <c r="S167" s="73">
        <v>0.15874999999999728</v>
      </c>
      <c r="T167" s="73">
        <v>0.15874999999999728</v>
      </c>
      <c r="U167" s="73"/>
      <c r="V167" s="73">
        <v>0</v>
      </c>
      <c r="W167" s="73">
        <v>5.2926562703447397E-5</v>
      </c>
      <c r="X167" s="73">
        <v>5.292656270344493E-5</v>
      </c>
      <c r="Y167" s="73">
        <v>2.812594175338745E-18</v>
      </c>
      <c r="Z167" s="77" t="s">
        <v>1778</v>
      </c>
      <c r="AT167" s="95"/>
      <c r="AU167" s="95"/>
      <c r="AV167" s="76">
        <v>46303.458113425928</v>
      </c>
      <c r="AW167" s="73" t="s">
        <v>1441</v>
      </c>
      <c r="AX167" s="73" t="s">
        <v>1461</v>
      </c>
      <c r="AY167" s="73" t="s">
        <v>284</v>
      </c>
      <c r="AZ167" s="73" t="s">
        <v>9</v>
      </c>
      <c r="BA167" s="77" t="s">
        <v>1462</v>
      </c>
      <c r="BD167" s="76">
        <v>46303.458113425928</v>
      </c>
      <c r="BE167" s="73" t="s">
        <v>1703</v>
      </c>
      <c r="BF167" s="73" t="s">
        <v>371</v>
      </c>
      <c r="BG167" s="73" t="s">
        <v>643</v>
      </c>
      <c r="BH167" s="73" t="s">
        <v>1699</v>
      </c>
      <c r="BI167" s="73" t="s">
        <v>1701</v>
      </c>
      <c r="BJ167" s="73" t="s">
        <v>1661</v>
      </c>
      <c r="BK167" s="73" t="s">
        <v>179</v>
      </c>
      <c r="BL167" s="73">
        <v>3</v>
      </c>
      <c r="BM167" s="79">
        <v>-4.0615384615384613E-4</v>
      </c>
      <c r="BN167" s="73">
        <v>-13.2</v>
      </c>
      <c r="BQ167" s="76">
        <v>46303.458113425928</v>
      </c>
      <c r="BR167" s="73" t="s">
        <v>1746</v>
      </c>
      <c r="BS167" s="73" t="s">
        <v>1794</v>
      </c>
      <c r="BT167" s="73">
        <v>-3.0466711815258418</v>
      </c>
      <c r="BU167" s="73">
        <v>-0.62111528490546308</v>
      </c>
      <c r="BV167" s="73">
        <v>-3.0180257192921358</v>
      </c>
      <c r="BW167" s="73">
        <v>-0.47625000000000034</v>
      </c>
      <c r="BX167" s="73"/>
      <c r="BY167" s="73"/>
      <c r="BZ167" s="73"/>
      <c r="CA167" s="73"/>
      <c r="CB167" s="73" t="s">
        <v>284</v>
      </c>
      <c r="CC167" s="77" t="s">
        <v>1748</v>
      </c>
      <c r="CD167" s="73">
        <v>1</v>
      </c>
      <c r="CE167" s="73" t="s">
        <v>91</v>
      </c>
      <c r="CF167" s="73" t="s">
        <v>1791</v>
      </c>
      <c r="CG167" s="73">
        <v>1</v>
      </c>
      <c r="CH167" s="73" t="s">
        <v>1432</v>
      </c>
      <c r="CI167" s="73">
        <v>66</v>
      </c>
      <c r="CJ167" s="73">
        <v>3.9152247215349663E-2</v>
      </c>
      <c r="CK167" s="73" t="s">
        <v>287</v>
      </c>
      <c r="CL167" s="73" t="s">
        <v>1810</v>
      </c>
    </row>
    <row r="168" spans="1:90" ht="15" customHeight="1" x14ac:dyDescent="0.25">
      <c r="A168" s="76">
        <v>46303.458113425928</v>
      </c>
      <c r="B168" s="73">
        <v>1</v>
      </c>
      <c r="C168" s="73" t="s">
        <v>371</v>
      </c>
      <c r="D168" s="73" t="s">
        <v>644</v>
      </c>
      <c r="E168" s="73" t="s">
        <v>1379</v>
      </c>
      <c r="F168" s="73" t="s">
        <v>179</v>
      </c>
      <c r="G168" s="79">
        <v>3.2289534899312129E-5</v>
      </c>
      <c r="H168" s="73">
        <v>0</v>
      </c>
      <c r="I168" s="77" t="s">
        <v>1682</v>
      </c>
      <c r="L168" s="76">
        <v>46303.458113425928</v>
      </c>
      <c r="M168" s="73" t="s">
        <v>1379</v>
      </c>
      <c r="N168" s="73" t="s">
        <v>179</v>
      </c>
      <c r="O168" s="73">
        <v>-3.2543749999999996</v>
      </c>
      <c r="P168" s="73">
        <v>-0.71437499999999965</v>
      </c>
      <c r="Q168" s="73">
        <v>2.5201562499999133E-2</v>
      </c>
      <c r="R168" s="73" t="s">
        <v>1777</v>
      </c>
      <c r="S168" s="73">
        <v>0.15874999999999728</v>
      </c>
      <c r="T168" s="73">
        <v>0.15874999999999728</v>
      </c>
      <c r="U168" s="73"/>
      <c r="V168" s="73">
        <v>0</v>
      </c>
      <c r="W168" s="73">
        <v>5.2926562703447539E-5</v>
      </c>
      <c r="X168" s="73">
        <v>5.2926562703428017E-5</v>
      </c>
      <c r="Y168" s="73">
        <v>4.4219195842742917E-18</v>
      </c>
      <c r="Z168" s="77" t="s">
        <v>1778</v>
      </c>
      <c r="AT168" s="95"/>
      <c r="AU168" s="95"/>
      <c r="AV168" s="76">
        <v>46303.458113425928</v>
      </c>
      <c r="AW168" s="73" t="s">
        <v>1441</v>
      </c>
      <c r="AX168" s="73" t="s">
        <v>1463</v>
      </c>
      <c r="AY168" s="73" t="s">
        <v>287</v>
      </c>
      <c r="AZ168" s="73" t="s">
        <v>9</v>
      </c>
      <c r="BA168" s="77" t="s">
        <v>1464</v>
      </c>
      <c r="BD168" s="76">
        <v>46303.458113425928</v>
      </c>
      <c r="BE168" s="73" t="s">
        <v>1703</v>
      </c>
      <c r="BF168" s="73" t="s">
        <v>371</v>
      </c>
      <c r="BG168" s="73" t="s">
        <v>643</v>
      </c>
      <c r="BH168" s="73" t="s">
        <v>1699</v>
      </c>
      <c r="BI168" s="73" t="s">
        <v>1701</v>
      </c>
      <c r="BJ168" s="73" t="s">
        <v>1661</v>
      </c>
      <c r="BK168" s="73" t="s">
        <v>179</v>
      </c>
      <c r="BL168" s="73">
        <v>4</v>
      </c>
      <c r="BM168" s="79">
        <v>0</v>
      </c>
      <c r="BN168" s="73">
        <v>0</v>
      </c>
      <c r="BQ168" s="76">
        <v>46303.458113425928</v>
      </c>
      <c r="BR168" s="73" t="s">
        <v>1746</v>
      </c>
      <c r="BS168" s="73" t="s">
        <v>1795</v>
      </c>
      <c r="BT168" s="73">
        <v>-3.0180257192921354</v>
      </c>
      <c r="BU168" s="73">
        <v>-0.47625000000000001</v>
      </c>
      <c r="BV168" s="73">
        <v>-3.062050568552988</v>
      </c>
      <c r="BW168" s="73">
        <v>-0.47625000000000001</v>
      </c>
      <c r="BX168" s="73"/>
      <c r="BY168" s="73"/>
      <c r="BZ168" s="73"/>
      <c r="CA168" s="73"/>
      <c r="CB168" s="73" t="s">
        <v>284</v>
      </c>
      <c r="CC168" s="77" t="s">
        <v>1748</v>
      </c>
      <c r="CD168" s="73">
        <v>1</v>
      </c>
      <c r="CE168" s="73" t="s">
        <v>91</v>
      </c>
      <c r="CF168" s="73" t="s">
        <v>1791</v>
      </c>
      <c r="CG168" s="73">
        <v>1</v>
      </c>
      <c r="CH168" s="73" t="s">
        <v>1432</v>
      </c>
      <c r="CI168" s="73">
        <v>66</v>
      </c>
      <c r="CJ168" s="73">
        <v>3.9152247215349663E-2</v>
      </c>
      <c r="CK168" s="73" t="s">
        <v>287</v>
      </c>
      <c r="CL168" s="73" t="s">
        <v>1810</v>
      </c>
    </row>
    <row r="169" spans="1:90" ht="15" customHeight="1" x14ac:dyDescent="0.25">
      <c r="A169" s="76">
        <v>46303.458113425928</v>
      </c>
      <c r="B169" s="73">
        <v>1</v>
      </c>
      <c r="C169" s="73" t="s">
        <v>371</v>
      </c>
      <c r="D169" s="73" t="s">
        <v>644</v>
      </c>
      <c r="E169" s="73" t="s">
        <v>1380</v>
      </c>
      <c r="F169" s="73" t="s">
        <v>179</v>
      </c>
      <c r="G169" s="79">
        <v>9.2367595785264817E-6</v>
      </c>
      <c r="H169" s="73">
        <v>0</v>
      </c>
      <c r="I169" s="77" t="s">
        <v>1682</v>
      </c>
      <c r="L169" s="76">
        <v>46303.458113425928</v>
      </c>
      <c r="M169" s="73" t="s">
        <v>1380</v>
      </c>
      <c r="N169" s="73" t="s">
        <v>179</v>
      </c>
      <c r="O169" s="73">
        <v>-3.4131249999999933</v>
      </c>
      <c r="P169" s="73">
        <v>-0.71437500000000054</v>
      </c>
      <c r="Q169" s="73">
        <v>2.5201562500001731E-2</v>
      </c>
      <c r="R169" s="73" t="s">
        <v>1777</v>
      </c>
      <c r="S169" s="73">
        <v>0.15875000000000547</v>
      </c>
      <c r="T169" s="73">
        <v>0.15875000000000547</v>
      </c>
      <c r="U169" s="73"/>
      <c r="V169" s="73">
        <v>0</v>
      </c>
      <c r="W169" s="73">
        <v>5.2926562703456768E-5</v>
      </c>
      <c r="X169" s="73">
        <v>5.2926562703412533E-5</v>
      </c>
      <c r="Y169" s="73">
        <v>2.0377337932586669E-18</v>
      </c>
      <c r="Z169" s="77" t="s">
        <v>1778</v>
      </c>
      <c r="AT169" s="95"/>
      <c r="AU169" s="95"/>
      <c r="AV169" s="76">
        <v>46303.458113425928</v>
      </c>
      <c r="AW169" s="73" t="s">
        <v>1441</v>
      </c>
      <c r="AX169" s="73" t="s">
        <v>1465</v>
      </c>
      <c r="AY169" s="73" t="s">
        <v>289</v>
      </c>
      <c r="AZ169" s="73" t="s">
        <v>9</v>
      </c>
      <c r="BA169" s="77" t="s">
        <v>1466</v>
      </c>
      <c r="BD169" s="76">
        <v>46303.458113425928</v>
      </c>
      <c r="BE169" s="73" t="s">
        <v>1703</v>
      </c>
      <c r="BF169" s="73" t="s">
        <v>371</v>
      </c>
      <c r="BG169" s="73" t="s">
        <v>643</v>
      </c>
      <c r="BH169" s="73" t="s">
        <v>1699</v>
      </c>
      <c r="BI169" s="73" t="s">
        <v>1701</v>
      </c>
      <c r="BJ169" s="73" t="s">
        <v>1661</v>
      </c>
      <c r="BK169" s="73" t="s">
        <v>179</v>
      </c>
      <c r="BL169" s="73">
        <v>5</v>
      </c>
      <c r="BM169" s="79">
        <v>3.323076923076923E-5</v>
      </c>
      <c r="BN169" s="73">
        <v>1.08</v>
      </c>
      <c r="BQ169" s="76">
        <v>46303.458113425928</v>
      </c>
      <c r="BR169" s="73" t="s">
        <v>1746</v>
      </c>
      <c r="BS169" s="73" t="s">
        <v>1796</v>
      </c>
      <c r="BT169" s="73">
        <v>-3.062050568552988</v>
      </c>
      <c r="BU169" s="73">
        <v>-0.47625000000000001</v>
      </c>
      <c r="BV169" s="73">
        <v>-3.0211018793473428</v>
      </c>
      <c r="BW169" s="73">
        <v>-0.43414352139841167</v>
      </c>
      <c r="BX169" s="73"/>
      <c r="BY169" s="73"/>
      <c r="BZ169" s="73"/>
      <c r="CA169" s="73"/>
      <c r="CB169" s="73" t="s">
        <v>284</v>
      </c>
      <c r="CC169" s="77" t="s">
        <v>1748</v>
      </c>
      <c r="CD169" s="73">
        <v>1</v>
      </c>
      <c r="CE169" s="73" t="s">
        <v>91</v>
      </c>
      <c r="CF169" s="73" t="s">
        <v>1791</v>
      </c>
      <c r="CG169" s="73">
        <v>1</v>
      </c>
      <c r="CH169" s="73" t="s">
        <v>1432</v>
      </c>
      <c r="CI169" s="73">
        <v>66</v>
      </c>
      <c r="CJ169" s="73">
        <v>3.9152247215349663E-2</v>
      </c>
      <c r="CK169" s="73" t="s">
        <v>287</v>
      </c>
      <c r="CL169" s="73" t="s">
        <v>1810</v>
      </c>
    </row>
    <row r="170" spans="1:90" ht="15" customHeight="1" x14ac:dyDescent="0.25">
      <c r="A170" s="76">
        <v>46303.458113425928</v>
      </c>
      <c r="B170" s="73">
        <v>1</v>
      </c>
      <c r="C170" s="73" t="s">
        <v>371</v>
      </c>
      <c r="D170" s="73" t="s">
        <v>644</v>
      </c>
      <c r="E170" s="73" t="s">
        <v>1381</v>
      </c>
      <c r="F170" s="73" t="s">
        <v>179</v>
      </c>
      <c r="G170" s="79">
        <v>-1.381601574225884E-5</v>
      </c>
      <c r="H170" s="73">
        <v>-0.20263489755313011</v>
      </c>
      <c r="I170" s="77" t="s">
        <v>323</v>
      </c>
      <c r="L170" s="76">
        <v>46303.458113425928</v>
      </c>
      <c r="M170" s="73" t="s">
        <v>1381</v>
      </c>
      <c r="N170" s="73" t="s">
        <v>179</v>
      </c>
      <c r="O170" s="73">
        <v>-3.5718750000000146</v>
      </c>
      <c r="P170" s="73">
        <v>-0.71437499999999543</v>
      </c>
      <c r="Q170" s="73">
        <v>2.5201562499997401E-2</v>
      </c>
      <c r="R170" s="73" t="s">
        <v>1777</v>
      </c>
      <c r="S170" s="73">
        <v>0.15874999999999181</v>
      </c>
      <c r="T170" s="73">
        <v>0.15874999999999181</v>
      </c>
      <c r="U170" s="73"/>
      <c r="V170" s="73">
        <v>0</v>
      </c>
      <c r="W170" s="73">
        <v>5.2926562703439407E-5</v>
      </c>
      <c r="X170" s="73">
        <v>5.2926562703432618E-5</v>
      </c>
      <c r="Y170" s="73">
        <v>-7.1935355663299563E-18</v>
      </c>
      <c r="Z170" s="77" t="s">
        <v>1778</v>
      </c>
      <c r="AT170" s="95"/>
      <c r="AU170" s="95"/>
      <c r="AV170" s="76">
        <v>46303.458113425928</v>
      </c>
      <c r="AW170" s="73" t="s">
        <v>1441</v>
      </c>
      <c r="AX170" s="73" t="s">
        <v>1467</v>
      </c>
      <c r="AY170" s="73" t="s">
        <v>292</v>
      </c>
      <c r="AZ170" s="73" t="s">
        <v>9</v>
      </c>
      <c r="BA170" s="77" t="s">
        <v>1468</v>
      </c>
      <c r="BD170" s="76">
        <v>46303.458113425928</v>
      </c>
      <c r="BE170" s="73" t="s">
        <v>1703</v>
      </c>
      <c r="BF170" s="73" t="s">
        <v>371</v>
      </c>
      <c r="BG170" s="73" t="s">
        <v>643</v>
      </c>
      <c r="BH170" s="73" t="s">
        <v>1699</v>
      </c>
      <c r="BI170" s="73" t="s">
        <v>1701</v>
      </c>
      <c r="BJ170" s="73" t="s">
        <v>1661</v>
      </c>
      <c r="BK170" s="73" t="s">
        <v>179</v>
      </c>
      <c r="BL170" s="73">
        <v>6</v>
      </c>
      <c r="BM170" s="79">
        <v>1E-4</v>
      </c>
      <c r="BN170" s="73">
        <v>1.8</v>
      </c>
      <c r="BQ170" s="76">
        <v>46303.458113425928</v>
      </c>
      <c r="BR170" s="73" t="s">
        <v>1746</v>
      </c>
      <c r="BS170" s="73" t="s">
        <v>1797</v>
      </c>
      <c r="BT170" s="73">
        <v>-3.0211018793473428</v>
      </c>
      <c r="BU170" s="73">
        <v>-0.43414352139841167</v>
      </c>
      <c r="BV170" s="73">
        <v>-3.0110202229021032</v>
      </c>
      <c r="BW170" s="73">
        <v>-0.44082193735725311</v>
      </c>
      <c r="BX170" s="73"/>
      <c r="BY170" s="73"/>
      <c r="BZ170" s="73"/>
      <c r="CA170" s="73"/>
      <c r="CB170" s="73" t="s">
        <v>284</v>
      </c>
      <c r="CC170" s="77" t="s">
        <v>1748</v>
      </c>
      <c r="CD170" s="73">
        <v>1</v>
      </c>
      <c r="CE170" s="73" t="s">
        <v>91</v>
      </c>
      <c r="CF170" s="73" t="s">
        <v>1791</v>
      </c>
      <c r="CG170" s="73">
        <v>1</v>
      </c>
      <c r="CH170" s="73" t="s">
        <v>1432</v>
      </c>
      <c r="CI170" s="73">
        <v>66</v>
      </c>
      <c r="CJ170" s="73">
        <v>3.9152247215349663E-2</v>
      </c>
      <c r="CK170" s="73" t="s">
        <v>287</v>
      </c>
      <c r="CL170" s="73" t="s">
        <v>1810</v>
      </c>
    </row>
    <row r="171" spans="1:90" ht="15" customHeight="1" x14ac:dyDescent="0.25">
      <c r="A171" s="76">
        <v>46303.458113425928</v>
      </c>
      <c r="B171" s="73">
        <v>1</v>
      </c>
      <c r="C171" s="73" t="s">
        <v>371</v>
      </c>
      <c r="D171" s="73" t="s">
        <v>644</v>
      </c>
      <c r="E171" s="73" t="s">
        <v>1382</v>
      </c>
      <c r="F171" s="73" t="s">
        <v>179</v>
      </c>
      <c r="G171" s="79">
        <v>1.9311986570500083E-4</v>
      </c>
      <c r="H171" s="73">
        <v>0</v>
      </c>
      <c r="I171" s="77" t="s">
        <v>1682</v>
      </c>
      <c r="L171" s="76">
        <v>46303.458113425928</v>
      </c>
      <c r="M171" s="73" t="s">
        <v>1382</v>
      </c>
      <c r="N171" s="73" t="s">
        <v>179</v>
      </c>
      <c r="O171" s="73">
        <v>-2.9368750000000072</v>
      </c>
      <c r="P171" s="73">
        <v>-0.55562500000000115</v>
      </c>
      <c r="Q171" s="73">
        <v>2.52015625E-2</v>
      </c>
      <c r="R171" s="73" t="s">
        <v>1777</v>
      </c>
      <c r="S171" s="73">
        <v>0.15875</v>
      </c>
      <c r="T171" s="73">
        <v>0.15875</v>
      </c>
      <c r="U171" s="73"/>
      <c r="V171" s="73">
        <v>0</v>
      </c>
      <c r="W171" s="73">
        <v>5.2926562703450792E-5</v>
      </c>
      <c r="X171" s="73">
        <v>5.2926562703451754E-5</v>
      </c>
      <c r="Y171" s="73">
        <v>4.7050416469573978E-18</v>
      </c>
      <c r="Z171" s="77" t="s">
        <v>1778</v>
      </c>
      <c r="AT171" s="95"/>
      <c r="AU171" s="95"/>
      <c r="AV171" s="76">
        <v>46303.458113425928</v>
      </c>
      <c r="AW171" s="73" t="s">
        <v>1441</v>
      </c>
      <c r="AX171" s="73" t="s">
        <v>1469</v>
      </c>
      <c r="AY171" s="73" t="s">
        <v>295</v>
      </c>
      <c r="AZ171" s="73" t="s">
        <v>9</v>
      </c>
      <c r="BA171" s="77" t="s">
        <v>1470</v>
      </c>
      <c r="BD171" s="76">
        <v>46303.458113425928</v>
      </c>
      <c r="BE171" s="73" t="s">
        <v>1703</v>
      </c>
      <c r="BF171" s="73" t="s">
        <v>371</v>
      </c>
      <c r="BG171" s="73" t="s">
        <v>643</v>
      </c>
      <c r="BH171" s="73" t="s">
        <v>1699</v>
      </c>
      <c r="BI171" s="73" t="s">
        <v>1701</v>
      </c>
      <c r="BJ171" s="73" t="s">
        <v>1661</v>
      </c>
      <c r="BK171" s="73" t="s">
        <v>179</v>
      </c>
      <c r="BL171" s="73">
        <v>7</v>
      </c>
      <c r="BM171" s="79">
        <v>1.4999999999999999E-4</v>
      </c>
      <c r="BN171" s="73">
        <v>1.8</v>
      </c>
      <c r="BQ171" s="76">
        <v>46303.458113425928</v>
      </c>
      <c r="BR171" s="73" t="s">
        <v>1746</v>
      </c>
      <c r="BS171" s="73" t="s">
        <v>1798</v>
      </c>
      <c r="BT171" s="73">
        <v>-3.0110202229021037</v>
      </c>
      <c r="BU171" s="73">
        <v>-0.44082193735725311</v>
      </c>
      <c r="BV171" s="73">
        <v>-2.9896697379218722</v>
      </c>
      <c r="BW171" s="73">
        <v>-0.33284867219235398</v>
      </c>
      <c r="BX171" s="73"/>
      <c r="BY171" s="73"/>
      <c r="BZ171" s="73"/>
      <c r="CA171" s="73"/>
      <c r="CB171" s="73" t="s">
        <v>284</v>
      </c>
      <c r="CC171" s="77" t="s">
        <v>1748</v>
      </c>
      <c r="CD171" s="73">
        <v>1</v>
      </c>
      <c r="CE171" s="73" t="s">
        <v>91</v>
      </c>
      <c r="CF171" s="73" t="s">
        <v>1791</v>
      </c>
      <c r="CG171" s="73">
        <v>1</v>
      </c>
      <c r="CH171" s="73" t="s">
        <v>1432</v>
      </c>
      <c r="CI171" s="73">
        <v>66</v>
      </c>
      <c r="CJ171" s="73">
        <v>3.9152247215349663E-2</v>
      </c>
      <c r="CK171" s="73" t="s">
        <v>287</v>
      </c>
      <c r="CL171" s="73" t="s">
        <v>1810</v>
      </c>
    </row>
    <row r="172" spans="1:90" ht="15" customHeight="1" x14ac:dyDescent="0.25">
      <c r="A172" s="76">
        <v>46303.458113425928</v>
      </c>
      <c r="B172" s="73">
        <v>1</v>
      </c>
      <c r="C172" s="73" t="s">
        <v>371</v>
      </c>
      <c r="D172" s="73" t="s">
        <v>644</v>
      </c>
      <c r="E172" s="73" t="s">
        <v>1383</v>
      </c>
      <c r="F172" s="73" t="s">
        <v>179</v>
      </c>
      <c r="G172" s="79">
        <v>1.700670903842168E-4</v>
      </c>
      <c r="H172" s="73">
        <v>0</v>
      </c>
      <c r="I172" s="77" t="s">
        <v>1682</v>
      </c>
      <c r="L172" s="76">
        <v>46303.458113425928</v>
      </c>
      <c r="M172" s="73" t="s">
        <v>1383</v>
      </c>
      <c r="N172" s="73" t="s">
        <v>179</v>
      </c>
      <c r="O172" s="73">
        <v>-3.0956250000000001</v>
      </c>
      <c r="P172" s="73">
        <v>-0.55562500000000004</v>
      </c>
      <c r="Q172" s="73">
        <v>2.52015625E-2</v>
      </c>
      <c r="R172" s="73" t="s">
        <v>1777</v>
      </c>
      <c r="S172" s="73">
        <v>0.15875</v>
      </c>
      <c r="T172" s="73">
        <v>0.15875</v>
      </c>
      <c r="U172" s="73"/>
      <c r="V172" s="73">
        <v>0</v>
      </c>
      <c r="W172" s="73">
        <v>5.2926562703450202E-5</v>
      </c>
      <c r="X172" s="73">
        <v>5.2926562703460692E-5</v>
      </c>
      <c r="Y172" s="73">
        <v>0</v>
      </c>
      <c r="Z172" s="77" t="s">
        <v>1778</v>
      </c>
      <c r="AT172" s="95"/>
      <c r="AU172" s="95"/>
      <c r="AV172" s="76">
        <v>46303.458113425928</v>
      </c>
      <c r="AW172" s="73" t="s">
        <v>1441</v>
      </c>
      <c r="AX172" s="73" t="s">
        <v>1471</v>
      </c>
      <c r="AY172" s="73" t="s">
        <v>297</v>
      </c>
      <c r="AZ172" s="73" t="s">
        <v>9</v>
      </c>
      <c r="BA172" s="77" t="s">
        <v>1472</v>
      </c>
      <c r="BD172" s="76">
        <v>46303.458113425928</v>
      </c>
      <c r="BE172" s="73" t="s">
        <v>1705</v>
      </c>
      <c r="BF172" s="73" t="s">
        <v>371</v>
      </c>
      <c r="BG172" s="73" t="s">
        <v>643</v>
      </c>
      <c r="BH172" s="73" t="s">
        <v>1699</v>
      </c>
      <c r="BI172" s="73" t="s">
        <v>1701</v>
      </c>
      <c r="BJ172" s="73" t="s">
        <v>1661</v>
      </c>
      <c r="BK172" s="73" t="s">
        <v>1413</v>
      </c>
      <c r="BL172" s="73">
        <v>1</v>
      </c>
      <c r="BM172" s="79">
        <v>-2.5000000000000001E-2</v>
      </c>
      <c r="BN172" s="73">
        <v>-390</v>
      </c>
      <c r="BQ172" s="76">
        <v>46303.458113425928</v>
      </c>
      <c r="BR172" s="73" t="s">
        <v>1752</v>
      </c>
      <c r="BS172" s="73" t="s">
        <v>1753</v>
      </c>
      <c r="BT172" s="73">
        <v>-2.9896697379218717</v>
      </c>
      <c r="BU172" s="73">
        <v>-0.33284867219235376</v>
      </c>
      <c r="BV172" s="73">
        <v>-3.0110202229021037</v>
      </c>
      <c r="BW172" s="73">
        <v>-0.44082193735725306</v>
      </c>
      <c r="BX172" s="73"/>
      <c r="BY172" s="73"/>
      <c r="BZ172" s="73" t="s">
        <v>1754</v>
      </c>
      <c r="CA172" s="73">
        <v>1</v>
      </c>
      <c r="CB172" s="73" t="s">
        <v>284</v>
      </c>
      <c r="CC172" s="77" t="s">
        <v>1755</v>
      </c>
      <c r="CD172" s="73">
        <v>1</v>
      </c>
      <c r="CE172" s="73" t="s">
        <v>91</v>
      </c>
      <c r="CF172" s="73" t="s">
        <v>1791</v>
      </c>
      <c r="CG172" s="73"/>
      <c r="CH172" s="73"/>
      <c r="CI172" s="73">
        <v>66</v>
      </c>
      <c r="CJ172" s="73">
        <v>3.9152247215349663E-2</v>
      </c>
      <c r="CK172" s="73" t="s">
        <v>287</v>
      </c>
      <c r="CL172" s="73" t="s">
        <v>1810</v>
      </c>
    </row>
    <row r="173" spans="1:90" ht="15" customHeight="1" x14ac:dyDescent="0.25">
      <c r="A173" s="76">
        <v>46303.458113425928</v>
      </c>
      <c r="B173" s="73">
        <v>1</v>
      </c>
      <c r="C173" s="73" t="s">
        <v>371</v>
      </c>
      <c r="D173" s="73" t="s">
        <v>644</v>
      </c>
      <c r="E173" s="73" t="s">
        <v>1384</v>
      </c>
      <c r="F173" s="73" t="s">
        <v>179</v>
      </c>
      <c r="G173" s="79">
        <v>1.4701431506343088E-4</v>
      </c>
      <c r="H173" s="73">
        <v>0</v>
      </c>
      <c r="I173" s="77" t="s">
        <v>1682</v>
      </c>
      <c r="L173" s="76">
        <v>46303.458113425928</v>
      </c>
      <c r="M173" s="73" t="s">
        <v>1384</v>
      </c>
      <c r="N173" s="73" t="s">
        <v>179</v>
      </c>
      <c r="O173" s="73">
        <v>-3.254375</v>
      </c>
      <c r="P173" s="73">
        <v>-0.55562500000000004</v>
      </c>
      <c r="Q173" s="73">
        <v>2.52015625E-2</v>
      </c>
      <c r="R173" s="73" t="s">
        <v>1777</v>
      </c>
      <c r="S173" s="73">
        <v>0.15875</v>
      </c>
      <c r="T173" s="73">
        <v>0.15875</v>
      </c>
      <c r="U173" s="73"/>
      <c r="V173" s="73">
        <v>0</v>
      </c>
      <c r="W173" s="73">
        <v>5.2926562703450202E-5</v>
      </c>
      <c r="X173" s="73">
        <v>5.2926562703460692E-5</v>
      </c>
      <c r="Y173" s="73">
        <v>0</v>
      </c>
      <c r="Z173" s="77" t="s">
        <v>1778</v>
      </c>
      <c r="AM173" s="95"/>
      <c r="AN173" s="95"/>
      <c r="AO173" s="95"/>
      <c r="AP173" s="95"/>
      <c r="AQ173" s="95"/>
      <c r="AR173" s="95"/>
      <c r="AS173" s="95"/>
      <c r="AT173" s="95"/>
      <c r="AU173" s="95"/>
      <c r="AV173" s="76">
        <v>46303.458113425928</v>
      </c>
      <c r="AW173" s="73" t="s">
        <v>1441</v>
      </c>
      <c r="AX173" s="73" t="s">
        <v>1473</v>
      </c>
      <c r="AY173" s="73" t="s">
        <v>323</v>
      </c>
      <c r="AZ173" s="73" t="s">
        <v>9</v>
      </c>
      <c r="BA173" s="77" t="s">
        <v>1474</v>
      </c>
      <c r="BD173" s="76">
        <v>46303.458113425928</v>
      </c>
      <c r="BE173" s="73" t="s">
        <v>1705</v>
      </c>
      <c r="BF173" s="73" t="s">
        <v>371</v>
      </c>
      <c r="BG173" s="73" t="s">
        <v>643</v>
      </c>
      <c r="BH173" s="73" t="s">
        <v>1699</v>
      </c>
      <c r="BI173" s="73" t="s">
        <v>1701</v>
      </c>
      <c r="BJ173" s="73" t="s">
        <v>1661</v>
      </c>
      <c r="BK173" s="73" t="s">
        <v>1413</v>
      </c>
      <c r="BL173" s="73">
        <v>2</v>
      </c>
      <c r="BM173" s="79">
        <v>-1.9499999999999999E-3</v>
      </c>
      <c r="BN173" s="73">
        <v>-390</v>
      </c>
      <c r="BQ173" s="76">
        <v>46303.458113425928</v>
      </c>
      <c r="BR173" s="73" t="s">
        <v>1752</v>
      </c>
      <c r="BS173" s="73" t="s">
        <v>1756</v>
      </c>
      <c r="BT173" s="73">
        <v>-3.0210974189562974</v>
      </c>
      <c r="BU173" s="73">
        <v>-0.31964753268423296</v>
      </c>
      <c r="BV173" s="73">
        <v>-3.0495149051137265</v>
      </c>
      <c r="BW173" s="73">
        <v>-0.46335990132770322</v>
      </c>
      <c r="BX173" s="73"/>
      <c r="BY173" s="73"/>
      <c r="BZ173" s="73" t="s">
        <v>1757</v>
      </c>
      <c r="CA173" s="73">
        <v>2</v>
      </c>
      <c r="CB173" s="73" t="s">
        <v>284</v>
      </c>
      <c r="CC173" s="77" t="s">
        <v>1755</v>
      </c>
      <c r="CD173" s="73">
        <v>1</v>
      </c>
      <c r="CE173" s="73" t="s">
        <v>91</v>
      </c>
      <c r="CF173" s="73" t="s">
        <v>1791</v>
      </c>
      <c r="CG173" s="73"/>
      <c r="CH173" s="73"/>
      <c r="CI173" s="73">
        <v>66</v>
      </c>
      <c r="CJ173" s="73">
        <v>3.9152247215349663E-2</v>
      </c>
      <c r="CK173" s="73" t="s">
        <v>287</v>
      </c>
      <c r="CL173" s="73" t="s">
        <v>1810</v>
      </c>
    </row>
    <row r="174" spans="1:90" ht="15" customHeight="1" x14ac:dyDescent="0.25">
      <c r="A174" s="76">
        <v>46303.458113425928</v>
      </c>
      <c r="B174" s="73">
        <v>1</v>
      </c>
      <c r="C174" s="73" t="s">
        <v>371</v>
      </c>
      <c r="D174" s="73" t="s">
        <v>644</v>
      </c>
      <c r="E174" s="73" t="s">
        <v>1385</v>
      </c>
      <c r="F174" s="73" t="s">
        <v>179</v>
      </c>
      <c r="G174" s="79">
        <v>1.2396153974264496E-4</v>
      </c>
      <c r="H174" s="73">
        <v>0</v>
      </c>
      <c r="I174" s="77" t="s">
        <v>1682</v>
      </c>
      <c r="L174" s="76">
        <v>46303.458113425928</v>
      </c>
      <c r="M174" s="73" t="s">
        <v>1385</v>
      </c>
      <c r="N174" s="73" t="s">
        <v>179</v>
      </c>
      <c r="O174" s="73">
        <v>-3.413125</v>
      </c>
      <c r="P174" s="73">
        <v>-0.55562500000000004</v>
      </c>
      <c r="Q174" s="73">
        <v>2.52015625E-2</v>
      </c>
      <c r="R174" s="73" t="s">
        <v>1777</v>
      </c>
      <c r="S174" s="73">
        <v>0.15875</v>
      </c>
      <c r="T174" s="73">
        <v>0.15875</v>
      </c>
      <c r="U174" s="73"/>
      <c r="V174" s="73">
        <v>0</v>
      </c>
      <c r="W174" s="73">
        <v>5.2926562703450202E-5</v>
      </c>
      <c r="X174" s="73">
        <v>5.2926562703430178E-5</v>
      </c>
      <c r="Y174" s="73">
        <v>0</v>
      </c>
      <c r="Z174" s="77" t="s">
        <v>1778</v>
      </c>
      <c r="AM174" s="95"/>
      <c r="AN174" s="95"/>
      <c r="AO174" s="95"/>
      <c r="AP174" s="95"/>
      <c r="AQ174" s="95"/>
      <c r="AR174" s="95"/>
      <c r="AS174" s="95"/>
      <c r="AT174" s="95"/>
      <c r="AU174" s="95"/>
      <c r="AV174" s="76">
        <v>46303.458113425928</v>
      </c>
      <c r="AW174" s="73" t="s">
        <v>1441</v>
      </c>
      <c r="AX174" s="73" t="s">
        <v>1475</v>
      </c>
      <c r="AY174" s="73" t="s">
        <v>326</v>
      </c>
      <c r="AZ174" s="73" t="s">
        <v>9</v>
      </c>
      <c r="BA174" s="77" t="s">
        <v>1476</v>
      </c>
      <c r="BD174" s="76">
        <v>46303.458113425928</v>
      </c>
      <c r="BE174" s="73" t="s">
        <v>1705</v>
      </c>
      <c r="BF174" s="73" t="s">
        <v>371</v>
      </c>
      <c r="BG174" s="73" t="s">
        <v>643</v>
      </c>
      <c r="BH174" s="73" t="s">
        <v>1699</v>
      </c>
      <c r="BI174" s="73" t="s">
        <v>1701</v>
      </c>
      <c r="BJ174" s="73" t="s">
        <v>1661</v>
      </c>
      <c r="BK174" s="73" t="s">
        <v>1413</v>
      </c>
      <c r="BL174" s="73">
        <v>3</v>
      </c>
      <c r="BM174" s="79">
        <v>0</v>
      </c>
      <c r="BN174" s="73">
        <v>0</v>
      </c>
      <c r="BQ174" s="76">
        <v>46303.458113425928</v>
      </c>
      <c r="BR174" s="73" t="s">
        <v>1752</v>
      </c>
      <c r="BS174" s="73" t="s">
        <v>1758</v>
      </c>
      <c r="BT174" s="73">
        <v>-3.05297715149357</v>
      </c>
      <c r="BU174" s="73">
        <v>-0.30873249940884845</v>
      </c>
      <c r="BV174" s="73">
        <v>-3.1121856416164797</v>
      </c>
      <c r="BW174" s="73">
        <v>-0.60816054565573385</v>
      </c>
      <c r="BX174" s="73"/>
      <c r="BY174" s="73"/>
      <c r="BZ174" s="73" t="s">
        <v>1759</v>
      </c>
      <c r="CA174" s="73">
        <v>3</v>
      </c>
      <c r="CB174" s="73" t="s">
        <v>284</v>
      </c>
      <c r="CC174" s="77" t="s">
        <v>1755</v>
      </c>
      <c r="CD174" s="73">
        <v>1</v>
      </c>
      <c r="CE174" s="73" t="s">
        <v>91</v>
      </c>
      <c r="CF174" s="73" t="s">
        <v>1791</v>
      </c>
      <c r="CG174" s="73"/>
      <c r="CH174" s="73"/>
      <c r="CI174" s="73">
        <v>66</v>
      </c>
      <c r="CJ174" s="73">
        <v>3.9152247215349663E-2</v>
      </c>
      <c r="CK174" s="73" t="s">
        <v>287</v>
      </c>
      <c r="CL174" s="73" t="s">
        <v>1810</v>
      </c>
    </row>
    <row r="175" spans="1:90" ht="15" customHeight="1" x14ac:dyDescent="0.25">
      <c r="A175" s="76">
        <v>46303.458113425928</v>
      </c>
      <c r="B175" s="73">
        <v>1</v>
      </c>
      <c r="C175" s="73" t="s">
        <v>371</v>
      </c>
      <c r="D175" s="73" t="s">
        <v>644</v>
      </c>
      <c r="E175" s="73" t="s">
        <v>1386</v>
      </c>
      <c r="F175" s="73" t="s">
        <v>179</v>
      </c>
      <c r="G175" s="79">
        <v>2.6173909522754995E-4</v>
      </c>
      <c r="H175" s="73">
        <v>0</v>
      </c>
      <c r="I175" s="77" t="s">
        <v>1682</v>
      </c>
      <c r="L175" s="76">
        <v>46303.458113425928</v>
      </c>
      <c r="M175" s="73" t="s">
        <v>1386</v>
      </c>
      <c r="N175" s="73" t="s">
        <v>179</v>
      </c>
      <c r="O175" s="73">
        <v>-3.254375</v>
      </c>
      <c r="P175" s="73">
        <v>-0.39687499999999998</v>
      </c>
      <c r="Q175" s="73">
        <v>2.52015625E-2</v>
      </c>
      <c r="R175" s="73" t="s">
        <v>1777</v>
      </c>
      <c r="S175" s="73">
        <v>0.15875</v>
      </c>
      <c r="T175" s="73">
        <v>0.15875</v>
      </c>
      <c r="U175" s="73"/>
      <c r="V175" s="73">
        <v>0</v>
      </c>
      <c r="W175" s="73">
        <v>5.2926562703450676E-5</v>
      </c>
      <c r="X175" s="73">
        <v>5.2926562703460692E-5</v>
      </c>
      <c r="Y175" s="73">
        <v>0</v>
      </c>
      <c r="Z175" s="77" t="s">
        <v>1778</v>
      </c>
      <c r="AM175" s="95"/>
      <c r="AN175" s="95"/>
      <c r="AO175" s="95"/>
      <c r="AP175" s="95"/>
      <c r="AQ175" s="95"/>
      <c r="AR175" s="95"/>
      <c r="AS175" s="95"/>
      <c r="AT175" s="95"/>
      <c r="AU175" s="95"/>
      <c r="AV175" s="76">
        <v>46303.458113425928</v>
      </c>
      <c r="AW175" s="73" t="s">
        <v>1441</v>
      </c>
      <c r="AX175" s="73" t="s">
        <v>1477</v>
      </c>
      <c r="AY175" s="73" t="s">
        <v>328</v>
      </c>
      <c r="AZ175" s="73" t="s">
        <v>9</v>
      </c>
      <c r="BA175" s="77" t="s">
        <v>1478</v>
      </c>
      <c r="BD175" s="76">
        <v>46303.458113425928</v>
      </c>
      <c r="BE175" s="73" t="s">
        <v>1705</v>
      </c>
      <c r="BF175" s="73" t="s">
        <v>371</v>
      </c>
      <c r="BG175" s="73" t="s">
        <v>643</v>
      </c>
      <c r="BH175" s="73" t="s">
        <v>1699</v>
      </c>
      <c r="BI175" s="73" t="s">
        <v>1701</v>
      </c>
      <c r="BJ175" s="73" t="s">
        <v>1661</v>
      </c>
      <c r="BK175" s="73" t="s">
        <v>1413</v>
      </c>
      <c r="BL175" s="73">
        <v>4</v>
      </c>
      <c r="BM175" s="79">
        <v>1.9499999999999999E-3</v>
      </c>
      <c r="BN175" s="73">
        <v>390</v>
      </c>
      <c r="BQ175" s="76">
        <v>46303.458113425928</v>
      </c>
      <c r="BR175" s="73" t="s">
        <v>1752</v>
      </c>
      <c r="BS175" s="73" t="s">
        <v>1760</v>
      </c>
      <c r="BT175" s="73">
        <v>-3.0852966582885877</v>
      </c>
      <c r="BU175" s="73">
        <v>-0.30004148411657028</v>
      </c>
      <c r="BV175" s="73">
        <v>-3.1449428716617991</v>
      </c>
      <c r="BW175" s="73">
        <v>-0.60168317603086907</v>
      </c>
      <c r="BX175" s="73"/>
      <c r="BY175" s="73"/>
      <c r="BZ175" s="73" t="s">
        <v>1761</v>
      </c>
      <c r="CA175" s="73">
        <v>4</v>
      </c>
      <c r="CB175" s="73" t="s">
        <v>284</v>
      </c>
      <c r="CC175" s="77" t="s">
        <v>1755</v>
      </c>
      <c r="CD175" s="73">
        <v>1</v>
      </c>
      <c r="CE175" s="73" t="s">
        <v>91</v>
      </c>
      <c r="CF175" s="73" t="s">
        <v>1791</v>
      </c>
      <c r="CG175" s="73"/>
      <c r="CH175" s="73"/>
      <c r="CI175" s="73">
        <v>66</v>
      </c>
      <c r="CJ175" s="73">
        <v>3.9152247215349663E-2</v>
      </c>
      <c r="CK175" s="73" t="s">
        <v>287</v>
      </c>
      <c r="CL175" s="73" t="s">
        <v>1810</v>
      </c>
    </row>
    <row r="176" spans="1:90" ht="15" customHeight="1" x14ac:dyDescent="0.25">
      <c r="A176" s="76">
        <v>46303.458113425928</v>
      </c>
      <c r="B176" s="73">
        <v>1</v>
      </c>
      <c r="C176" s="73" t="s">
        <v>371</v>
      </c>
      <c r="D176" s="73" t="s">
        <v>644</v>
      </c>
      <c r="E176" s="73" t="s">
        <v>1387</v>
      </c>
      <c r="F176" s="73" t="s">
        <v>179</v>
      </c>
      <c r="G176" s="79">
        <v>2.0413947525424418E-4</v>
      </c>
      <c r="H176" s="73">
        <v>0</v>
      </c>
      <c r="I176" s="77" t="s">
        <v>1682</v>
      </c>
      <c r="L176" s="76">
        <v>46303.458113425928</v>
      </c>
      <c r="M176" s="73" t="s">
        <v>1387</v>
      </c>
      <c r="N176" s="73" t="s">
        <v>179</v>
      </c>
      <c r="O176" s="73">
        <v>-2.8050899065971384</v>
      </c>
      <c r="P176" s="73">
        <v>-0.56685752649566556</v>
      </c>
      <c r="Q176" s="73">
        <v>1.5685747768178621E-2</v>
      </c>
      <c r="R176" s="73" t="s">
        <v>1368</v>
      </c>
      <c r="S176" s="73">
        <v>9.9533524834639592E-2</v>
      </c>
      <c r="T176" s="73">
        <v>0.15759260806089409</v>
      </c>
      <c r="U176" s="73"/>
      <c r="V176" s="73">
        <v>0.43429373462253251</v>
      </c>
      <c r="W176" s="73">
        <v>2.9008671899897866E-5</v>
      </c>
      <c r="X176" s="73">
        <v>1.6404643186286272E-5</v>
      </c>
      <c r="Y176" s="73">
        <v>-7.448561299353203E-6</v>
      </c>
      <c r="Z176" s="77" t="s">
        <v>1779</v>
      </c>
      <c r="AM176" s="95"/>
      <c r="AN176" s="95"/>
      <c r="AO176" s="95"/>
      <c r="AP176" s="95"/>
      <c r="AQ176" s="95"/>
      <c r="AR176" s="95"/>
      <c r="AS176" s="95"/>
      <c r="AT176" s="95"/>
      <c r="AU176" s="95"/>
      <c r="AV176" s="76">
        <v>46303.458113425928</v>
      </c>
      <c r="AW176" s="73" t="s">
        <v>1441</v>
      </c>
      <c r="AX176" s="73" t="s">
        <v>1479</v>
      </c>
      <c r="AY176" s="73">
        <v>0.78543584350578988</v>
      </c>
      <c r="AZ176" s="73" t="s">
        <v>287</v>
      </c>
      <c r="BA176" s="77" t="s">
        <v>1480</v>
      </c>
      <c r="BD176" s="76">
        <v>46303.458113425928</v>
      </c>
      <c r="BE176" s="73" t="s">
        <v>1705</v>
      </c>
      <c r="BF176" s="73" t="s">
        <v>371</v>
      </c>
      <c r="BG176" s="73" t="s">
        <v>643</v>
      </c>
      <c r="BH176" s="73" t="s">
        <v>1699</v>
      </c>
      <c r="BI176" s="73" t="s">
        <v>1701</v>
      </c>
      <c r="BJ176" s="73" t="s">
        <v>1661</v>
      </c>
      <c r="BK176" s="73" t="s">
        <v>1413</v>
      </c>
      <c r="BL176" s="73">
        <v>5</v>
      </c>
      <c r="BM176" s="79">
        <v>2.5000000000000001E-2</v>
      </c>
      <c r="BN176" s="73">
        <v>390</v>
      </c>
      <c r="BQ176" s="76">
        <v>46303.458113425928</v>
      </c>
      <c r="BR176" s="73" t="s">
        <v>1752</v>
      </c>
      <c r="BS176" s="73" t="s">
        <v>1762</v>
      </c>
      <c r="BT176" s="73">
        <v>-3.1180499818300227</v>
      </c>
      <c r="BU176" s="73">
        <v>-0.29354435859481764</v>
      </c>
      <c r="BV176" s="73">
        <v>-3.1499180785654124</v>
      </c>
      <c r="BW176" s="73">
        <v>-0.45470708919774416</v>
      </c>
      <c r="BX176" s="73"/>
      <c r="BY176" s="73"/>
      <c r="BZ176" s="73" t="s">
        <v>1763</v>
      </c>
      <c r="CA176" s="73">
        <v>5</v>
      </c>
      <c r="CB176" s="73" t="s">
        <v>284</v>
      </c>
      <c r="CC176" s="77" t="s">
        <v>1755</v>
      </c>
      <c r="CD176" s="73">
        <v>1</v>
      </c>
      <c r="CE176" s="73" t="s">
        <v>91</v>
      </c>
      <c r="CF176" s="73" t="s">
        <v>1791</v>
      </c>
      <c r="CG176" s="73"/>
      <c r="CH176" s="73"/>
      <c r="CI176" s="73">
        <v>66</v>
      </c>
      <c r="CJ176" s="73">
        <v>3.9152247215349663E-2</v>
      </c>
      <c r="CK176" s="73" t="s">
        <v>287</v>
      </c>
      <c r="CL176" s="73" t="s">
        <v>1810</v>
      </c>
    </row>
    <row r="177" spans="1:66" ht="15" customHeight="1" x14ac:dyDescent="0.25">
      <c r="A177" s="76">
        <v>46303.458113425928</v>
      </c>
      <c r="B177" s="73">
        <v>1</v>
      </c>
      <c r="C177" s="73" t="s">
        <v>371</v>
      </c>
      <c r="D177" s="73" t="s">
        <v>644</v>
      </c>
      <c r="E177" s="73" t="s">
        <v>1388</v>
      </c>
      <c r="F177" s="73" t="s">
        <v>179</v>
      </c>
      <c r="G177" s="79">
        <v>2.7797846167396925E-4</v>
      </c>
      <c r="H177" s="73">
        <v>0</v>
      </c>
      <c r="I177" s="77" t="s">
        <v>1682</v>
      </c>
      <c r="L177" s="76">
        <v>46303.458113425928</v>
      </c>
      <c r="M177" s="73" t="s">
        <v>1388</v>
      </c>
      <c r="N177" s="73" t="s">
        <v>179</v>
      </c>
      <c r="O177" s="73">
        <v>-2.8403066101655172</v>
      </c>
      <c r="P177" s="73">
        <v>-0.45760665819065105</v>
      </c>
      <c r="Q177" s="73">
        <v>1.4419226943094715E-3</v>
      </c>
      <c r="R177" s="73" t="s">
        <v>1368</v>
      </c>
      <c r="S177" s="73">
        <v>2.9048979086555952E-2</v>
      </c>
      <c r="T177" s="73">
        <v>4.9637637522653384E-2</v>
      </c>
      <c r="U177" s="73"/>
      <c r="V177" s="73">
        <v>0.70254882907267235</v>
      </c>
      <c r="W177" s="73">
        <v>2.1478351646569974E-7</v>
      </c>
      <c r="X177" s="73">
        <v>1.8267505370218771E-7</v>
      </c>
      <c r="Y177" s="73">
        <v>-9.5999764397319522E-8</v>
      </c>
      <c r="Z177" s="77" t="s">
        <v>1779</v>
      </c>
      <c r="AM177" s="95"/>
      <c r="AN177" s="95"/>
      <c r="AO177" s="95"/>
      <c r="AP177" s="95"/>
      <c r="AQ177" s="95"/>
      <c r="AR177" s="95"/>
      <c r="AS177" s="95"/>
      <c r="AT177" s="95"/>
      <c r="AU177" s="95"/>
      <c r="AV177" s="76">
        <v>46303.458113425928</v>
      </c>
      <c r="AW177" s="73" t="s">
        <v>1441</v>
      </c>
      <c r="AX177" s="73" t="s">
        <v>1481</v>
      </c>
      <c r="AY177" s="73">
        <v>-3.1991467917808074</v>
      </c>
      <c r="AZ177" s="73" t="s">
        <v>284</v>
      </c>
      <c r="BA177" s="77" t="s">
        <v>1482</v>
      </c>
      <c r="BD177" s="76">
        <v>46303.458113425928</v>
      </c>
      <c r="BE177" s="73" t="s">
        <v>1630</v>
      </c>
      <c r="BF177" s="73" t="s">
        <v>371</v>
      </c>
      <c r="BG177" s="73" t="s">
        <v>438</v>
      </c>
      <c r="BH177" s="73" t="s">
        <v>438</v>
      </c>
      <c r="BI177" s="73" t="s">
        <v>1627</v>
      </c>
      <c r="BJ177" s="73" t="s">
        <v>1661</v>
      </c>
      <c r="BK177" s="73" t="s">
        <v>179</v>
      </c>
      <c r="BL177" s="73">
        <v>1</v>
      </c>
      <c r="BM177" s="79">
        <v>-3.5000000000000001E-3</v>
      </c>
      <c r="BN177" s="73">
        <v>-22</v>
      </c>
    </row>
    <row r="178" spans="1:66" ht="15" customHeight="1" x14ac:dyDescent="0.25">
      <c r="A178" s="76">
        <v>46303.458113425928</v>
      </c>
      <c r="B178" s="73">
        <v>1</v>
      </c>
      <c r="C178" s="73" t="s">
        <v>371</v>
      </c>
      <c r="D178" s="73" t="s">
        <v>644</v>
      </c>
      <c r="E178" s="73" t="s">
        <v>1389</v>
      </c>
      <c r="F178" s="73" t="s">
        <v>179</v>
      </c>
      <c r="G178" s="79">
        <v>2.9181029629992919E-4</v>
      </c>
      <c r="H178" s="73">
        <v>0</v>
      </c>
      <c r="I178" s="77" t="s">
        <v>1682</v>
      </c>
      <c r="L178" s="76">
        <v>46303.458113425928</v>
      </c>
      <c r="M178" s="73" t="s">
        <v>1389</v>
      </c>
      <c r="N178" s="73" t="s">
        <v>179</v>
      </c>
      <c r="O178" s="73">
        <v>-2.948619249632209</v>
      </c>
      <c r="P178" s="73">
        <v>-0.41670258600864346</v>
      </c>
      <c r="Q178" s="73">
        <v>1.7728198945700161E-2</v>
      </c>
      <c r="R178" s="73" t="s">
        <v>1368</v>
      </c>
      <c r="S178" s="73">
        <v>0.10913781454642445</v>
      </c>
      <c r="T178" s="73">
        <v>0.16243864713051884</v>
      </c>
      <c r="U178" s="73"/>
      <c r="V178" s="73">
        <v>0.98573086442061164</v>
      </c>
      <c r="W178" s="73">
        <v>2.4118902879241002E-5</v>
      </c>
      <c r="X178" s="73">
        <v>3.2459723143338249E-5</v>
      </c>
      <c r="Y178" s="73">
        <v>-9.8456771814947627E-6</v>
      </c>
      <c r="Z178" s="77" t="s">
        <v>1779</v>
      </c>
      <c r="AM178" s="95"/>
      <c r="AN178" s="95"/>
      <c r="AO178" s="95"/>
      <c r="AP178" s="95"/>
      <c r="AQ178" s="95"/>
      <c r="AR178" s="95"/>
      <c r="AS178" s="95"/>
      <c r="AT178" s="95"/>
      <c r="AU178" s="95"/>
      <c r="AV178" s="76">
        <v>46303.458113425928</v>
      </c>
      <c r="AW178" s="73" t="s">
        <v>1441</v>
      </c>
      <c r="AX178" s="73" t="s">
        <v>1483</v>
      </c>
      <c r="AY178" s="73">
        <v>-0.78686468954672806</v>
      </c>
      <c r="AZ178" s="73" t="s">
        <v>284</v>
      </c>
      <c r="BA178" s="77" t="s">
        <v>1484</v>
      </c>
      <c r="BD178" s="76">
        <v>46303.458113425928</v>
      </c>
      <c r="BE178" s="73" t="s">
        <v>1630</v>
      </c>
      <c r="BF178" s="73" t="s">
        <v>371</v>
      </c>
      <c r="BG178" s="73" t="s">
        <v>438</v>
      </c>
      <c r="BH178" s="73" t="s">
        <v>438</v>
      </c>
      <c r="BI178" s="73" t="s">
        <v>1627</v>
      </c>
      <c r="BJ178" s="73" t="s">
        <v>1661</v>
      </c>
      <c r="BK178" s="73" t="s">
        <v>179</v>
      </c>
      <c r="BL178" s="73">
        <v>2</v>
      </c>
      <c r="BM178" s="79">
        <v>-1.5E-3</v>
      </c>
      <c r="BN178" s="73">
        <v>-22</v>
      </c>
    </row>
    <row r="179" spans="1:66" ht="15" customHeight="1" x14ac:dyDescent="0.25">
      <c r="A179" s="76">
        <v>46303.458113425928</v>
      </c>
      <c r="B179" s="73">
        <v>1</v>
      </c>
      <c r="C179" s="73" t="s">
        <v>371</v>
      </c>
      <c r="D179" s="73" t="s">
        <v>644</v>
      </c>
      <c r="E179" s="73" t="s">
        <v>1390</v>
      </c>
      <c r="F179" s="73" t="s">
        <v>179</v>
      </c>
      <c r="G179" s="79">
        <v>2.8473547973691772E-4</v>
      </c>
      <c r="H179" s="73">
        <v>0</v>
      </c>
      <c r="I179" s="77" t="s">
        <v>1682</v>
      </c>
      <c r="L179" s="76">
        <v>46303.458113425928</v>
      </c>
      <c r="M179" s="73" t="s">
        <v>1390</v>
      </c>
      <c r="N179" s="73" t="s">
        <v>179</v>
      </c>
      <c r="O179" s="73">
        <v>-3.0956884565527099</v>
      </c>
      <c r="P179" s="73">
        <v>-0.39694027963400469</v>
      </c>
      <c r="Q179" s="73">
        <v>2.5163035620353259E-2</v>
      </c>
      <c r="R179" s="73" t="s">
        <v>1368</v>
      </c>
      <c r="S179" s="73">
        <v>0.15844121139948858</v>
      </c>
      <c r="T179" s="73">
        <v>0.15881622841741486</v>
      </c>
      <c r="U179" s="73"/>
      <c r="V179" s="73">
        <v>0.79933726483974121</v>
      </c>
      <c r="W179" s="73">
        <v>5.2761533774920218E-5</v>
      </c>
      <c r="X179" s="73">
        <v>5.2768488069695099E-5</v>
      </c>
      <c r="Y179" s="73">
        <v>-1.2469406829771959E-7</v>
      </c>
      <c r="Z179" s="77" t="s">
        <v>1779</v>
      </c>
      <c r="AM179" s="95"/>
      <c r="AN179" s="95"/>
      <c r="AO179" s="95"/>
      <c r="AP179" s="95"/>
      <c r="AQ179" s="95"/>
      <c r="AR179" s="95"/>
      <c r="AS179" s="95"/>
      <c r="AT179" s="95"/>
      <c r="AU179" s="95"/>
      <c r="AV179" s="76">
        <v>46303.458113425928</v>
      </c>
      <c r="AW179" s="73" t="s">
        <v>1441</v>
      </c>
      <c r="AX179" s="73" t="s">
        <v>1485</v>
      </c>
      <c r="AY179" s="73">
        <v>0.53539073782716862</v>
      </c>
      <c r="AZ179" s="73" t="s">
        <v>1486</v>
      </c>
      <c r="BA179" s="77" t="s">
        <v>1487</v>
      </c>
      <c r="BD179" s="76">
        <v>46303.458113425928</v>
      </c>
      <c r="BE179" s="73" t="s">
        <v>1630</v>
      </c>
      <c r="BF179" s="73" t="s">
        <v>371</v>
      </c>
      <c r="BG179" s="73" t="s">
        <v>438</v>
      </c>
      <c r="BH179" s="73" t="s">
        <v>438</v>
      </c>
      <c r="BI179" s="73" t="s">
        <v>1627</v>
      </c>
      <c r="BJ179" s="73" t="s">
        <v>1661</v>
      </c>
      <c r="BK179" s="73" t="s">
        <v>179</v>
      </c>
      <c r="BL179" s="73">
        <v>3</v>
      </c>
      <c r="BM179" s="79">
        <v>0</v>
      </c>
      <c r="BN179" s="73">
        <v>0</v>
      </c>
    </row>
    <row r="180" spans="1:66" ht="15" customHeight="1" x14ac:dyDescent="0.25">
      <c r="A180" s="76">
        <v>46303.458113425928</v>
      </c>
      <c r="B180" s="73">
        <v>1</v>
      </c>
      <c r="C180" s="73" t="s">
        <v>371</v>
      </c>
      <c r="D180" s="73" t="s">
        <v>644</v>
      </c>
      <c r="E180" s="73" t="s">
        <v>1391</v>
      </c>
      <c r="F180" s="73" t="s">
        <v>179</v>
      </c>
      <c r="G180" s="79">
        <v>3.4685793578589544E-4</v>
      </c>
      <c r="H180" s="73">
        <v>0</v>
      </c>
      <c r="I180" s="77" t="s">
        <v>1682</v>
      </c>
      <c r="L180" s="76">
        <v>46303.458113425928</v>
      </c>
      <c r="M180" s="73" t="s">
        <v>1391</v>
      </c>
      <c r="N180" s="73" t="s">
        <v>179</v>
      </c>
      <c r="O180" s="73">
        <v>-3.1204091871277471</v>
      </c>
      <c r="P180" s="73">
        <v>-0.30601117669247774</v>
      </c>
      <c r="Q180" s="73">
        <v>2.7992418640918372E-3</v>
      </c>
      <c r="R180" s="73" t="s">
        <v>1368</v>
      </c>
      <c r="S180" s="73">
        <v>2.3103599018907531E-2</v>
      </c>
      <c r="T180" s="73">
        <v>0.12116042447753325</v>
      </c>
      <c r="U180" s="73"/>
      <c r="V180" s="73">
        <v>1.4800676475346375</v>
      </c>
      <c r="W180" s="73">
        <v>1.5160303173852519E-7</v>
      </c>
      <c r="X180" s="73">
        <v>3.3972815763408784E-6</v>
      </c>
      <c r="Y180" s="73">
        <v>-2.977513205746829E-7</v>
      </c>
      <c r="Z180" s="77" t="s">
        <v>1779</v>
      </c>
      <c r="AM180" s="95"/>
      <c r="AN180" s="95"/>
      <c r="AO180" s="95"/>
      <c r="AP180" s="95"/>
      <c r="AQ180" s="95"/>
      <c r="AR180" s="95"/>
      <c r="AS180" s="95"/>
      <c r="AT180" s="95"/>
      <c r="AU180" s="95"/>
      <c r="AV180" s="76">
        <v>46303.458113425928</v>
      </c>
      <c r="AW180" s="73" t="s">
        <v>1441</v>
      </c>
      <c r="AX180" s="73" t="s">
        <v>1488</v>
      </c>
      <c r="AY180" s="73">
        <v>8.0876677887471935</v>
      </c>
      <c r="AZ180" s="73" t="s">
        <v>1486</v>
      </c>
      <c r="BA180" s="77" t="s">
        <v>1489</v>
      </c>
      <c r="BD180" s="76">
        <v>46303.458113425928</v>
      </c>
      <c r="BE180" s="73" t="s">
        <v>1633</v>
      </c>
      <c r="BF180" s="73" t="s">
        <v>371</v>
      </c>
      <c r="BG180" s="73" t="s">
        <v>438</v>
      </c>
      <c r="BH180" s="73" t="s">
        <v>438</v>
      </c>
      <c r="BI180" s="73" t="s">
        <v>1627</v>
      </c>
      <c r="BJ180" s="73" t="s">
        <v>1661</v>
      </c>
      <c r="BK180" s="73" t="s">
        <v>1413</v>
      </c>
      <c r="BL180" s="73">
        <v>1</v>
      </c>
      <c r="BM180" s="79">
        <v>-2.5000000000000001E-2</v>
      </c>
      <c r="BN180" s="73">
        <v>-390</v>
      </c>
    </row>
    <row r="181" spans="1:66" ht="15" customHeight="1" x14ac:dyDescent="0.25">
      <c r="A181" s="76">
        <v>46303.458113425928</v>
      </c>
      <c r="B181" s="73">
        <v>1</v>
      </c>
      <c r="C181" s="73" t="s">
        <v>371</v>
      </c>
      <c r="D181" s="73" t="s">
        <v>644</v>
      </c>
      <c r="E181" s="73" t="s">
        <v>1392</v>
      </c>
      <c r="F181" s="73" t="s">
        <v>179</v>
      </c>
      <c r="G181" s="79">
        <v>3.3003263787310174E-4</v>
      </c>
      <c r="H181" s="73">
        <v>0</v>
      </c>
      <c r="I181" s="77" t="s">
        <v>1682</v>
      </c>
      <c r="L181" s="76">
        <v>46303.458113425928</v>
      </c>
      <c r="M181" s="73" t="s">
        <v>1392</v>
      </c>
      <c r="N181" s="73" t="s">
        <v>179</v>
      </c>
      <c r="O181" s="73">
        <v>-3.245036888056744</v>
      </c>
      <c r="P181" s="73">
        <v>-0.30425045556215785</v>
      </c>
      <c r="Q181" s="73">
        <v>4.0167023441003537E-3</v>
      </c>
      <c r="R181" s="73" t="s">
        <v>1368</v>
      </c>
      <c r="S181" s="73">
        <v>2.6928417551904702E-2</v>
      </c>
      <c r="T181" s="73">
        <v>0.14916221260901047</v>
      </c>
      <c r="U181" s="73"/>
      <c r="V181" s="73">
        <v>-1.5175459848879465</v>
      </c>
      <c r="W181" s="73">
        <v>2.6313285714153925E-7</v>
      </c>
      <c r="X181" s="73">
        <v>7.4270129314270806E-6</v>
      </c>
      <c r="Y181" s="73">
        <v>3.8292793264075021E-7</v>
      </c>
      <c r="Z181" s="77" t="s">
        <v>1779</v>
      </c>
      <c r="AM181" s="95"/>
      <c r="AN181" s="95"/>
      <c r="AO181" s="95"/>
      <c r="AP181" s="95"/>
      <c r="AQ181" s="95"/>
      <c r="AR181" s="95"/>
      <c r="AS181" s="95"/>
      <c r="AT181" s="95"/>
      <c r="AU181" s="95"/>
      <c r="AV181" s="76">
        <v>46303.458113425928</v>
      </c>
      <c r="AW181" s="73" t="s">
        <v>1441</v>
      </c>
      <c r="AX181" s="73" t="s">
        <v>1490</v>
      </c>
      <c r="AY181" s="73">
        <v>1.9771819217727111</v>
      </c>
      <c r="AZ181" s="73" t="s">
        <v>1486</v>
      </c>
      <c r="BA181" s="77" t="s">
        <v>1491</v>
      </c>
      <c r="BD181" s="76">
        <v>46303.458113425928</v>
      </c>
      <c r="BE181" s="73" t="s">
        <v>1633</v>
      </c>
      <c r="BF181" s="73" t="s">
        <v>371</v>
      </c>
      <c r="BG181" s="73" t="s">
        <v>438</v>
      </c>
      <c r="BH181" s="73" t="s">
        <v>438</v>
      </c>
      <c r="BI181" s="73" t="s">
        <v>1627</v>
      </c>
      <c r="BJ181" s="73" t="s">
        <v>1661</v>
      </c>
      <c r="BK181" s="73" t="s">
        <v>1413</v>
      </c>
      <c r="BL181" s="73">
        <v>2</v>
      </c>
      <c r="BM181" s="79">
        <v>-1.9499999999999999E-3</v>
      </c>
      <c r="BN181" s="73">
        <v>-390</v>
      </c>
    </row>
    <row r="182" spans="1:66" ht="15" customHeight="1" x14ac:dyDescent="0.25">
      <c r="A182" s="76">
        <v>46303.458113425928</v>
      </c>
      <c r="B182" s="73">
        <v>1</v>
      </c>
      <c r="C182" s="73" t="s">
        <v>371</v>
      </c>
      <c r="D182" s="73" t="s">
        <v>644</v>
      </c>
      <c r="E182" s="73" t="s">
        <v>1393</v>
      </c>
      <c r="F182" s="73" t="s">
        <v>179</v>
      </c>
      <c r="G182" s="79">
        <v>3.0869449770644868E-4</v>
      </c>
      <c r="H182" s="73">
        <v>0</v>
      </c>
      <c r="I182" s="77" t="s">
        <v>1682</v>
      </c>
      <c r="L182" s="76">
        <v>46303.458113425928</v>
      </c>
      <c r="M182" s="73" t="s">
        <v>1393</v>
      </c>
      <c r="N182" s="73" t="s">
        <v>179</v>
      </c>
      <c r="O182" s="73">
        <v>-3.3464218602362363</v>
      </c>
      <c r="P182" s="73">
        <v>-0.31340475305042337</v>
      </c>
      <c r="Q182" s="73">
        <v>2.33457228605061E-4</v>
      </c>
      <c r="R182" s="73" t="s">
        <v>1368</v>
      </c>
      <c r="S182" s="73">
        <v>8.0130222064625205E-3</v>
      </c>
      <c r="T182" s="73">
        <v>2.913472876896701E-2</v>
      </c>
      <c r="U182" s="73"/>
      <c r="V182" s="73">
        <v>-1.4020236772815213</v>
      </c>
      <c r="W182" s="73">
        <v>1.6798515513675484E-9</v>
      </c>
      <c r="X182" s="73">
        <v>1.6083149173461135E-8</v>
      </c>
      <c r="Y182" s="73">
        <v>2.5276160577194968E-9</v>
      </c>
      <c r="Z182" s="77" t="s">
        <v>1779</v>
      </c>
      <c r="AM182" s="95"/>
      <c r="AN182" s="95"/>
      <c r="AO182" s="95"/>
      <c r="AP182" s="95"/>
      <c r="AQ182" s="95"/>
      <c r="AR182" s="95"/>
      <c r="AS182" s="95"/>
      <c r="AT182" s="95"/>
      <c r="AU182" s="95"/>
      <c r="AV182" s="76">
        <v>46303.458113425928</v>
      </c>
      <c r="AW182" s="73" t="s">
        <v>1441</v>
      </c>
      <c r="AX182" s="73" t="s">
        <v>1492</v>
      </c>
      <c r="AY182" s="73">
        <v>4.9083391558671259E-2</v>
      </c>
      <c r="AZ182" s="73" t="s">
        <v>1486</v>
      </c>
      <c r="BA182" s="77" t="s">
        <v>1493</v>
      </c>
      <c r="BD182" s="76">
        <v>46303.458113425928</v>
      </c>
      <c r="BE182" s="73" t="s">
        <v>1633</v>
      </c>
      <c r="BF182" s="73" t="s">
        <v>371</v>
      </c>
      <c r="BG182" s="73" t="s">
        <v>438</v>
      </c>
      <c r="BH182" s="73" t="s">
        <v>438</v>
      </c>
      <c r="BI182" s="73" t="s">
        <v>1627</v>
      </c>
      <c r="BJ182" s="73" t="s">
        <v>1661</v>
      </c>
      <c r="BK182" s="73" t="s">
        <v>1413</v>
      </c>
      <c r="BL182" s="73">
        <v>3</v>
      </c>
      <c r="BM182" s="79">
        <v>0</v>
      </c>
      <c r="BN182" s="73">
        <v>0</v>
      </c>
    </row>
    <row r="183" spans="1:66" ht="15" customHeight="1" x14ac:dyDescent="0.25">
      <c r="A183" s="76">
        <v>46303.458113425928</v>
      </c>
      <c r="B183" s="73">
        <v>1</v>
      </c>
      <c r="C183" s="73" t="s">
        <v>371</v>
      </c>
      <c r="D183" s="73" t="s">
        <v>644</v>
      </c>
      <c r="E183" s="73" t="s">
        <v>1394</v>
      </c>
      <c r="F183" s="73" t="s">
        <v>179</v>
      </c>
      <c r="G183" s="79">
        <v>2.3279142840588673E-4</v>
      </c>
      <c r="H183" s="73">
        <v>0</v>
      </c>
      <c r="I183" s="77" t="s">
        <v>1682</v>
      </c>
      <c r="L183" s="76">
        <v>46303.458113425928</v>
      </c>
      <c r="M183" s="73" t="s">
        <v>1394</v>
      </c>
      <c r="N183" s="73" t="s">
        <v>179</v>
      </c>
      <c r="O183" s="73">
        <v>-3.4064745175916045</v>
      </c>
      <c r="P183" s="73">
        <v>-0.40636838147296345</v>
      </c>
      <c r="Q183" s="73">
        <v>2.1863655807885865E-2</v>
      </c>
      <c r="R183" s="73" t="s">
        <v>1368</v>
      </c>
      <c r="S183" s="73">
        <v>0.13131951152841684</v>
      </c>
      <c r="T183" s="73">
        <v>0.16649205859380303</v>
      </c>
      <c r="U183" s="73"/>
      <c r="V183" s="73">
        <v>-0.92560134310566733</v>
      </c>
      <c r="W183" s="73">
        <v>3.8321123132697257E-5</v>
      </c>
      <c r="X183" s="73">
        <v>4.3602759829592271E-5</v>
      </c>
      <c r="Y183" s="73">
        <v>9.1696884457381121E-6</v>
      </c>
      <c r="Z183" s="77" t="s">
        <v>1779</v>
      </c>
      <c r="AM183" s="95"/>
      <c r="AN183" s="95"/>
      <c r="AO183" s="95"/>
      <c r="AP183" s="95"/>
      <c r="AQ183" s="95"/>
      <c r="AR183" s="95"/>
      <c r="AS183" s="95"/>
      <c r="AT183" s="95"/>
      <c r="AU183" s="95"/>
      <c r="AV183" s="76">
        <v>46303.458113425928</v>
      </c>
      <c r="AW183" s="73" t="s">
        <v>1441</v>
      </c>
      <c r="AX183" s="73" t="s">
        <v>1494</v>
      </c>
      <c r="AY183" s="73">
        <v>4.9093077509575839E-2</v>
      </c>
      <c r="AZ183" s="73" t="s">
        <v>1486</v>
      </c>
      <c r="BA183" s="77" t="s">
        <v>1495</v>
      </c>
      <c r="BD183" s="76">
        <v>46303.458113425928</v>
      </c>
      <c r="BE183" s="73" t="s">
        <v>1633</v>
      </c>
      <c r="BF183" s="73" t="s">
        <v>371</v>
      </c>
      <c r="BG183" s="73" t="s">
        <v>438</v>
      </c>
      <c r="BH183" s="73" t="s">
        <v>438</v>
      </c>
      <c r="BI183" s="73" t="s">
        <v>1627</v>
      </c>
      <c r="BJ183" s="73" t="s">
        <v>1661</v>
      </c>
      <c r="BK183" s="73" t="s">
        <v>1413</v>
      </c>
      <c r="BL183" s="73">
        <v>4</v>
      </c>
      <c r="BM183" s="79">
        <v>1.9499999999999999E-3</v>
      </c>
      <c r="BN183" s="73">
        <v>390</v>
      </c>
    </row>
    <row r="184" spans="1:66" ht="15" customHeight="1" x14ac:dyDescent="0.25">
      <c r="A184" s="76">
        <v>46303.458113425928</v>
      </c>
      <c r="B184" s="73">
        <v>1</v>
      </c>
      <c r="C184" s="73" t="s">
        <v>371</v>
      </c>
      <c r="D184" s="73" t="s">
        <v>644</v>
      </c>
      <c r="E184" s="73" t="s">
        <v>1395</v>
      </c>
      <c r="F184" s="73" t="s">
        <v>179</v>
      </c>
      <c r="G184" s="79">
        <v>1.8850693778520579E-4</v>
      </c>
      <c r="H184" s="73">
        <v>0</v>
      </c>
      <c r="I184" s="77" t="s">
        <v>1682</v>
      </c>
      <c r="L184" s="76">
        <v>46303.458113425928</v>
      </c>
      <c r="M184" s="73" t="s">
        <v>1395</v>
      </c>
      <c r="N184" s="73" t="s">
        <v>179</v>
      </c>
      <c r="O184" s="73">
        <v>-3.5266884422257503</v>
      </c>
      <c r="P184" s="73">
        <v>-0.44349112239187999</v>
      </c>
      <c r="Q184" s="73">
        <v>5.0339892592207672E-3</v>
      </c>
      <c r="R184" s="73" t="s">
        <v>1368</v>
      </c>
      <c r="S184" s="73">
        <v>5.4881043366862843E-2</v>
      </c>
      <c r="T184" s="73">
        <v>9.1725465669258224E-2</v>
      </c>
      <c r="U184" s="73"/>
      <c r="V184" s="73">
        <v>-0.8305955496539843</v>
      </c>
      <c r="W184" s="73">
        <v>2.2942144630637194E-6</v>
      </c>
      <c r="X184" s="73">
        <v>2.4987683541708439E-6</v>
      </c>
      <c r="Y184" s="73">
        <v>1.1283641212047114E-6</v>
      </c>
      <c r="Z184" s="77" t="s">
        <v>1779</v>
      </c>
      <c r="AM184" s="95"/>
      <c r="AN184" s="95"/>
      <c r="AO184" s="95"/>
      <c r="AP184" s="95"/>
      <c r="AQ184" s="95"/>
      <c r="AR184" s="95"/>
      <c r="AS184" s="95"/>
      <c r="AT184" s="95"/>
      <c r="AU184" s="95"/>
      <c r="AV184" s="76">
        <v>46303.458113425928</v>
      </c>
      <c r="AW184" s="73" t="s">
        <v>1441</v>
      </c>
      <c r="AX184" s="73" t="s">
        <v>1496</v>
      </c>
      <c r="AY184" s="73">
        <v>7.691816479318381E-6</v>
      </c>
      <c r="AZ184" s="73" t="s">
        <v>1486</v>
      </c>
      <c r="BA184" s="77" t="s">
        <v>1497</v>
      </c>
      <c r="BD184" s="76">
        <v>46303.458113425928</v>
      </c>
      <c r="BE184" s="73" t="s">
        <v>1633</v>
      </c>
      <c r="BF184" s="73" t="s">
        <v>371</v>
      </c>
      <c r="BG184" s="73" t="s">
        <v>438</v>
      </c>
      <c r="BH184" s="73" t="s">
        <v>438</v>
      </c>
      <c r="BI184" s="73" t="s">
        <v>1627</v>
      </c>
      <c r="BJ184" s="73" t="s">
        <v>1661</v>
      </c>
      <c r="BK184" s="73" t="s">
        <v>1413</v>
      </c>
      <c r="BL184" s="73">
        <v>5</v>
      </c>
      <c r="BM184" s="79">
        <v>2.5000000000000001E-2</v>
      </c>
      <c r="BN184" s="73">
        <v>390</v>
      </c>
    </row>
    <row r="185" spans="1:66" ht="15" customHeight="1" x14ac:dyDescent="0.25">
      <c r="A185" s="76">
        <v>46303.458113425928</v>
      </c>
      <c r="B185" s="73">
        <v>1</v>
      </c>
      <c r="C185" s="73" t="s">
        <v>371</v>
      </c>
      <c r="D185" s="73" t="s">
        <v>644</v>
      </c>
      <c r="E185" s="73" t="s">
        <v>1396</v>
      </c>
      <c r="F185" s="73" t="s">
        <v>179</v>
      </c>
      <c r="G185" s="79">
        <v>9.7760373187204215E-5</v>
      </c>
      <c r="H185" s="73">
        <v>0</v>
      </c>
      <c r="I185" s="77" t="s">
        <v>1682</v>
      </c>
      <c r="L185" s="76">
        <v>46303.458113425928</v>
      </c>
      <c r="M185" s="73" t="s">
        <v>1396</v>
      </c>
      <c r="N185" s="73" t="s">
        <v>179</v>
      </c>
      <c r="O185" s="73">
        <v>-3.5646563795736239</v>
      </c>
      <c r="P185" s="73">
        <v>-0.56143208319827409</v>
      </c>
      <c r="Q185" s="73">
        <v>2.247619684871946E-2</v>
      </c>
      <c r="R185" s="73" t="s">
        <v>1368</v>
      </c>
      <c r="S185" s="73">
        <v>0.13567906635207733</v>
      </c>
      <c r="T185" s="73">
        <v>0.16565707189044651</v>
      </c>
      <c r="U185" s="73"/>
      <c r="V185" s="73">
        <v>-0.69613584565879372</v>
      </c>
      <c r="W185" s="73">
        <v>4.4442199286645291E-5</v>
      </c>
      <c r="X185" s="73">
        <v>4.1437615420892981E-5</v>
      </c>
      <c r="Y185" s="73">
        <v>8.3254506786820065E-6</v>
      </c>
      <c r="Z185" s="77" t="s">
        <v>1779</v>
      </c>
      <c r="AM185" s="95"/>
      <c r="AN185" s="95"/>
      <c r="AO185" s="95"/>
      <c r="AP185" s="95"/>
      <c r="AQ185" s="95"/>
      <c r="AR185" s="95"/>
      <c r="AS185" s="95"/>
      <c r="AT185" s="95"/>
      <c r="AU185" s="95"/>
      <c r="AV185" s="76">
        <v>46303.458113425928</v>
      </c>
      <c r="AW185" s="73" t="s">
        <v>1441</v>
      </c>
      <c r="AX185" s="73" t="s">
        <v>1498</v>
      </c>
      <c r="AY185" s="73">
        <v>0.24998383352180653</v>
      </c>
      <c r="AZ185" s="73" t="s">
        <v>284</v>
      </c>
      <c r="BA185" s="77" t="s">
        <v>1499</v>
      </c>
    </row>
    <row r="186" spans="1:66" ht="15" customHeight="1" x14ac:dyDescent="0.25">
      <c r="A186" s="76">
        <v>46303.458113425928</v>
      </c>
      <c r="B186" s="73">
        <v>1</v>
      </c>
      <c r="C186" s="73" t="s">
        <v>371</v>
      </c>
      <c r="D186" s="73" t="s">
        <v>644</v>
      </c>
      <c r="E186" s="73" t="s">
        <v>1397</v>
      </c>
      <c r="F186" s="73" t="s">
        <v>179</v>
      </c>
      <c r="G186" s="79">
        <v>4.5983307059288501E-5</v>
      </c>
      <c r="H186" s="73">
        <v>0</v>
      </c>
      <c r="I186" s="77" t="s">
        <v>1682</v>
      </c>
      <c r="L186" s="76">
        <v>46303.458113425928</v>
      </c>
      <c r="M186" s="73" t="s">
        <v>1397</v>
      </c>
      <c r="N186" s="73" t="s">
        <v>179</v>
      </c>
      <c r="O186" s="73">
        <v>-3.6595173723376417</v>
      </c>
      <c r="P186" s="73">
        <v>-0.6140170616683206</v>
      </c>
      <c r="Q186" s="73">
        <v>7.8016917365317305E-4</v>
      </c>
      <c r="R186" s="73" t="s">
        <v>1368</v>
      </c>
      <c r="S186" s="73">
        <v>1.6099669900041743E-2</v>
      </c>
      <c r="T186" s="73">
        <v>4.8458706202581366E-2</v>
      </c>
      <c r="U186" s="73"/>
      <c r="V186" s="73">
        <v>-0.21051881932612973</v>
      </c>
      <c r="W186" s="73">
        <v>1.4673832122800888E-7</v>
      </c>
      <c r="X186" s="73">
        <v>2.2782400581507011E-8</v>
      </c>
      <c r="Y186" s="73">
        <v>2.7754827367854422E-8</v>
      </c>
      <c r="Z186" s="77" t="s">
        <v>1779</v>
      </c>
      <c r="AM186" s="95"/>
      <c r="AN186" s="95"/>
      <c r="AO186" s="95"/>
      <c r="AP186" s="95"/>
      <c r="AQ186" s="95"/>
      <c r="AR186" s="95"/>
      <c r="AS186" s="95"/>
      <c r="AT186" s="95"/>
      <c r="AU186" s="95"/>
      <c r="AV186" s="76">
        <v>46303.458113425928</v>
      </c>
      <c r="AW186" s="73" t="s">
        <v>1441</v>
      </c>
      <c r="AX186" s="73" t="s">
        <v>1500</v>
      </c>
      <c r="AY186" s="73">
        <v>0.25000849778826201</v>
      </c>
      <c r="AZ186" s="73" t="s">
        <v>284</v>
      </c>
      <c r="BA186" s="77" t="s">
        <v>1501</v>
      </c>
    </row>
    <row r="187" spans="1:66" ht="15" customHeight="1" x14ac:dyDescent="0.25">
      <c r="A187" s="76">
        <v>46303.458113425928</v>
      </c>
      <c r="B187" s="73">
        <v>1</v>
      </c>
      <c r="C187" s="73" t="s">
        <v>371</v>
      </c>
      <c r="D187" s="73" t="s">
        <v>644</v>
      </c>
      <c r="E187" s="73" t="s">
        <v>1398</v>
      </c>
      <c r="F187" s="73" t="s">
        <v>179</v>
      </c>
      <c r="G187" s="79">
        <v>-3.3936397250973932E-5</v>
      </c>
      <c r="H187" s="73">
        <v>-0.49773382634761809</v>
      </c>
      <c r="I187" s="77" t="s">
        <v>323</v>
      </c>
      <c r="L187" s="76">
        <v>46303.458113425928</v>
      </c>
      <c r="M187" s="73" t="s">
        <v>1398</v>
      </c>
      <c r="N187" s="73" t="s">
        <v>179</v>
      </c>
      <c r="O187" s="73">
        <v>-3.6719597548424185</v>
      </c>
      <c r="P187" s="73">
        <v>-0.72210549376796707</v>
      </c>
      <c r="Q187" s="73">
        <v>6.4312368150977427E-3</v>
      </c>
      <c r="R187" s="73" t="s">
        <v>1368</v>
      </c>
      <c r="S187" s="73">
        <v>4.19396860179597E-2</v>
      </c>
      <c r="T187" s="73">
        <v>0.15334489658153144</v>
      </c>
      <c r="U187" s="73"/>
      <c r="V187" s="73">
        <v>-7.5849103833151563E-2</v>
      </c>
      <c r="W187" s="73">
        <v>1.2535410191540578E-5</v>
      </c>
      <c r="X187" s="73">
        <v>1.0096291296372563E-6</v>
      </c>
      <c r="Y187" s="73">
        <v>8.8098842514227513E-7</v>
      </c>
      <c r="Z187" s="77" t="s">
        <v>1779</v>
      </c>
      <c r="AM187" s="95"/>
      <c r="AN187" s="95"/>
      <c r="AO187" s="95"/>
      <c r="AP187" s="95"/>
      <c r="AQ187" s="95"/>
      <c r="AR187" s="95"/>
      <c r="AS187" s="95"/>
      <c r="AT187" s="95"/>
      <c r="AU187" s="95"/>
      <c r="AV187" s="76">
        <v>46303.458113425928</v>
      </c>
      <c r="AW187" s="73" t="s">
        <v>1441</v>
      </c>
      <c r="AX187" s="73" t="s">
        <v>1502</v>
      </c>
      <c r="AY187" s="73">
        <v>-1.0663580084593565</v>
      </c>
      <c r="AZ187" s="73" t="s">
        <v>1503</v>
      </c>
      <c r="BA187" s="77" t="s">
        <v>1504</v>
      </c>
    </row>
    <row r="188" spans="1:66" ht="15" customHeight="1" x14ac:dyDescent="0.25">
      <c r="A188" s="76">
        <v>46303.458113425928</v>
      </c>
      <c r="B188" s="73">
        <v>1</v>
      </c>
      <c r="C188" s="73" t="s">
        <v>371</v>
      </c>
      <c r="D188" s="73" t="s">
        <v>644</v>
      </c>
      <c r="E188" s="73" t="s">
        <v>1399</v>
      </c>
      <c r="F188" s="73" t="s">
        <v>179</v>
      </c>
      <c r="G188" s="79">
        <v>-1.3590663873359304E-4</v>
      </c>
      <c r="H188" s="73">
        <v>-1.9932973680926984</v>
      </c>
      <c r="I188" s="77" t="s">
        <v>323</v>
      </c>
      <c r="L188" s="76">
        <v>46303.458113425928</v>
      </c>
      <c r="M188" s="73" t="s">
        <v>1399</v>
      </c>
      <c r="N188" s="73" t="s">
        <v>179</v>
      </c>
      <c r="O188" s="73">
        <v>-3.6711463337045749</v>
      </c>
      <c r="P188" s="73">
        <v>-0.8633698956427277</v>
      </c>
      <c r="Q188" s="73">
        <v>6.0275975184165614E-3</v>
      </c>
      <c r="R188" s="73" t="s">
        <v>1368</v>
      </c>
      <c r="S188" s="73">
        <v>4.0085263395842514E-2</v>
      </c>
      <c r="T188" s="73">
        <v>0.15036941279187316</v>
      </c>
      <c r="U188" s="73"/>
      <c r="V188" s="73">
        <v>8.9551556015554409E-2</v>
      </c>
      <c r="W188" s="73">
        <v>1.127309811201191E-5</v>
      </c>
      <c r="X188" s="73">
        <v>8.9149211610946805E-7</v>
      </c>
      <c r="Y188" s="73">
        <v>-9.3975903225346278E-7</v>
      </c>
      <c r="Z188" s="77" t="s">
        <v>1779</v>
      </c>
      <c r="AM188" s="95"/>
      <c r="AN188" s="95"/>
      <c r="AO188" s="95"/>
      <c r="AP188" s="95"/>
      <c r="AQ188" s="95"/>
      <c r="AR188" s="95"/>
      <c r="AS188" s="95"/>
      <c r="AT188" s="95"/>
      <c r="AU188" s="95"/>
      <c r="AV188" s="76">
        <v>46303.458113425928</v>
      </c>
      <c r="AW188" s="73" t="s">
        <v>1441</v>
      </c>
      <c r="AX188" s="73" t="s">
        <v>1505</v>
      </c>
      <c r="AY188" s="73">
        <v>4.9097324003414052E-2</v>
      </c>
      <c r="AZ188" s="73" t="s">
        <v>1486</v>
      </c>
      <c r="BA188" s="77" t="s">
        <v>1506</v>
      </c>
    </row>
    <row r="189" spans="1:66" ht="15" customHeight="1" x14ac:dyDescent="0.25">
      <c r="A189" s="76">
        <v>46303.458113425928</v>
      </c>
      <c r="B189" s="73">
        <v>1</v>
      </c>
      <c r="C189" s="73" t="s">
        <v>371</v>
      </c>
      <c r="D189" s="73" t="s">
        <v>644</v>
      </c>
      <c r="E189" s="73" t="s">
        <v>1400</v>
      </c>
      <c r="F189" s="73" t="s">
        <v>179</v>
      </c>
      <c r="G189" s="79">
        <v>-2.1010730403443596E-4</v>
      </c>
      <c r="H189" s="73">
        <v>-3.0815737925050612</v>
      </c>
      <c r="I189" s="77" t="s">
        <v>323</v>
      </c>
      <c r="L189" s="76">
        <v>46303.458113425928</v>
      </c>
      <c r="M189" s="73" t="s">
        <v>1400</v>
      </c>
      <c r="N189" s="73" t="s">
        <v>179</v>
      </c>
      <c r="O189" s="73">
        <v>-3.6578985319932111</v>
      </c>
      <c r="P189" s="73">
        <v>-0.96870680886729343</v>
      </c>
      <c r="Q189" s="73">
        <v>4.8471423633072639E-4</v>
      </c>
      <c r="R189" s="73" t="s">
        <v>1368</v>
      </c>
      <c r="S189" s="73">
        <v>1.2899258395146723E-2</v>
      </c>
      <c r="T189" s="73">
        <v>3.7576907252720178E-2</v>
      </c>
      <c r="U189" s="73"/>
      <c r="V189" s="73">
        <v>0.22311613409273326</v>
      </c>
      <c r="W189" s="73">
        <v>5.4572258220781715E-8</v>
      </c>
      <c r="X189" s="73">
        <v>9.184419855261688E-9</v>
      </c>
      <c r="Y189" s="73">
        <v>-1.0857147274281945E-8</v>
      </c>
      <c r="Z189" s="77" t="s">
        <v>1779</v>
      </c>
      <c r="AM189" s="95"/>
      <c r="AN189" s="95"/>
      <c r="AO189" s="95"/>
      <c r="AP189" s="95"/>
      <c r="AQ189" s="95"/>
      <c r="AR189" s="95"/>
      <c r="AS189" s="95"/>
      <c r="AT189" s="95"/>
      <c r="AU189" s="95"/>
      <c r="AV189" s="76">
        <v>46303.458113425928</v>
      </c>
      <c r="AW189" s="73" t="s">
        <v>1441</v>
      </c>
      <c r="AX189" s="73" t="s">
        <v>1507</v>
      </c>
      <c r="AY189" s="73">
        <v>4.9079145064833046E-2</v>
      </c>
      <c r="AZ189" s="73" t="s">
        <v>1486</v>
      </c>
      <c r="BA189" s="77" t="s">
        <v>1508</v>
      </c>
    </row>
    <row r="190" spans="1:66" ht="15" customHeight="1" x14ac:dyDescent="0.25">
      <c r="A190" s="76">
        <v>46303.458113425928</v>
      </c>
      <c r="B190" s="73">
        <v>1</v>
      </c>
      <c r="C190" s="73" t="s">
        <v>371</v>
      </c>
      <c r="D190" s="73" t="s">
        <v>644</v>
      </c>
      <c r="E190" s="73" t="s">
        <v>1401</v>
      </c>
      <c r="F190" s="73" t="s">
        <v>179</v>
      </c>
      <c r="G190" s="79">
        <v>-2.3656707672325034E-4</v>
      </c>
      <c r="H190" s="73">
        <v>-3.469650458607672</v>
      </c>
      <c r="I190" s="77" t="s">
        <v>323</v>
      </c>
      <c r="L190" s="76">
        <v>46303.458113425928</v>
      </c>
      <c r="M190" s="73" t="s">
        <v>1401</v>
      </c>
      <c r="N190" s="73" t="s">
        <v>179</v>
      </c>
      <c r="O190" s="73">
        <v>-3.5624351552858577</v>
      </c>
      <c r="P190" s="73">
        <v>-1.0245028163191296</v>
      </c>
      <c r="Q190" s="73">
        <v>2.1767472064982932E-2</v>
      </c>
      <c r="R190" s="73" t="s">
        <v>1368</v>
      </c>
      <c r="S190" s="73">
        <v>0.13020569866842915</v>
      </c>
      <c r="T190" s="73">
        <v>0.16717756816772575</v>
      </c>
      <c r="U190" s="73"/>
      <c r="V190" s="73">
        <v>0.68685729581176991</v>
      </c>
      <c r="W190" s="73">
        <v>4.2677614473726504E-5</v>
      </c>
      <c r="X190" s="73">
        <v>3.8772390048718395E-5</v>
      </c>
      <c r="Y190" s="73">
        <v>-9.7790183273583203E-6</v>
      </c>
      <c r="Z190" s="77" t="s">
        <v>1779</v>
      </c>
      <c r="AM190" s="95"/>
      <c r="AN190" s="95"/>
      <c r="AO190" s="95"/>
      <c r="AP190" s="95"/>
      <c r="AQ190" s="95"/>
      <c r="AR190" s="95"/>
      <c r="AS190" s="95"/>
      <c r="AT190" s="95"/>
      <c r="AU190" s="95"/>
      <c r="AV190" s="76">
        <v>46303.458113425928</v>
      </c>
      <c r="AW190" s="73" t="s">
        <v>1441</v>
      </c>
      <c r="AX190" s="73" t="s">
        <v>1509</v>
      </c>
      <c r="AY190" s="73">
        <v>0.25001931027590929</v>
      </c>
      <c r="AZ190" s="73" t="s">
        <v>284</v>
      </c>
      <c r="BA190" s="77" t="s">
        <v>1510</v>
      </c>
    </row>
    <row r="191" spans="1:66" ht="15" customHeight="1" x14ac:dyDescent="0.25">
      <c r="A191" s="76">
        <v>46303.458113425928</v>
      </c>
      <c r="B191" s="73">
        <v>1</v>
      </c>
      <c r="C191" s="73" t="s">
        <v>371</v>
      </c>
      <c r="D191" s="73" t="s">
        <v>644</v>
      </c>
      <c r="E191" s="73" t="s">
        <v>1402</v>
      </c>
      <c r="F191" s="73" t="s">
        <v>179</v>
      </c>
      <c r="G191" s="79">
        <v>-3.1362347792697687E-4</v>
      </c>
      <c r="H191" s="73">
        <v>-4.599811009595661</v>
      </c>
      <c r="I191" s="77" t="s">
        <v>323</v>
      </c>
      <c r="L191" s="76">
        <v>46303.458113425928</v>
      </c>
      <c r="M191" s="73" t="s">
        <v>1402</v>
      </c>
      <c r="N191" s="73" t="s">
        <v>179</v>
      </c>
      <c r="O191" s="73">
        <v>-3.5226329807815713</v>
      </c>
      <c r="P191" s="73">
        <v>-1.139127174355864</v>
      </c>
      <c r="Q191" s="73">
        <v>3.7767049257318966E-3</v>
      </c>
      <c r="R191" s="73" t="s">
        <v>1368</v>
      </c>
      <c r="S191" s="73">
        <v>4.7315381090755185E-2</v>
      </c>
      <c r="T191" s="73">
        <v>7.9819814163221772E-2</v>
      </c>
      <c r="U191" s="73"/>
      <c r="V191" s="73">
        <v>0.86663980682071895</v>
      </c>
      <c r="W191" s="73">
        <v>1.2496870089824553E-6</v>
      </c>
      <c r="X191" s="73">
        <v>1.4600824160597361E-6</v>
      </c>
      <c r="Y191" s="73">
        <v>-6.4172939604282095E-7</v>
      </c>
      <c r="Z191" s="77" t="s">
        <v>1779</v>
      </c>
      <c r="AM191" s="95"/>
      <c r="AN191" s="95"/>
      <c r="AO191" s="95"/>
      <c r="AP191" s="95"/>
      <c r="AQ191" s="95"/>
      <c r="AR191" s="95"/>
      <c r="AS191" s="95"/>
      <c r="AT191" s="95"/>
      <c r="AU191" s="95"/>
      <c r="AV191" s="76">
        <v>46303.458113425928</v>
      </c>
      <c r="AW191" s="73" t="s">
        <v>1441</v>
      </c>
      <c r="AX191" s="73" t="s">
        <v>1511</v>
      </c>
      <c r="AY191" s="73">
        <v>0.24997301949962583</v>
      </c>
      <c r="AZ191" s="73" t="s">
        <v>284</v>
      </c>
      <c r="BA191" s="77" t="s">
        <v>1512</v>
      </c>
    </row>
    <row r="192" spans="1:66" ht="15" customHeight="1" x14ac:dyDescent="0.25">
      <c r="A192" s="76">
        <v>46303.458113425928</v>
      </c>
      <c r="B192" s="73">
        <v>1</v>
      </c>
      <c r="C192" s="73" t="s">
        <v>371</v>
      </c>
      <c r="D192" s="73" t="s">
        <v>644</v>
      </c>
      <c r="E192" s="73" t="s">
        <v>1403</v>
      </c>
      <c r="F192" s="73" t="s">
        <v>179</v>
      </c>
      <c r="G192" s="79">
        <v>-3.22852971399567E-4</v>
      </c>
      <c r="H192" s="73">
        <v>-4.7351769138603164</v>
      </c>
      <c r="I192" s="77" t="s">
        <v>323</v>
      </c>
      <c r="L192" s="76">
        <v>46303.458113425928</v>
      </c>
      <c r="M192" s="73" t="s">
        <v>1403</v>
      </c>
      <c r="N192" s="73" t="s">
        <v>179</v>
      </c>
      <c r="O192" s="73">
        <v>-3.4050415399648744</v>
      </c>
      <c r="P192" s="73">
        <v>-1.1755272541607198</v>
      </c>
      <c r="Q192" s="73">
        <v>1.9783964058508328E-2</v>
      </c>
      <c r="R192" s="73" t="s">
        <v>1368</v>
      </c>
      <c r="S192" s="73">
        <v>0.12063109433439947</v>
      </c>
      <c r="T192" s="73">
        <v>0.16400385130939191</v>
      </c>
      <c r="U192" s="73"/>
      <c r="V192" s="73">
        <v>1.0174588731063414</v>
      </c>
      <c r="W192" s="73">
        <v>2.9612358101523922E-5</v>
      </c>
      <c r="X192" s="73">
        <v>3.8723307125946733E-5</v>
      </c>
      <c r="Y192" s="73">
        <v>-9.1001670844160839E-6</v>
      </c>
      <c r="Z192" s="77" t="s">
        <v>1779</v>
      </c>
      <c r="AM192" s="95"/>
      <c r="AN192" s="95"/>
      <c r="AO192" s="95"/>
      <c r="AP192" s="95"/>
      <c r="AQ192" s="95"/>
      <c r="AR192" s="95"/>
      <c r="AS192" s="95"/>
      <c r="AT192" s="95"/>
      <c r="AU192" s="95"/>
      <c r="AV192" s="76">
        <v>46303.458113425928</v>
      </c>
      <c r="AW192" s="73" t="s">
        <v>1441</v>
      </c>
      <c r="AX192" s="73" t="s">
        <v>1513</v>
      </c>
      <c r="AY192" s="73">
        <v>0.1251258897627914</v>
      </c>
      <c r="AZ192" s="73" t="s">
        <v>284</v>
      </c>
      <c r="BA192" s="77" t="s">
        <v>1514</v>
      </c>
    </row>
    <row r="193" spans="1:53" ht="15" customHeight="1" x14ac:dyDescent="0.25">
      <c r="A193" s="76">
        <v>46303.458113425928</v>
      </c>
      <c r="B193" s="73">
        <v>1</v>
      </c>
      <c r="C193" s="73" t="s">
        <v>371</v>
      </c>
      <c r="D193" s="73" t="s">
        <v>644</v>
      </c>
      <c r="E193" s="73" t="s">
        <v>1404</v>
      </c>
      <c r="F193" s="73" t="s">
        <v>179</v>
      </c>
      <c r="G193" s="79">
        <v>-3.1187281646424369E-4</v>
      </c>
      <c r="H193" s="73">
        <v>-4.5741346414755748</v>
      </c>
      <c r="I193" s="77" t="s">
        <v>323</v>
      </c>
      <c r="L193" s="76">
        <v>46303.458113425928</v>
      </c>
      <c r="M193" s="73" t="s">
        <v>1404</v>
      </c>
      <c r="N193" s="73" t="s">
        <v>179</v>
      </c>
      <c r="O193" s="73">
        <v>-3.2543613873378803</v>
      </c>
      <c r="P193" s="73">
        <v>-1.190611145412058</v>
      </c>
      <c r="Q193" s="73">
        <v>2.5193099378769651E-2</v>
      </c>
      <c r="R193" s="73" t="s">
        <v>1368</v>
      </c>
      <c r="S193" s="73">
        <v>0.15868275794738804</v>
      </c>
      <c r="T193" s="73">
        <v>0.15876393695616395</v>
      </c>
      <c r="U193" s="73"/>
      <c r="V193" s="73">
        <v>0.79413776948543513</v>
      </c>
      <c r="W193" s="73">
        <v>5.2890555468905942E-5</v>
      </c>
      <c r="X193" s="73">
        <v>5.2891501084547159E-5</v>
      </c>
      <c r="Y193" s="73">
        <v>-2.7046966629356147E-8</v>
      </c>
      <c r="Z193" s="77" t="s">
        <v>1779</v>
      </c>
      <c r="AM193" s="95"/>
      <c r="AN193" s="95"/>
      <c r="AO193" s="95"/>
      <c r="AP193" s="95"/>
      <c r="AQ193" s="95"/>
      <c r="AR193" s="95"/>
      <c r="AS193" s="95"/>
      <c r="AT193" s="95"/>
      <c r="AU193" s="95"/>
      <c r="AV193" s="76">
        <v>46303.458113425928</v>
      </c>
      <c r="AW193" s="73" t="s">
        <v>1441</v>
      </c>
      <c r="AX193" s="73" t="s">
        <v>1515</v>
      </c>
      <c r="AY193" s="73">
        <v>0.11949008738185837</v>
      </c>
      <c r="AZ193" s="73" t="s">
        <v>284</v>
      </c>
      <c r="BA193" s="77" t="s">
        <v>1516</v>
      </c>
    </row>
    <row r="194" spans="1:53" ht="15" customHeight="1" x14ac:dyDescent="0.25">
      <c r="A194" s="76">
        <v>46303.458113425928</v>
      </c>
      <c r="B194" s="73">
        <v>1</v>
      </c>
      <c r="C194" s="73" t="s">
        <v>371</v>
      </c>
      <c r="D194" s="73" t="s">
        <v>644</v>
      </c>
      <c r="E194" s="73" t="s">
        <v>1405</v>
      </c>
      <c r="F194" s="73" t="s">
        <v>179</v>
      </c>
      <c r="G194" s="79">
        <v>-3.7151346062740939E-4</v>
      </c>
      <c r="H194" s="73">
        <v>-5.4488640892020044</v>
      </c>
      <c r="I194" s="77" t="s">
        <v>323</v>
      </c>
      <c r="L194" s="76">
        <v>46303.458113425928</v>
      </c>
      <c r="M194" s="73" t="s">
        <v>1405</v>
      </c>
      <c r="N194" s="73" t="s">
        <v>179</v>
      </c>
      <c r="O194" s="73">
        <v>-3.2344616917773621</v>
      </c>
      <c r="P194" s="73">
        <v>-1.2771373122733989</v>
      </c>
      <c r="Q194" s="73">
        <v>1.8663607083513301E-3</v>
      </c>
      <c r="R194" s="73" t="s">
        <v>1368</v>
      </c>
      <c r="S194" s="73">
        <v>1.4619965110910186E-2</v>
      </c>
      <c r="T194" s="73">
        <v>0.12765835582894064</v>
      </c>
      <c r="U194" s="73"/>
      <c r="V194" s="73">
        <v>1.528304911308052</v>
      </c>
      <c r="W194" s="73">
        <v>3.7757089005586457E-8</v>
      </c>
      <c r="X194" s="73">
        <v>2.5301062720463907E-6</v>
      </c>
      <c r="Y194" s="73">
        <v>-1.0615913110725535E-7</v>
      </c>
      <c r="Z194" s="77" t="s">
        <v>1779</v>
      </c>
      <c r="AM194" s="95"/>
      <c r="AN194" s="95"/>
      <c r="AO194" s="95"/>
      <c r="AP194" s="95"/>
      <c r="AQ194" s="95"/>
      <c r="AR194" s="95"/>
      <c r="AS194" s="95"/>
      <c r="AT194" s="95"/>
      <c r="AU194" s="95"/>
      <c r="AV194" s="76">
        <v>46303.458113425928</v>
      </c>
      <c r="AW194" s="73" t="s">
        <v>1441</v>
      </c>
      <c r="AX194" s="73" t="s">
        <v>1517</v>
      </c>
      <c r="AY194" s="73">
        <v>0.12111592573366799</v>
      </c>
      <c r="AZ194" s="73" t="s">
        <v>284</v>
      </c>
      <c r="BA194" s="77" t="s">
        <v>1518</v>
      </c>
    </row>
    <row r="195" spans="1:53" ht="15" customHeight="1" x14ac:dyDescent="0.25">
      <c r="A195" s="76">
        <v>46303.458113425928</v>
      </c>
      <c r="B195" s="73">
        <v>1</v>
      </c>
      <c r="C195" s="73" t="s">
        <v>371</v>
      </c>
      <c r="D195" s="73" t="s">
        <v>644</v>
      </c>
      <c r="E195" s="73" t="s">
        <v>1406</v>
      </c>
      <c r="F195" s="73" t="s">
        <v>179</v>
      </c>
      <c r="G195" s="79">
        <v>-3.5661655970265339E-4</v>
      </c>
      <c r="H195" s="73">
        <v>-5.2303762089722499</v>
      </c>
      <c r="I195" s="77" t="s">
        <v>323</v>
      </c>
      <c r="L195" s="76">
        <v>46303.458113425928</v>
      </c>
      <c r="M195" s="73" t="s">
        <v>1406</v>
      </c>
      <c r="N195" s="73" t="s">
        <v>179</v>
      </c>
      <c r="O195" s="73">
        <v>-3.1365626403170301</v>
      </c>
      <c r="P195" s="73">
        <v>-1.2761955960703488</v>
      </c>
      <c r="Q195" s="73">
        <v>1.0644161396427129E-3</v>
      </c>
      <c r="R195" s="73" t="s">
        <v>1368</v>
      </c>
      <c r="S195" s="73">
        <v>1.2453685591398441E-2</v>
      </c>
      <c r="T195" s="73">
        <v>8.5469970462502723E-2</v>
      </c>
      <c r="U195" s="73"/>
      <c r="V195" s="73">
        <v>-1.5008694887680121</v>
      </c>
      <c r="W195" s="73">
        <v>1.6853188609697041E-8</v>
      </c>
      <c r="X195" s="73">
        <v>6.4487748418478852E-7</v>
      </c>
      <c r="Y195" s="73">
        <v>4.4204327917651274E-8</v>
      </c>
      <c r="Z195" s="77" t="s">
        <v>1779</v>
      </c>
      <c r="AM195" s="95"/>
      <c r="AN195" s="95"/>
      <c r="AO195" s="95"/>
      <c r="AP195" s="95"/>
      <c r="AQ195" s="95"/>
      <c r="AR195" s="95"/>
      <c r="AS195" s="95"/>
      <c r="AT195" s="95"/>
      <c r="AU195" s="95"/>
      <c r="AV195" s="76">
        <v>46303.458113425928</v>
      </c>
      <c r="AW195" s="73" t="s">
        <v>1441</v>
      </c>
      <c r="AX195" s="73" t="s">
        <v>1519</v>
      </c>
      <c r="AY195" s="73">
        <v>0.12447022584838965</v>
      </c>
      <c r="AZ195" s="73" t="s">
        <v>284</v>
      </c>
      <c r="BA195" s="77" t="s">
        <v>1520</v>
      </c>
    </row>
    <row r="196" spans="1:53" ht="15" customHeight="1" x14ac:dyDescent="0.25">
      <c r="A196" s="76">
        <v>46303.458113425928</v>
      </c>
      <c r="B196" s="73">
        <v>1</v>
      </c>
      <c r="C196" s="73" t="s">
        <v>371</v>
      </c>
      <c r="D196" s="73" t="s">
        <v>644</v>
      </c>
      <c r="E196" s="73" t="s">
        <v>1407</v>
      </c>
      <c r="F196" s="73" t="s">
        <v>179</v>
      </c>
      <c r="G196" s="79">
        <v>-2.8804425132260373E-4</v>
      </c>
      <c r="H196" s="73">
        <v>-4.2246490193981883</v>
      </c>
      <c r="I196" s="77" t="s">
        <v>323</v>
      </c>
      <c r="L196" s="76">
        <v>46303.458113425928</v>
      </c>
      <c r="M196" s="73" t="s">
        <v>1407</v>
      </c>
      <c r="N196" s="73" t="s">
        <v>179</v>
      </c>
      <c r="O196" s="73">
        <v>-3.09673160341094</v>
      </c>
      <c r="P196" s="73">
        <v>-1.1893125530478763</v>
      </c>
      <c r="Q196" s="73">
        <v>2.460120630888005E-2</v>
      </c>
      <c r="R196" s="73" t="s">
        <v>1368</v>
      </c>
      <c r="S196" s="73">
        <v>0.15368508635180034</v>
      </c>
      <c r="T196" s="73">
        <v>0.16007543017273715</v>
      </c>
      <c r="U196" s="73"/>
      <c r="V196" s="73">
        <v>-0.86352365561489508</v>
      </c>
      <c r="W196" s="73">
        <v>5.015697350951348E-5</v>
      </c>
      <c r="X196" s="73">
        <v>5.0796637384035423E-5</v>
      </c>
      <c r="Y196" s="73">
        <v>2.0302263075943066E-6</v>
      </c>
      <c r="Z196" s="77" t="s">
        <v>1779</v>
      </c>
      <c r="AM196" s="95"/>
      <c r="AN196" s="95"/>
      <c r="AO196" s="95"/>
      <c r="AP196" s="95"/>
      <c r="AQ196" s="95"/>
      <c r="AR196" s="95"/>
      <c r="AS196" s="95"/>
      <c r="AT196" s="95"/>
      <c r="AU196" s="95"/>
      <c r="AV196" s="76">
        <v>46303.458113425928</v>
      </c>
      <c r="AW196" s="73" t="s">
        <v>1441</v>
      </c>
      <c r="AX196" s="73" t="s">
        <v>1521</v>
      </c>
      <c r="AY196" s="73">
        <v>0.12252306549696074</v>
      </c>
      <c r="AZ196" s="73" t="s">
        <v>284</v>
      </c>
      <c r="BA196" s="77" t="s">
        <v>1522</v>
      </c>
    </row>
    <row r="197" spans="1:53" ht="15" customHeight="1" x14ac:dyDescent="0.25">
      <c r="A197" s="76">
        <v>46303.458113425928</v>
      </c>
      <c r="B197" s="73">
        <v>1</v>
      </c>
      <c r="C197" s="73" t="s">
        <v>371</v>
      </c>
      <c r="D197" s="73" t="s">
        <v>644</v>
      </c>
      <c r="E197" s="73" t="s">
        <v>1408</v>
      </c>
      <c r="F197" s="73" t="s">
        <v>179</v>
      </c>
      <c r="G197" s="79">
        <v>-2.4885819733404968E-4</v>
      </c>
      <c r="H197" s="73">
        <v>-3.6499202275660623</v>
      </c>
      <c r="I197" s="77" t="s">
        <v>323</v>
      </c>
      <c r="L197" s="76">
        <v>46303.458113425928</v>
      </c>
      <c r="M197" s="73" t="s">
        <v>1408</v>
      </c>
      <c r="N197" s="73" t="s">
        <v>179</v>
      </c>
      <c r="O197" s="73">
        <v>-2.9502442057437688</v>
      </c>
      <c r="P197" s="73">
        <v>-1.1645241420274604</v>
      </c>
      <c r="Q197" s="73">
        <v>1.5573430309784956E-2</v>
      </c>
      <c r="R197" s="73" t="s">
        <v>1368</v>
      </c>
      <c r="S197" s="73">
        <v>9.8932106188654736E-2</v>
      </c>
      <c r="T197" s="73">
        <v>0.15741533168298585</v>
      </c>
      <c r="U197" s="73"/>
      <c r="V197" s="73">
        <v>-1.0597412339346965</v>
      </c>
      <c r="W197" s="73">
        <v>1.7356463202992016E-5</v>
      </c>
      <c r="X197" s="73">
        <v>2.7504293030805522E-5</v>
      </c>
      <c r="Y197" s="73">
        <v>8.3002188508628269E-6</v>
      </c>
      <c r="Z197" s="77" t="s">
        <v>1779</v>
      </c>
      <c r="AM197" s="95"/>
      <c r="AN197" s="95"/>
      <c r="AO197" s="95"/>
      <c r="AP197" s="95"/>
      <c r="AQ197" s="95"/>
      <c r="AR197" s="95"/>
      <c r="AS197" s="95"/>
      <c r="AT197" s="95"/>
      <c r="AU197" s="95"/>
      <c r="AV197" s="76">
        <v>46303.458113425928</v>
      </c>
      <c r="AW197" s="73" t="s">
        <v>1441</v>
      </c>
      <c r="AX197" s="73" t="s">
        <v>1523</v>
      </c>
      <c r="AY197" s="73">
        <v>0.12474727914798919</v>
      </c>
      <c r="AZ197" s="73" t="s">
        <v>284</v>
      </c>
      <c r="BA197" s="77" t="s">
        <v>1524</v>
      </c>
    </row>
    <row r="198" spans="1:53" ht="15" customHeight="1" x14ac:dyDescent="0.25">
      <c r="A198" s="76">
        <v>46303.458113425928</v>
      </c>
      <c r="B198" s="73">
        <v>1</v>
      </c>
      <c r="C198" s="73" t="s">
        <v>371</v>
      </c>
      <c r="D198" s="73" t="s">
        <v>644</v>
      </c>
      <c r="E198" s="73" t="s">
        <v>1409</v>
      </c>
      <c r="F198" s="73" t="s">
        <v>179</v>
      </c>
      <c r="G198" s="79">
        <v>-2.0502382609104058E-4</v>
      </c>
      <c r="H198" s="73">
        <v>-3.0070161160019286</v>
      </c>
      <c r="I198" s="77" t="s">
        <v>323</v>
      </c>
      <c r="L198" s="76">
        <v>46303.458113425928</v>
      </c>
      <c r="M198" s="73" t="s">
        <v>1409</v>
      </c>
      <c r="N198" s="73" t="s">
        <v>179</v>
      </c>
      <c r="O198" s="73">
        <v>-2.8441965733385981</v>
      </c>
      <c r="P198" s="73">
        <v>-1.1251776801276643</v>
      </c>
      <c r="Q198" s="73">
        <v>8.3361150072549768E-4</v>
      </c>
      <c r="R198" s="73" t="s">
        <v>1368</v>
      </c>
      <c r="S198" s="73">
        <v>2.2083718120488881E-2</v>
      </c>
      <c r="T198" s="73">
        <v>3.7747787585369175E-2</v>
      </c>
      <c r="U198" s="73"/>
      <c r="V198" s="73">
        <v>-0.73857279466769032</v>
      </c>
      <c r="W198" s="73">
        <v>6.9475536005363165E-8</v>
      </c>
      <c r="X198" s="73">
        <v>6.3387276252402457E-8</v>
      </c>
      <c r="Y198" s="73">
        <v>3.2410051188351583E-8</v>
      </c>
      <c r="Z198" s="77" t="s">
        <v>1779</v>
      </c>
      <c r="AM198" s="95"/>
      <c r="AN198" s="95"/>
      <c r="AO198" s="95"/>
      <c r="AP198" s="95"/>
      <c r="AQ198" s="95"/>
      <c r="AR198" s="95"/>
      <c r="AS198" s="95"/>
      <c r="AT198" s="95"/>
      <c r="AU198" s="95"/>
      <c r="AV198" s="76">
        <v>46303.458113425928</v>
      </c>
      <c r="AW198" s="73" t="s">
        <v>1441</v>
      </c>
      <c r="AX198" s="73" t="s">
        <v>1525</v>
      </c>
      <c r="AY198" s="73">
        <v>0.1220700893893073</v>
      </c>
      <c r="AZ198" s="73" t="s">
        <v>284</v>
      </c>
      <c r="BA198" s="77" t="s">
        <v>1526</v>
      </c>
    </row>
    <row r="199" spans="1:53" ht="15" customHeight="1" x14ac:dyDescent="0.25">
      <c r="A199" s="76">
        <v>46303.458113425928</v>
      </c>
      <c r="B199" s="73">
        <v>1</v>
      </c>
      <c r="C199" s="73" t="s">
        <v>371</v>
      </c>
      <c r="D199" s="73" t="s">
        <v>644</v>
      </c>
      <c r="E199" s="73" t="s">
        <v>1410</v>
      </c>
      <c r="F199" s="73" t="s">
        <v>179</v>
      </c>
      <c r="G199" s="79">
        <v>-1.2288477752194667E-4</v>
      </c>
      <c r="H199" s="73">
        <v>-1.8023100703218848</v>
      </c>
      <c r="I199" s="77" t="s">
        <v>323</v>
      </c>
      <c r="L199" s="76">
        <v>46303.458113425928</v>
      </c>
      <c r="M199" s="73" t="s">
        <v>1410</v>
      </c>
      <c r="N199" s="73" t="s">
        <v>179</v>
      </c>
      <c r="O199" s="73">
        <v>-2.8080779692522406</v>
      </c>
      <c r="P199" s="73">
        <v>-1.0187757338526062</v>
      </c>
      <c r="Q199" s="73">
        <v>1.4492808528429955E-2</v>
      </c>
      <c r="R199" s="73" t="s">
        <v>1368</v>
      </c>
      <c r="S199" s="73">
        <v>9.3445506710660584E-2</v>
      </c>
      <c r="T199" s="73">
        <v>0.15509369084274122</v>
      </c>
      <c r="U199" s="73"/>
      <c r="V199" s="73">
        <v>-0.43622563498457728</v>
      </c>
      <c r="W199" s="73">
        <v>2.5747322865089891E-5</v>
      </c>
      <c r="X199" s="73">
        <v>1.3849585193579562E-5</v>
      </c>
      <c r="Y199" s="73">
        <v>7.0865147072148363E-6</v>
      </c>
      <c r="Z199" s="77" t="s">
        <v>1779</v>
      </c>
      <c r="AM199" s="95"/>
      <c r="AN199" s="95"/>
      <c r="AO199" s="95"/>
      <c r="AP199" s="95"/>
      <c r="AQ199" s="95"/>
      <c r="AR199" s="95"/>
      <c r="AS199" s="95"/>
      <c r="AT199" s="95"/>
      <c r="AU199" s="95"/>
      <c r="AV199" s="76">
        <v>46303.458113425928</v>
      </c>
      <c r="AW199" s="73" t="s">
        <v>1441</v>
      </c>
      <c r="AX199" s="73" t="s">
        <v>1527</v>
      </c>
      <c r="AY199" s="73">
        <v>0.12342089308341653</v>
      </c>
      <c r="AZ199" s="73" t="s">
        <v>284</v>
      </c>
      <c r="BA199" s="77" t="s">
        <v>1528</v>
      </c>
    </row>
    <row r="200" spans="1:53" ht="15" customHeight="1" x14ac:dyDescent="0.25">
      <c r="A200" s="76">
        <v>46303.458113425928</v>
      </c>
      <c r="B200" s="73">
        <v>1</v>
      </c>
      <c r="C200" s="73" t="s">
        <v>371</v>
      </c>
      <c r="D200" s="73" t="s">
        <v>644</v>
      </c>
      <c r="E200" s="73" t="s">
        <v>1411</v>
      </c>
      <c r="F200" s="73" t="s">
        <v>179</v>
      </c>
      <c r="G200" s="79">
        <v>-1.2160252273852889E-5</v>
      </c>
      <c r="H200" s="73">
        <v>-0.17835036668317614</v>
      </c>
      <c r="I200" s="77" t="s">
        <v>323</v>
      </c>
      <c r="L200" s="76">
        <v>46303.458113425928</v>
      </c>
      <c r="M200" s="73" t="s">
        <v>1411</v>
      </c>
      <c r="N200" s="73" t="s">
        <v>179</v>
      </c>
      <c r="O200" s="73">
        <v>-2.7828141109514752</v>
      </c>
      <c r="P200" s="73">
        <v>-0.8706375869790286</v>
      </c>
      <c r="Q200" s="73">
        <v>2.357753878783567E-2</v>
      </c>
      <c r="R200" s="73" t="s">
        <v>1368</v>
      </c>
      <c r="S200" s="73">
        <v>0.14582790488957922</v>
      </c>
      <c r="T200" s="73">
        <v>0.16168057002316974</v>
      </c>
      <c r="U200" s="73"/>
      <c r="V200" s="73">
        <v>-0.54559686512472327</v>
      </c>
      <c r="W200" s="73">
        <v>4.8781692466042073E-5</v>
      </c>
      <c r="X200" s="73">
        <v>4.436213011156753E-5</v>
      </c>
      <c r="Y200" s="73">
        <v>4.2487144535872635E-6</v>
      </c>
      <c r="Z200" s="77" t="s">
        <v>1779</v>
      </c>
      <c r="AM200" s="95"/>
      <c r="AN200" s="95"/>
      <c r="AO200" s="95"/>
      <c r="AP200" s="95"/>
      <c r="AQ200" s="95"/>
      <c r="AR200" s="95"/>
      <c r="AS200" s="95"/>
      <c r="AT200" s="95"/>
      <c r="AU200" s="95"/>
      <c r="AV200" s="76">
        <v>46303.458113425928</v>
      </c>
      <c r="AW200" s="73" t="s">
        <v>1441</v>
      </c>
      <c r="AX200" s="73" t="s">
        <v>1529</v>
      </c>
      <c r="AY200" s="73">
        <v>0.91496612522303167</v>
      </c>
      <c r="AZ200" s="73" t="s">
        <v>287</v>
      </c>
      <c r="BA200" s="77" t="s">
        <v>1530</v>
      </c>
    </row>
    <row r="201" spans="1:53" ht="15" customHeight="1" x14ac:dyDescent="0.25">
      <c r="A201" s="76">
        <v>46303.458113425928</v>
      </c>
      <c r="B201" s="73">
        <v>1</v>
      </c>
      <c r="C201" s="73" t="s">
        <v>371</v>
      </c>
      <c r="D201" s="73" t="s">
        <v>644</v>
      </c>
      <c r="E201" s="73" t="s">
        <v>1412</v>
      </c>
      <c r="F201" s="73" t="s">
        <v>179</v>
      </c>
      <c r="G201" s="79">
        <v>9.9432257672013141E-5</v>
      </c>
      <c r="H201" s="73">
        <v>0</v>
      </c>
      <c r="I201" s="77" t="s">
        <v>1682</v>
      </c>
      <c r="L201" s="76">
        <v>46303.458113425928</v>
      </c>
      <c r="M201" s="73" t="s">
        <v>1412</v>
      </c>
      <c r="N201" s="73" t="s">
        <v>179</v>
      </c>
      <c r="O201" s="73">
        <v>-2.781775879942066</v>
      </c>
      <c r="P201" s="73">
        <v>-0.71643047651512604</v>
      </c>
      <c r="Q201" s="73">
        <v>2.3909677169483855E-2</v>
      </c>
      <c r="R201" s="73" t="s">
        <v>1368</v>
      </c>
      <c r="S201" s="73">
        <v>0.14826338001813585</v>
      </c>
      <c r="T201" s="73">
        <v>0.16126488662644778</v>
      </c>
      <c r="U201" s="73"/>
      <c r="V201" s="73">
        <v>0.56305219251602523</v>
      </c>
      <c r="W201" s="73">
        <v>4.9532463418113907E-5</v>
      </c>
      <c r="X201" s="73">
        <v>4.6083119646804121E-5</v>
      </c>
      <c r="Y201" s="73">
        <v>-3.6192676986409538E-6</v>
      </c>
      <c r="Z201" s="77" t="s">
        <v>1779</v>
      </c>
      <c r="AM201" s="95"/>
      <c r="AN201" s="95"/>
      <c r="AO201" s="95"/>
      <c r="AP201" s="95"/>
      <c r="AQ201" s="95"/>
      <c r="AR201" s="95"/>
      <c r="AS201" s="95"/>
      <c r="AT201" s="95"/>
      <c r="AU201" s="95"/>
      <c r="AV201" s="76">
        <v>46303.458113425928</v>
      </c>
      <c r="AW201" s="73" t="s">
        <v>1441</v>
      </c>
      <c r="AX201" s="73" t="s">
        <v>1531</v>
      </c>
      <c r="AY201" s="73">
        <v>-3.1991127258746959</v>
      </c>
      <c r="AZ201" s="73" t="s">
        <v>284</v>
      </c>
      <c r="BA201" s="77" t="s">
        <v>1532</v>
      </c>
    </row>
    <row r="202" spans="1:53" ht="15" customHeight="1" x14ac:dyDescent="0.25">
      <c r="A202" s="76">
        <v>46303.458113425928</v>
      </c>
      <c r="B202" s="73">
        <v>1</v>
      </c>
      <c r="C202" s="73" t="s">
        <v>371</v>
      </c>
      <c r="D202" s="73" t="s">
        <v>644</v>
      </c>
      <c r="E202" s="73" t="s">
        <v>569</v>
      </c>
      <c r="F202" s="73" t="s">
        <v>1413</v>
      </c>
      <c r="G202" s="79">
        <v>3.0247029054477091E-4</v>
      </c>
      <c r="H202" s="73">
        <v>60.494058108954185</v>
      </c>
      <c r="I202" s="77" t="s">
        <v>324</v>
      </c>
      <c r="L202" s="76">
        <v>46303.458113425928</v>
      </c>
      <c r="M202" s="73" t="s">
        <v>569</v>
      </c>
      <c r="N202" s="73" t="s">
        <v>1413</v>
      </c>
      <c r="O202" s="73">
        <v>-3.1989061596313126</v>
      </c>
      <c r="P202" s="73">
        <v>-0.35165925380406771</v>
      </c>
      <c r="Q202" s="73">
        <v>1.2566370614359172E-3</v>
      </c>
      <c r="R202" s="73" t="s">
        <v>626</v>
      </c>
      <c r="S202" s="73"/>
      <c r="T202" s="73"/>
      <c r="U202" s="73">
        <v>0.04</v>
      </c>
      <c r="V202" s="73">
        <v>0</v>
      </c>
      <c r="W202" s="73">
        <v>0</v>
      </c>
      <c r="X202" s="73">
        <v>0</v>
      </c>
      <c r="Y202" s="73">
        <v>0</v>
      </c>
      <c r="Z202" s="77" t="s">
        <v>1780</v>
      </c>
      <c r="AM202" s="95"/>
      <c r="AN202" s="95"/>
      <c r="AO202" s="95"/>
      <c r="AP202" s="95"/>
      <c r="AQ202" s="95"/>
      <c r="AR202" s="95"/>
      <c r="AS202" s="95"/>
      <c r="AT202" s="95"/>
      <c r="AU202" s="95"/>
      <c r="AV202" s="76">
        <v>46303.458113425928</v>
      </c>
      <c r="AW202" s="73" t="s">
        <v>1441</v>
      </c>
      <c r="AX202" s="73" t="s">
        <v>1533</v>
      </c>
      <c r="AY202" s="73">
        <v>-0.78687865351056163</v>
      </c>
      <c r="AZ202" s="73" t="s">
        <v>284</v>
      </c>
      <c r="BA202" s="77" t="s">
        <v>1534</v>
      </c>
    </row>
    <row r="203" spans="1:53" ht="15" customHeight="1" x14ac:dyDescent="0.25">
      <c r="A203" s="76">
        <v>46303.458113425928</v>
      </c>
      <c r="B203" s="73">
        <v>1</v>
      </c>
      <c r="C203" s="73" t="s">
        <v>371</v>
      </c>
      <c r="D203" s="73" t="s">
        <v>644</v>
      </c>
      <c r="E203" s="73" t="s">
        <v>571</v>
      </c>
      <c r="F203" s="73" t="s">
        <v>1413</v>
      </c>
      <c r="G203" s="79">
        <v>2.6753976488035904E-4</v>
      </c>
      <c r="H203" s="73">
        <v>53.507952976071806</v>
      </c>
      <c r="I203" s="77" t="s">
        <v>324</v>
      </c>
      <c r="L203" s="76">
        <v>46303.458113425928</v>
      </c>
      <c r="M203" s="73" t="s">
        <v>571</v>
      </c>
      <c r="N203" s="73" t="s">
        <v>1413</v>
      </c>
      <c r="O203" s="73">
        <v>-3.333422516009505</v>
      </c>
      <c r="P203" s="73">
        <v>-0.37296455162352343</v>
      </c>
      <c r="Q203" s="73">
        <v>1.2566370614359172E-3</v>
      </c>
      <c r="R203" s="73" t="s">
        <v>626</v>
      </c>
      <c r="S203" s="73"/>
      <c r="T203" s="73"/>
      <c r="U203" s="73">
        <v>0.04</v>
      </c>
      <c r="V203" s="73">
        <v>0</v>
      </c>
      <c r="W203" s="73">
        <v>0</v>
      </c>
      <c r="X203" s="73">
        <v>0</v>
      </c>
      <c r="Y203" s="73">
        <v>0</v>
      </c>
      <c r="Z203" s="77" t="s">
        <v>1780</v>
      </c>
      <c r="AM203" s="95"/>
      <c r="AN203" s="95"/>
      <c r="AO203" s="95"/>
      <c r="AP203" s="95"/>
      <c r="AQ203" s="95"/>
      <c r="AR203" s="95"/>
      <c r="AS203" s="95"/>
      <c r="AT203" s="95"/>
      <c r="AU203" s="95"/>
      <c r="AV203" s="76">
        <v>46303.458113425928</v>
      </c>
      <c r="AW203" s="73" t="s">
        <v>1441</v>
      </c>
      <c r="AX203" s="73" t="s">
        <v>1535</v>
      </c>
      <c r="AY203" s="73">
        <v>0.62789557818052077</v>
      </c>
      <c r="AZ203" s="73" t="s">
        <v>1486</v>
      </c>
      <c r="BA203" s="77" t="s">
        <v>1536</v>
      </c>
    </row>
    <row r="204" spans="1:53" ht="15" customHeight="1" x14ac:dyDescent="0.25">
      <c r="A204" s="76">
        <v>46303.458113425928</v>
      </c>
      <c r="B204" s="73">
        <v>1</v>
      </c>
      <c r="C204" s="73" t="s">
        <v>371</v>
      </c>
      <c r="D204" s="73" t="s">
        <v>644</v>
      </c>
      <c r="E204" s="73" t="s">
        <v>1414</v>
      </c>
      <c r="F204" s="73" t="s">
        <v>1413</v>
      </c>
      <c r="G204" s="79">
        <v>2.0523483697972673E-4</v>
      </c>
      <c r="H204" s="73">
        <v>41.046967395945344</v>
      </c>
      <c r="I204" s="77" t="s">
        <v>324</v>
      </c>
      <c r="L204" s="76">
        <v>46303.458113425928</v>
      </c>
      <c r="M204" s="73" t="s">
        <v>1414</v>
      </c>
      <c r="N204" s="73" t="s">
        <v>1413</v>
      </c>
      <c r="O204" s="73">
        <v>-3.4547714741948345</v>
      </c>
      <c r="P204" s="73">
        <v>-0.43479493408858455</v>
      </c>
      <c r="Q204" s="73">
        <v>1.2566370614359172E-3</v>
      </c>
      <c r="R204" s="73" t="s">
        <v>626</v>
      </c>
      <c r="S204" s="73"/>
      <c r="T204" s="73"/>
      <c r="U204" s="73">
        <v>0.04</v>
      </c>
      <c r="V204" s="73">
        <v>0</v>
      </c>
      <c r="W204" s="73">
        <v>0</v>
      </c>
      <c r="X204" s="73">
        <v>0</v>
      </c>
      <c r="Y204" s="73">
        <v>0</v>
      </c>
      <c r="Z204" s="77" t="s">
        <v>1780</v>
      </c>
      <c r="AM204" s="95"/>
      <c r="AN204" s="95"/>
      <c r="AO204" s="95"/>
      <c r="AP204" s="95"/>
      <c r="AQ204" s="95"/>
      <c r="AR204" s="95"/>
      <c r="AS204" s="95"/>
      <c r="AT204" s="95"/>
      <c r="AU204" s="95"/>
      <c r="AV204" s="76">
        <v>46303.458113425928</v>
      </c>
      <c r="AW204" s="73" t="s">
        <v>1441</v>
      </c>
      <c r="AX204" s="73" t="s">
        <v>1537</v>
      </c>
      <c r="AY204" s="73">
        <v>9.4254365176372907</v>
      </c>
      <c r="AZ204" s="73" t="s">
        <v>1486</v>
      </c>
      <c r="BA204" s="77" t="s">
        <v>1538</v>
      </c>
    </row>
    <row r="205" spans="1:53" ht="15" customHeight="1" x14ac:dyDescent="0.25">
      <c r="A205" s="76">
        <v>46303.458113425928</v>
      </c>
      <c r="B205" s="73">
        <v>1</v>
      </c>
      <c r="C205" s="73" t="s">
        <v>371</v>
      </c>
      <c r="D205" s="73" t="s">
        <v>644</v>
      </c>
      <c r="E205" s="73" t="s">
        <v>1415</v>
      </c>
      <c r="F205" s="73" t="s">
        <v>1413</v>
      </c>
      <c r="G205" s="79">
        <v>1.2165434728974716E-4</v>
      </c>
      <c r="H205" s="73">
        <v>24.330869457949433</v>
      </c>
      <c r="I205" s="77" t="s">
        <v>324</v>
      </c>
      <c r="L205" s="76">
        <v>46303.458113425928</v>
      </c>
      <c r="M205" s="73" t="s">
        <v>1415</v>
      </c>
      <c r="N205" s="73" t="s">
        <v>1413</v>
      </c>
      <c r="O205" s="73">
        <v>-3.5510745526722145</v>
      </c>
      <c r="P205" s="73">
        <v>-0.53109801256596345</v>
      </c>
      <c r="Q205" s="73">
        <v>1.2566370614359172E-3</v>
      </c>
      <c r="R205" s="73" t="s">
        <v>626</v>
      </c>
      <c r="S205" s="73"/>
      <c r="T205" s="73"/>
      <c r="U205" s="73">
        <v>0.04</v>
      </c>
      <c r="V205" s="73">
        <v>0</v>
      </c>
      <c r="W205" s="73">
        <v>0</v>
      </c>
      <c r="X205" s="73">
        <v>0</v>
      </c>
      <c r="Y205" s="73">
        <v>0</v>
      </c>
      <c r="Z205" s="77" t="s">
        <v>1780</v>
      </c>
      <c r="AM205" s="95"/>
      <c r="AN205" s="95"/>
      <c r="AO205" s="95"/>
      <c r="AP205" s="95"/>
      <c r="AQ205" s="95"/>
      <c r="AR205" s="95"/>
      <c r="AS205" s="95"/>
      <c r="AT205" s="95"/>
      <c r="AU205" s="95"/>
      <c r="AV205" s="76">
        <v>46303.458113425928</v>
      </c>
      <c r="AW205" s="73" t="s">
        <v>1441</v>
      </c>
      <c r="AX205" s="73" t="s">
        <v>1539</v>
      </c>
      <c r="AY205" s="73">
        <v>2.3032642812042017</v>
      </c>
      <c r="AZ205" s="73" t="s">
        <v>1486</v>
      </c>
      <c r="BA205" s="77" t="s">
        <v>1540</v>
      </c>
    </row>
    <row r="206" spans="1:53" ht="15" customHeight="1" x14ac:dyDescent="0.25">
      <c r="A206" s="76">
        <v>46303.458113425928</v>
      </c>
      <c r="B206" s="73">
        <v>1</v>
      </c>
      <c r="C206" s="73" t="s">
        <v>371</v>
      </c>
      <c r="D206" s="73" t="s">
        <v>644</v>
      </c>
      <c r="E206" s="73" t="s">
        <v>1416</v>
      </c>
      <c r="F206" s="73" t="s">
        <v>1413</v>
      </c>
      <c r="G206" s="79">
        <v>2.4979736480788917E-5</v>
      </c>
      <c r="H206" s="73">
        <v>4.9959472961577838</v>
      </c>
      <c r="I206" s="77" t="s">
        <v>324</v>
      </c>
      <c r="L206" s="76">
        <v>46303.458113425928</v>
      </c>
      <c r="M206" s="73" t="s">
        <v>1416</v>
      </c>
      <c r="N206" s="73" t="s">
        <v>1413</v>
      </c>
      <c r="O206" s="73">
        <v>-3.6129049351372751</v>
      </c>
      <c r="P206" s="73">
        <v>-0.6524469707512931</v>
      </c>
      <c r="Q206" s="73">
        <v>1.2566370614359172E-3</v>
      </c>
      <c r="R206" s="73" t="s">
        <v>626</v>
      </c>
      <c r="S206" s="73"/>
      <c r="T206" s="73"/>
      <c r="U206" s="73">
        <v>0.04</v>
      </c>
      <c r="V206" s="73">
        <v>0</v>
      </c>
      <c r="W206" s="73">
        <v>0</v>
      </c>
      <c r="X206" s="73">
        <v>0</v>
      </c>
      <c r="Y206" s="73">
        <v>0</v>
      </c>
      <c r="Z206" s="77" t="s">
        <v>1780</v>
      </c>
      <c r="AM206" s="95"/>
      <c r="AN206" s="95"/>
      <c r="AO206" s="95"/>
      <c r="AP206" s="95"/>
      <c r="AQ206" s="95"/>
      <c r="AR206" s="95"/>
      <c r="AS206" s="95"/>
      <c r="AT206" s="95"/>
      <c r="AU206" s="95"/>
      <c r="AV206" s="76">
        <v>46303.458113425928</v>
      </c>
      <c r="AW206" s="73" t="s">
        <v>1441</v>
      </c>
      <c r="AX206" s="73" t="s">
        <v>1541</v>
      </c>
      <c r="AY206" s="73">
        <v>6.1368668651900458E-2</v>
      </c>
      <c r="AZ206" s="73" t="s">
        <v>1486</v>
      </c>
      <c r="BA206" s="77" t="s">
        <v>1542</v>
      </c>
    </row>
    <row r="207" spans="1:53" ht="15" customHeight="1" x14ac:dyDescent="0.25">
      <c r="A207" s="76">
        <v>46303.458113425928</v>
      </c>
      <c r="B207" s="73">
        <v>1</v>
      </c>
      <c r="C207" s="73" t="s">
        <v>371</v>
      </c>
      <c r="D207" s="73" t="s">
        <v>644</v>
      </c>
      <c r="E207" s="73" t="s">
        <v>1417</v>
      </c>
      <c r="F207" s="73" t="s">
        <v>1413</v>
      </c>
      <c r="G207" s="79">
        <v>-7.5325810969546563E-5</v>
      </c>
      <c r="H207" s="73">
        <v>-15.06516219390933</v>
      </c>
      <c r="I207" s="77" t="s">
        <v>323</v>
      </c>
      <c r="L207" s="76">
        <v>46303.458113425928</v>
      </c>
      <c r="M207" s="73" t="s">
        <v>1417</v>
      </c>
      <c r="N207" s="73" t="s">
        <v>1413</v>
      </c>
      <c r="O207" s="73">
        <v>-3.6342102329567312</v>
      </c>
      <c r="P207" s="73">
        <v>-0.78696332712948536</v>
      </c>
      <c r="Q207" s="73">
        <v>1.2566370614359172E-3</v>
      </c>
      <c r="R207" s="73" t="s">
        <v>626</v>
      </c>
      <c r="S207" s="73"/>
      <c r="T207" s="73"/>
      <c r="U207" s="73">
        <v>0.04</v>
      </c>
      <c r="V207" s="73">
        <v>0</v>
      </c>
      <c r="W207" s="73">
        <v>0</v>
      </c>
      <c r="X207" s="73">
        <v>0</v>
      </c>
      <c r="Y207" s="73">
        <v>0</v>
      </c>
      <c r="Z207" s="77" t="s">
        <v>1780</v>
      </c>
      <c r="AM207" s="95"/>
      <c r="AN207" s="95"/>
      <c r="AO207" s="95"/>
      <c r="AP207" s="95"/>
      <c r="AQ207" s="95"/>
      <c r="AR207" s="95"/>
      <c r="AS207" s="95"/>
      <c r="AT207" s="95"/>
      <c r="AU207" s="95"/>
      <c r="AV207" s="76">
        <v>46303.458113425928</v>
      </c>
      <c r="AW207" s="73" t="s">
        <v>1441</v>
      </c>
      <c r="AX207" s="73" t="s">
        <v>1543</v>
      </c>
      <c r="AY207" s="73">
        <v>6.1378359959464876E-2</v>
      </c>
      <c r="AZ207" s="73" t="s">
        <v>1486</v>
      </c>
      <c r="BA207" s="77" t="s">
        <v>1544</v>
      </c>
    </row>
    <row r="208" spans="1:53" ht="15" customHeight="1" x14ac:dyDescent="0.25">
      <c r="A208" s="76">
        <v>46303.458113425928</v>
      </c>
      <c r="B208" s="73">
        <v>1</v>
      </c>
      <c r="C208" s="73" t="s">
        <v>371</v>
      </c>
      <c r="D208" s="73" t="s">
        <v>644</v>
      </c>
      <c r="E208" s="73" t="s">
        <v>1418</v>
      </c>
      <c r="F208" s="73" t="s">
        <v>1413</v>
      </c>
      <c r="G208" s="79">
        <v>-1.6944368920697708E-4</v>
      </c>
      <c r="H208" s="73">
        <v>-33.888737841395432</v>
      </c>
      <c r="I208" s="77" t="s">
        <v>323</v>
      </c>
      <c r="L208" s="76">
        <v>46303.458113425928</v>
      </c>
      <c r="M208" s="73" t="s">
        <v>1418</v>
      </c>
      <c r="N208" s="73" t="s">
        <v>1413</v>
      </c>
      <c r="O208" s="73">
        <v>-3.6129049351372742</v>
      </c>
      <c r="P208" s="73">
        <v>-0.92147968350767817</v>
      </c>
      <c r="Q208" s="73">
        <v>1.2566370614359172E-3</v>
      </c>
      <c r="R208" s="73" t="s">
        <v>626</v>
      </c>
      <c r="S208" s="73"/>
      <c r="T208" s="73"/>
      <c r="U208" s="73">
        <v>0.04</v>
      </c>
      <c r="V208" s="73">
        <v>0</v>
      </c>
      <c r="W208" s="73">
        <v>0</v>
      </c>
      <c r="X208" s="73">
        <v>0</v>
      </c>
      <c r="Y208" s="73">
        <v>0</v>
      </c>
      <c r="Z208" s="77" t="s">
        <v>1780</v>
      </c>
      <c r="AM208" s="95"/>
      <c r="AN208" s="95"/>
      <c r="AO208" s="95"/>
      <c r="AP208" s="95"/>
      <c r="AQ208" s="95"/>
      <c r="AR208" s="95"/>
      <c r="AS208" s="95"/>
      <c r="AT208" s="95"/>
      <c r="AU208" s="95"/>
      <c r="AV208" s="76">
        <v>46303.458113425928</v>
      </c>
      <c r="AW208" s="73" t="s">
        <v>1441</v>
      </c>
      <c r="AX208" s="73" t="s">
        <v>1545</v>
      </c>
      <c r="AY208" s="73">
        <v>7.6891772767095563E-6</v>
      </c>
      <c r="AZ208" s="73" t="s">
        <v>1486</v>
      </c>
      <c r="BA208" s="77" t="s">
        <v>1546</v>
      </c>
    </row>
    <row r="209" spans="1:53" ht="15" customHeight="1" x14ac:dyDescent="0.25">
      <c r="A209" s="76">
        <v>46303.458113425928</v>
      </c>
      <c r="B209" s="73">
        <v>1</v>
      </c>
      <c r="C209" s="73" t="s">
        <v>371</v>
      </c>
      <c r="D209" s="73" t="s">
        <v>644</v>
      </c>
      <c r="E209" s="73" t="s">
        <v>1419</v>
      </c>
      <c r="F209" s="73" t="s">
        <v>1413</v>
      </c>
      <c r="G209" s="79">
        <v>-2.481609845518053E-4</v>
      </c>
      <c r="H209" s="73">
        <v>-49.632196910361081</v>
      </c>
      <c r="I209" s="77" t="s">
        <v>323</v>
      </c>
      <c r="L209" s="76">
        <v>46303.458113425928</v>
      </c>
      <c r="M209" s="73" t="s">
        <v>1419</v>
      </c>
      <c r="N209" s="73" t="s">
        <v>1413</v>
      </c>
      <c r="O209" s="73">
        <v>-3.5510745526722145</v>
      </c>
      <c r="P209" s="73">
        <v>-1.0428286416930073</v>
      </c>
      <c r="Q209" s="73">
        <v>1.2566370614359172E-3</v>
      </c>
      <c r="R209" s="73" t="s">
        <v>626</v>
      </c>
      <c r="S209" s="73"/>
      <c r="T209" s="73"/>
      <c r="U209" s="73">
        <v>0.04</v>
      </c>
      <c r="V209" s="73">
        <v>0</v>
      </c>
      <c r="W209" s="73">
        <v>0</v>
      </c>
      <c r="X209" s="73">
        <v>0</v>
      </c>
      <c r="Y209" s="73">
        <v>0</v>
      </c>
      <c r="Z209" s="77" t="s">
        <v>1780</v>
      </c>
      <c r="AM209" s="95"/>
      <c r="AN209" s="95"/>
      <c r="AO209" s="95"/>
      <c r="AP209" s="95"/>
      <c r="AQ209" s="95"/>
      <c r="AR209" s="95"/>
      <c r="AS209" s="95"/>
      <c r="AT209" s="95"/>
      <c r="AU209" s="95"/>
      <c r="AV209" s="76">
        <v>46303.458113425928</v>
      </c>
      <c r="AW209" s="73" t="s">
        <v>1441</v>
      </c>
      <c r="AX209" s="73" t="s">
        <v>1547</v>
      </c>
      <c r="AY209" s="73">
        <v>0.25898275298228379</v>
      </c>
      <c r="AZ209" s="73" t="s">
        <v>284</v>
      </c>
      <c r="BA209" s="77" t="s">
        <v>1548</v>
      </c>
    </row>
    <row r="210" spans="1:53" ht="15" customHeight="1" x14ac:dyDescent="0.25">
      <c r="A210" s="76">
        <v>46303.458113425928</v>
      </c>
      <c r="B210" s="73">
        <v>1</v>
      </c>
      <c r="C210" s="73" t="s">
        <v>371</v>
      </c>
      <c r="D210" s="73" t="s">
        <v>644</v>
      </c>
      <c r="E210" s="73" t="s">
        <v>1420</v>
      </c>
      <c r="F210" s="73" t="s">
        <v>1413</v>
      </c>
      <c r="G210" s="79">
        <v>-3.0377229968003345E-4</v>
      </c>
      <c r="H210" s="73">
        <v>-60.754459936006711</v>
      </c>
      <c r="I210" s="77" t="s">
        <v>323</v>
      </c>
      <c r="L210" s="76">
        <v>46303.458113425928</v>
      </c>
      <c r="M210" s="73" t="s">
        <v>1420</v>
      </c>
      <c r="N210" s="73" t="s">
        <v>1413</v>
      </c>
      <c r="O210" s="73">
        <v>-3.4547714741948354</v>
      </c>
      <c r="P210" s="73">
        <v>-1.1391317201703866</v>
      </c>
      <c r="Q210" s="73">
        <v>1.2566370614359172E-3</v>
      </c>
      <c r="R210" s="73" t="s">
        <v>626</v>
      </c>
      <c r="S210" s="73"/>
      <c r="T210" s="73"/>
      <c r="U210" s="73">
        <v>0.04</v>
      </c>
      <c r="V210" s="73">
        <v>0</v>
      </c>
      <c r="W210" s="73">
        <v>0</v>
      </c>
      <c r="X210" s="73">
        <v>0</v>
      </c>
      <c r="Y210" s="73">
        <v>0</v>
      </c>
      <c r="Z210" s="77" t="s">
        <v>1780</v>
      </c>
      <c r="AM210" s="95"/>
      <c r="AN210" s="95"/>
      <c r="AO210" s="95"/>
      <c r="AP210" s="95"/>
      <c r="AQ210" s="95"/>
      <c r="AR210" s="95"/>
      <c r="AS210" s="95"/>
      <c r="AT210" s="95"/>
      <c r="AU210" s="95"/>
      <c r="AV210" s="76">
        <v>46303.458113425928</v>
      </c>
      <c r="AW210" s="73" t="s">
        <v>1441</v>
      </c>
      <c r="AX210" s="73" t="s">
        <v>1549</v>
      </c>
      <c r="AY210" s="73">
        <v>0.25900320138442612</v>
      </c>
      <c r="AZ210" s="73" t="s">
        <v>284</v>
      </c>
      <c r="BA210" s="77" t="s">
        <v>1550</v>
      </c>
    </row>
    <row r="211" spans="1:53" ht="15" customHeight="1" x14ac:dyDescent="0.25">
      <c r="A211" s="76">
        <v>46303.458113425928</v>
      </c>
      <c r="B211" s="73">
        <v>1</v>
      </c>
      <c r="C211" s="73" t="s">
        <v>371</v>
      </c>
      <c r="D211" s="73" t="s">
        <v>644</v>
      </c>
      <c r="E211" s="73" t="s">
        <v>1421</v>
      </c>
      <c r="F211" s="73" t="s">
        <v>1413</v>
      </c>
      <c r="G211" s="79">
        <v>-3.3083401160009394E-4</v>
      </c>
      <c r="H211" s="73">
        <v>-66.166802320018803</v>
      </c>
      <c r="I211" s="77" t="s">
        <v>323</v>
      </c>
      <c r="L211" s="76">
        <v>46303.458113425928</v>
      </c>
      <c r="M211" s="73" t="s">
        <v>1421</v>
      </c>
      <c r="N211" s="73" t="s">
        <v>1413</v>
      </c>
      <c r="O211" s="73">
        <v>-3.333422516009505</v>
      </c>
      <c r="P211" s="73">
        <v>-1.2009621026354471</v>
      </c>
      <c r="Q211" s="73">
        <v>1.2566370614359172E-3</v>
      </c>
      <c r="R211" s="73" t="s">
        <v>626</v>
      </c>
      <c r="S211" s="73"/>
      <c r="T211" s="73"/>
      <c r="U211" s="73">
        <v>0.04</v>
      </c>
      <c r="V211" s="73">
        <v>0</v>
      </c>
      <c r="W211" s="73">
        <v>0</v>
      </c>
      <c r="X211" s="73">
        <v>0</v>
      </c>
      <c r="Y211" s="73">
        <v>0</v>
      </c>
      <c r="Z211" s="77" t="s">
        <v>1780</v>
      </c>
      <c r="AM211" s="95"/>
      <c r="AN211" s="95"/>
      <c r="AO211" s="95"/>
      <c r="AP211" s="95"/>
      <c r="AQ211" s="95"/>
      <c r="AR211" s="95"/>
      <c r="AS211" s="95"/>
      <c r="AT211" s="95"/>
      <c r="AU211" s="95"/>
      <c r="AV211" s="76">
        <v>46303.458113425928</v>
      </c>
      <c r="AW211" s="73" t="s">
        <v>1441</v>
      </c>
      <c r="AX211" s="73" t="s">
        <v>1551</v>
      </c>
      <c r="AY211" s="73">
        <v>-1.066560056396102</v>
      </c>
      <c r="AZ211" s="73" t="s">
        <v>1503</v>
      </c>
      <c r="BA211" s="77" t="s">
        <v>1552</v>
      </c>
    </row>
    <row r="212" spans="1:53" ht="15" customHeight="1" x14ac:dyDescent="0.25">
      <c r="A212" s="76">
        <v>46303.458113425928</v>
      </c>
      <c r="B212" s="73">
        <v>1</v>
      </c>
      <c r="C212" s="73" t="s">
        <v>371</v>
      </c>
      <c r="D212" s="73" t="s">
        <v>644</v>
      </c>
      <c r="E212" s="73" t="s">
        <v>1422</v>
      </c>
      <c r="F212" s="73" t="s">
        <v>1413</v>
      </c>
      <c r="G212" s="79">
        <v>-3.2669713139921798E-4</v>
      </c>
      <c r="H212" s="73">
        <v>-65.339426279843607</v>
      </c>
      <c r="I212" s="77" t="s">
        <v>323</v>
      </c>
      <c r="L212" s="76">
        <v>46303.458113425928</v>
      </c>
      <c r="M212" s="73" t="s">
        <v>1422</v>
      </c>
      <c r="N212" s="73" t="s">
        <v>1413</v>
      </c>
      <c r="O212" s="73">
        <v>-3.1989061596313131</v>
      </c>
      <c r="P212" s="73">
        <v>-1.222267400454903</v>
      </c>
      <c r="Q212" s="73">
        <v>1.2566370614359172E-3</v>
      </c>
      <c r="R212" s="73" t="s">
        <v>626</v>
      </c>
      <c r="S212" s="73"/>
      <c r="T212" s="73"/>
      <c r="U212" s="73">
        <v>0.04</v>
      </c>
      <c r="V212" s="73">
        <v>0</v>
      </c>
      <c r="W212" s="73">
        <v>0</v>
      </c>
      <c r="X212" s="73">
        <v>0</v>
      </c>
      <c r="Y212" s="73">
        <v>0</v>
      </c>
      <c r="Z212" s="77" t="s">
        <v>1780</v>
      </c>
      <c r="AM212" s="95"/>
      <c r="AN212" s="95"/>
      <c r="AO212" s="95"/>
      <c r="AP212" s="95"/>
      <c r="AQ212" s="95"/>
      <c r="AR212" s="95"/>
      <c r="AS212" s="95"/>
      <c r="AT212" s="95"/>
      <c r="AU212" s="95"/>
      <c r="AV212" s="76">
        <v>46303.458113425928</v>
      </c>
      <c r="AW212" s="73" t="s">
        <v>1441</v>
      </c>
      <c r="AX212" s="73" t="s">
        <v>1553</v>
      </c>
      <c r="AY212" s="73">
        <v>6.1382602969378149E-2</v>
      </c>
      <c r="AZ212" s="73" t="s">
        <v>1486</v>
      </c>
      <c r="BA212" s="77" t="s">
        <v>1554</v>
      </c>
    </row>
    <row r="213" spans="1:53" ht="15" customHeight="1" x14ac:dyDescent="0.25">
      <c r="A213" s="76">
        <v>46303.458113425928</v>
      </c>
      <c r="B213" s="73">
        <v>1</v>
      </c>
      <c r="C213" s="73" t="s">
        <v>371</v>
      </c>
      <c r="D213" s="73" t="s">
        <v>644</v>
      </c>
      <c r="E213" s="73" t="s">
        <v>1423</v>
      </c>
      <c r="F213" s="73" t="s">
        <v>1413</v>
      </c>
      <c r="G213" s="79">
        <v>-2.9176660573480612E-4</v>
      </c>
      <c r="H213" s="73">
        <v>-58.353321146961243</v>
      </c>
      <c r="I213" s="77" t="s">
        <v>323</v>
      </c>
      <c r="L213" s="76">
        <v>46303.458113425928</v>
      </c>
      <c r="M213" s="73" t="s">
        <v>1423</v>
      </c>
      <c r="N213" s="73" t="s">
        <v>1413</v>
      </c>
      <c r="O213" s="73">
        <v>-3.0643898032531207</v>
      </c>
      <c r="P213" s="73">
        <v>-1.2009621026354473</v>
      </c>
      <c r="Q213" s="73">
        <v>1.2566370614359172E-3</v>
      </c>
      <c r="R213" s="73" t="s">
        <v>626</v>
      </c>
      <c r="S213" s="73"/>
      <c r="T213" s="73"/>
      <c r="U213" s="73">
        <v>0.04</v>
      </c>
      <c r="V213" s="73">
        <v>0</v>
      </c>
      <c r="W213" s="73">
        <v>0</v>
      </c>
      <c r="X213" s="73">
        <v>0</v>
      </c>
      <c r="Y213" s="73">
        <v>0</v>
      </c>
      <c r="Z213" s="77" t="s">
        <v>1780</v>
      </c>
      <c r="AM213" s="95"/>
      <c r="AN213" s="95"/>
      <c r="AO213" s="95"/>
      <c r="AP213" s="95"/>
      <c r="AQ213" s="95"/>
      <c r="AR213" s="95"/>
      <c r="AS213" s="95"/>
      <c r="AT213" s="95"/>
      <c r="AU213" s="95"/>
      <c r="AV213" s="76">
        <v>46303.458113425928</v>
      </c>
      <c r="AW213" s="73" t="s">
        <v>1441</v>
      </c>
      <c r="AX213" s="73" t="s">
        <v>1555</v>
      </c>
      <c r="AY213" s="73">
        <v>6.1364425641987172E-2</v>
      </c>
      <c r="AZ213" s="73" t="s">
        <v>1486</v>
      </c>
      <c r="BA213" s="77" t="s">
        <v>1556</v>
      </c>
    </row>
    <row r="214" spans="1:53" ht="15" customHeight="1" x14ac:dyDescent="0.25">
      <c r="A214" s="76">
        <v>46303.458113425928</v>
      </c>
      <c r="B214" s="73">
        <v>1</v>
      </c>
      <c r="C214" s="73" t="s">
        <v>371</v>
      </c>
      <c r="D214" s="73" t="s">
        <v>644</v>
      </c>
      <c r="E214" s="73" t="s">
        <v>1424</v>
      </c>
      <c r="F214" s="73" t="s">
        <v>1413</v>
      </c>
      <c r="G214" s="79">
        <v>-2.2946167783417413E-4</v>
      </c>
      <c r="H214" s="73">
        <v>-45.892335566834845</v>
      </c>
      <c r="I214" s="77" t="s">
        <v>323</v>
      </c>
      <c r="L214" s="76">
        <v>46303.458113425928</v>
      </c>
      <c r="M214" s="73" t="s">
        <v>1424</v>
      </c>
      <c r="N214" s="73" t="s">
        <v>1413</v>
      </c>
      <c r="O214" s="73">
        <v>-2.9430408450677916</v>
      </c>
      <c r="P214" s="73">
        <v>-1.1391317201703866</v>
      </c>
      <c r="Q214" s="73">
        <v>1.2566370614359172E-3</v>
      </c>
      <c r="R214" s="73" t="s">
        <v>626</v>
      </c>
      <c r="S214" s="73"/>
      <c r="T214" s="73"/>
      <c r="U214" s="73">
        <v>0.04</v>
      </c>
      <c r="V214" s="73">
        <v>0</v>
      </c>
      <c r="W214" s="73">
        <v>0</v>
      </c>
      <c r="X214" s="73">
        <v>0</v>
      </c>
      <c r="Y214" s="73">
        <v>0</v>
      </c>
      <c r="Z214" s="77" t="s">
        <v>1780</v>
      </c>
      <c r="AM214" s="95"/>
      <c r="AN214" s="95"/>
      <c r="AO214" s="95"/>
      <c r="AP214" s="95"/>
      <c r="AQ214" s="95"/>
      <c r="AR214" s="95"/>
      <c r="AS214" s="95"/>
      <c r="AT214" s="95"/>
      <c r="AU214" s="95"/>
      <c r="AV214" s="76">
        <v>46303.458113425928</v>
      </c>
      <c r="AW214" s="73" t="s">
        <v>1441</v>
      </c>
      <c r="AX214" s="73" t="s">
        <v>1557</v>
      </c>
      <c r="AY214" s="73">
        <v>0.25901215351478696</v>
      </c>
      <c r="AZ214" s="73" t="s">
        <v>284</v>
      </c>
      <c r="BA214" s="77" t="s">
        <v>1558</v>
      </c>
    </row>
    <row r="215" spans="1:53" ht="15" customHeight="1" x14ac:dyDescent="0.25">
      <c r="A215" s="76">
        <v>46303.458113425928</v>
      </c>
      <c r="B215" s="73">
        <v>1</v>
      </c>
      <c r="C215" s="73" t="s">
        <v>371</v>
      </c>
      <c r="D215" s="73" t="s">
        <v>644</v>
      </c>
      <c r="E215" s="73" t="s">
        <v>1425</v>
      </c>
      <c r="F215" s="73" t="s">
        <v>1413</v>
      </c>
      <c r="G215" s="79">
        <v>-1.458811881441939E-4</v>
      </c>
      <c r="H215" s="73">
        <v>-29.176237628838798</v>
      </c>
      <c r="I215" s="77" t="s">
        <v>323</v>
      </c>
      <c r="L215" s="76">
        <v>46303.458113425928</v>
      </c>
      <c r="M215" s="73" t="s">
        <v>1425</v>
      </c>
      <c r="N215" s="73" t="s">
        <v>1413</v>
      </c>
      <c r="O215" s="73">
        <v>-2.8467377665904112</v>
      </c>
      <c r="P215" s="73">
        <v>-1.0428286416930068</v>
      </c>
      <c r="Q215" s="73">
        <v>1.2566370614359172E-3</v>
      </c>
      <c r="R215" s="73" t="s">
        <v>626</v>
      </c>
      <c r="S215" s="73"/>
      <c r="T215" s="73"/>
      <c r="U215" s="73">
        <v>0.04</v>
      </c>
      <c r="V215" s="73">
        <v>0</v>
      </c>
      <c r="W215" s="73">
        <v>0</v>
      </c>
      <c r="X215" s="73">
        <v>0</v>
      </c>
      <c r="Y215" s="73">
        <v>0</v>
      </c>
      <c r="Z215" s="77" t="s">
        <v>1780</v>
      </c>
      <c r="AM215" s="95"/>
      <c r="AN215" s="95"/>
      <c r="AO215" s="95"/>
      <c r="AP215" s="95"/>
      <c r="AQ215" s="95"/>
      <c r="AR215" s="95"/>
      <c r="AS215" s="95"/>
      <c r="AT215" s="95"/>
      <c r="AU215" s="95"/>
      <c r="AV215" s="76">
        <v>46303.458113425928</v>
      </c>
      <c r="AW215" s="73" t="s">
        <v>1441</v>
      </c>
      <c r="AX215" s="73" t="s">
        <v>1559</v>
      </c>
      <c r="AY215" s="73">
        <v>0.25897379983561397</v>
      </c>
      <c r="AZ215" s="73" t="s">
        <v>284</v>
      </c>
      <c r="BA215" s="77" t="s">
        <v>1560</v>
      </c>
    </row>
    <row r="216" spans="1:53" ht="15" customHeight="1" x14ac:dyDescent="0.25">
      <c r="A216" s="76">
        <v>46303.458113425928</v>
      </c>
      <c r="B216" s="73">
        <v>1</v>
      </c>
      <c r="C216" s="73" t="s">
        <v>371</v>
      </c>
      <c r="D216" s="73" t="s">
        <v>644</v>
      </c>
      <c r="E216" s="73" t="s">
        <v>1426</v>
      </c>
      <c r="F216" s="73" t="s">
        <v>1413</v>
      </c>
      <c r="G216" s="79">
        <v>-4.9206577335235991E-5</v>
      </c>
      <c r="H216" s="73">
        <v>-9.8413154670472167</v>
      </c>
      <c r="I216" s="77" t="s">
        <v>323</v>
      </c>
      <c r="L216" s="76">
        <v>46303.458113425928</v>
      </c>
      <c r="M216" s="73" t="s">
        <v>1426</v>
      </c>
      <c r="N216" s="73" t="s">
        <v>1413</v>
      </c>
      <c r="O216" s="73">
        <v>-2.7849073841253507</v>
      </c>
      <c r="P216" s="73">
        <v>-0.92147968350767773</v>
      </c>
      <c r="Q216" s="73">
        <v>1.2566370614359172E-3</v>
      </c>
      <c r="R216" s="73" t="s">
        <v>626</v>
      </c>
      <c r="S216" s="73"/>
      <c r="T216" s="73"/>
      <c r="U216" s="73">
        <v>0.04</v>
      </c>
      <c r="V216" s="73">
        <v>0</v>
      </c>
      <c r="W216" s="73">
        <v>0</v>
      </c>
      <c r="X216" s="73">
        <v>0</v>
      </c>
      <c r="Y216" s="73">
        <v>0</v>
      </c>
      <c r="Z216" s="77" t="s">
        <v>1780</v>
      </c>
      <c r="AM216" s="95"/>
      <c r="AN216" s="95"/>
      <c r="AO216" s="95"/>
      <c r="AP216" s="95"/>
      <c r="AQ216" s="95"/>
      <c r="AR216" s="95"/>
      <c r="AS216" s="95"/>
      <c r="AT216" s="95"/>
      <c r="AU216" s="95"/>
      <c r="AV216" s="76">
        <v>46303.458113425928</v>
      </c>
      <c r="AW216" s="73" t="s">
        <v>1441</v>
      </c>
      <c r="AX216" s="73" t="s">
        <v>1561</v>
      </c>
      <c r="AY216" s="73">
        <v>0.13428206530960052</v>
      </c>
      <c r="AZ216" s="73" t="s">
        <v>284</v>
      </c>
      <c r="BA216" s="77" t="s">
        <v>1562</v>
      </c>
    </row>
    <row r="217" spans="1:53" ht="15" customHeight="1" x14ac:dyDescent="0.25">
      <c r="A217" s="76">
        <v>46303.458113425928</v>
      </c>
      <c r="B217" s="73">
        <v>1</v>
      </c>
      <c r="C217" s="73" t="s">
        <v>371</v>
      </c>
      <c r="D217" s="73" t="s">
        <v>644</v>
      </c>
      <c r="E217" s="73" t="s">
        <v>1427</v>
      </c>
      <c r="F217" s="73" t="s">
        <v>1413</v>
      </c>
      <c r="G217" s="79">
        <v>5.1098970115099659E-5</v>
      </c>
      <c r="H217" s="73">
        <v>10.219794023019931</v>
      </c>
      <c r="I217" s="77" t="s">
        <v>324</v>
      </c>
      <c r="L217" s="76">
        <v>46303.458113425928</v>
      </c>
      <c r="M217" s="73" t="s">
        <v>1427</v>
      </c>
      <c r="N217" s="73" t="s">
        <v>1413</v>
      </c>
      <c r="O217" s="73">
        <v>-2.763602086305895</v>
      </c>
      <c r="P217" s="73">
        <v>-0.78696332712948514</v>
      </c>
      <c r="Q217" s="73">
        <v>1.2566370614359172E-3</v>
      </c>
      <c r="R217" s="73" t="s">
        <v>626</v>
      </c>
      <c r="S217" s="73"/>
      <c r="T217" s="73"/>
      <c r="U217" s="73">
        <v>0.04</v>
      </c>
      <c r="V217" s="73">
        <v>0</v>
      </c>
      <c r="W217" s="73">
        <v>0</v>
      </c>
      <c r="X217" s="73">
        <v>0</v>
      </c>
      <c r="Y217" s="73">
        <v>0</v>
      </c>
      <c r="Z217" s="77" t="s">
        <v>1780</v>
      </c>
      <c r="AM217" s="95"/>
      <c r="AN217" s="95"/>
      <c r="AO217" s="95"/>
      <c r="AP217" s="95"/>
      <c r="AQ217" s="95"/>
      <c r="AR217" s="95"/>
      <c r="AS217" s="95"/>
      <c r="AT217" s="95"/>
      <c r="AU217" s="95"/>
      <c r="AV217" s="76">
        <v>46303.458113425928</v>
      </c>
      <c r="AW217" s="73" t="s">
        <v>1441</v>
      </c>
      <c r="AX217" s="73" t="s">
        <v>1563</v>
      </c>
      <c r="AY217" s="73">
        <v>0.12825071660308343</v>
      </c>
      <c r="AZ217" s="73" t="s">
        <v>284</v>
      </c>
      <c r="BA217" s="77" t="s">
        <v>1564</v>
      </c>
    </row>
    <row r="218" spans="1:53" ht="15" customHeight="1" x14ac:dyDescent="0.25">
      <c r="A218" s="76">
        <v>46303.458113425928</v>
      </c>
      <c r="B218" s="73">
        <v>1</v>
      </c>
      <c r="C218" s="73" t="s">
        <v>371</v>
      </c>
      <c r="D218" s="73" t="s">
        <v>644</v>
      </c>
      <c r="E218" s="73" t="s">
        <v>1428</v>
      </c>
      <c r="F218" s="73" t="s">
        <v>1413</v>
      </c>
      <c r="G218" s="79">
        <v>1.4521684835253006E-4</v>
      </c>
      <c r="H218" s="73">
        <v>29.04336967050601</v>
      </c>
      <c r="I218" s="77" t="s">
        <v>324</v>
      </c>
      <c r="L218" s="76">
        <v>46303.458113425928</v>
      </c>
      <c r="M218" s="73" t="s">
        <v>1428</v>
      </c>
      <c r="N218" s="73" t="s">
        <v>1413</v>
      </c>
      <c r="O218" s="73">
        <v>-2.7849073841253511</v>
      </c>
      <c r="P218" s="73">
        <v>-0.65244697075129265</v>
      </c>
      <c r="Q218" s="73">
        <v>1.2566370614359172E-3</v>
      </c>
      <c r="R218" s="73" t="s">
        <v>626</v>
      </c>
      <c r="S218" s="73"/>
      <c r="T218" s="73"/>
      <c r="U218" s="73">
        <v>0.04</v>
      </c>
      <c r="V218" s="73">
        <v>0</v>
      </c>
      <c r="W218" s="73">
        <v>0</v>
      </c>
      <c r="X218" s="73">
        <v>0</v>
      </c>
      <c r="Y218" s="73">
        <v>0</v>
      </c>
      <c r="Z218" s="77" t="s">
        <v>1780</v>
      </c>
      <c r="AM218" s="95"/>
      <c r="AN218" s="95"/>
      <c r="AO218" s="95"/>
      <c r="AP218" s="95"/>
      <c r="AQ218" s="95"/>
      <c r="AR218" s="95"/>
      <c r="AS218" s="95"/>
      <c r="AT218" s="95"/>
      <c r="AU218" s="95"/>
      <c r="AV218" s="76">
        <v>46303.458113425928</v>
      </c>
      <c r="AW218" s="73" t="s">
        <v>1441</v>
      </c>
      <c r="AX218" s="73" t="s">
        <v>1565</v>
      </c>
      <c r="AY218" s="73">
        <v>0.12999582967104029</v>
      </c>
      <c r="AZ218" s="73" t="s">
        <v>284</v>
      </c>
      <c r="BA218" s="77" t="s">
        <v>1566</v>
      </c>
    </row>
    <row r="219" spans="1:53" ht="15" customHeight="1" x14ac:dyDescent="0.25">
      <c r="A219" s="76">
        <v>46303.458113425928</v>
      </c>
      <c r="B219" s="73">
        <v>1</v>
      </c>
      <c r="C219" s="73" t="s">
        <v>371</v>
      </c>
      <c r="D219" s="73" t="s">
        <v>644</v>
      </c>
      <c r="E219" s="73" t="s">
        <v>1429</v>
      </c>
      <c r="F219" s="73" t="s">
        <v>1413</v>
      </c>
      <c r="G219" s="79">
        <v>2.2393414369735839E-4</v>
      </c>
      <c r="H219" s="73">
        <v>44.78682873947168</v>
      </c>
      <c r="I219" s="77" t="s">
        <v>324</v>
      </c>
      <c r="L219" s="76">
        <v>46303.458113425928</v>
      </c>
      <c r="M219" s="73" t="s">
        <v>1429</v>
      </c>
      <c r="N219" s="73" t="s">
        <v>1413</v>
      </c>
      <c r="O219" s="73">
        <v>-2.8467377665904112</v>
      </c>
      <c r="P219" s="73">
        <v>-0.53109801256596323</v>
      </c>
      <c r="Q219" s="73">
        <v>1.2566370614359172E-3</v>
      </c>
      <c r="R219" s="73" t="s">
        <v>626</v>
      </c>
      <c r="S219" s="73"/>
      <c r="T219" s="73"/>
      <c r="U219" s="73">
        <v>0.04</v>
      </c>
      <c r="V219" s="73">
        <v>0</v>
      </c>
      <c r="W219" s="73">
        <v>0</v>
      </c>
      <c r="X219" s="73">
        <v>0</v>
      </c>
      <c r="Y219" s="73">
        <v>0</v>
      </c>
      <c r="Z219" s="77" t="s">
        <v>1780</v>
      </c>
      <c r="AM219" s="95"/>
      <c r="AN219" s="95"/>
      <c r="AO219" s="95"/>
      <c r="AP219" s="95"/>
      <c r="AQ219" s="95"/>
      <c r="AR219" s="95"/>
      <c r="AS219" s="95"/>
      <c r="AT219" s="95"/>
      <c r="AU219" s="95"/>
      <c r="AV219" s="76">
        <v>46303.458113425928</v>
      </c>
      <c r="AW219" s="73" t="s">
        <v>1441</v>
      </c>
      <c r="AX219" s="73" t="s">
        <v>1567</v>
      </c>
      <c r="AY219" s="73">
        <v>0.13358831542179872</v>
      </c>
      <c r="AZ219" s="73" t="s">
        <v>284</v>
      </c>
      <c r="BA219" s="77" t="s">
        <v>1568</v>
      </c>
    </row>
    <row r="220" spans="1:53" ht="15" customHeight="1" x14ac:dyDescent="0.25">
      <c r="A220" s="76">
        <v>46303.458113425928</v>
      </c>
      <c r="B220" s="73">
        <v>1</v>
      </c>
      <c r="C220" s="73" t="s">
        <v>371</v>
      </c>
      <c r="D220" s="73" t="s">
        <v>644</v>
      </c>
      <c r="E220" s="73" t="s">
        <v>1430</v>
      </c>
      <c r="F220" s="73" t="s">
        <v>1413</v>
      </c>
      <c r="G220" s="79">
        <v>2.7954545882558594E-4</v>
      </c>
      <c r="H220" s="73">
        <v>55.909091765117189</v>
      </c>
      <c r="I220" s="77" t="s">
        <v>324</v>
      </c>
      <c r="L220" s="76">
        <v>46303.458113425928</v>
      </c>
      <c r="M220" s="73" t="s">
        <v>1430</v>
      </c>
      <c r="N220" s="73" t="s">
        <v>1413</v>
      </c>
      <c r="O220" s="73">
        <v>-2.9430408450677912</v>
      </c>
      <c r="P220" s="73">
        <v>-0.43479493408858455</v>
      </c>
      <c r="Q220" s="73">
        <v>1.2566370614359172E-3</v>
      </c>
      <c r="R220" s="73" t="s">
        <v>626</v>
      </c>
      <c r="S220" s="73"/>
      <c r="T220" s="73"/>
      <c r="U220" s="73">
        <v>0.04</v>
      </c>
      <c r="V220" s="73">
        <v>0</v>
      </c>
      <c r="W220" s="73">
        <v>0</v>
      </c>
      <c r="X220" s="73">
        <v>0</v>
      </c>
      <c r="Y220" s="73">
        <v>0</v>
      </c>
      <c r="Z220" s="77" t="s">
        <v>1780</v>
      </c>
      <c r="AM220" s="95"/>
      <c r="AN220" s="95"/>
      <c r="AO220" s="95"/>
      <c r="AP220" s="95"/>
      <c r="AQ220" s="95"/>
      <c r="AR220" s="95"/>
      <c r="AS220" s="95"/>
      <c r="AT220" s="95"/>
      <c r="AU220" s="95"/>
      <c r="AV220" s="76">
        <v>46303.458113425928</v>
      </c>
      <c r="AW220" s="73" t="s">
        <v>1441</v>
      </c>
      <c r="AX220" s="73" t="s">
        <v>1569</v>
      </c>
      <c r="AY220" s="73">
        <v>0.13149396319907086</v>
      </c>
      <c r="AZ220" s="73" t="s">
        <v>284</v>
      </c>
      <c r="BA220" s="77" t="s">
        <v>1570</v>
      </c>
    </row>
    <row r="221" spans="1:53" ht="15" customHeight="1" x14ac:dyDescent="0.25">
      <c r="A221" s="76">
        <v>46303.458113425928</v>
      </c>
      <c r="B221" s="73">
        <v>1</v>
      </c>
      <c r="C221" s="73" t="s">
        <v>371</v>
      </c>
      <c r="D221" s="73" t="s">
        <v>644</v>
      </c>
      <c r="E221" s="73" t="s">
        <v>1431</v>
      </c>
      <c r="F221" s="73" t="s">
        <v>1413</v>
      </c>
      <c r="G221" s="79">
        <v>3.0660717074564692E-4</v>
      </c>
      <c r="H221" s="73">
        <v>61.321434149129388</v>
      </c>
      <c r="I221" s="77" t="s">
        <v>324</v>
      </c>
      <c r="L221" s="76">
        <v>46303.458113425928</v>
      </c>
      <c r="M221" s="73" t="s">
        <v>1431</v>
      </c>
      <c r="N221" s="73" t="s">
        <v>1413</v>
      </c>
      <c r="O221" s="73">
        <v>-3.0643898032531207</v>
      </c>
      <c r="P221" s="73">
        <v>-0.37296455162352354</v>
      </c>
      <c r="Q221" s="73">
        <v>1.2566370614359172E-3</v>
      </c>
      <c r="R221" s="73" t="s">
        <v>626</v>
      </c>
      <c r="S221" s="73"/>
      <c r="T221" s="73"/>
      <c r="U221" s="73">
        <v>0.04</v>
      </c>
      <c r="V221" s="73">
        <v>0</v>
      </c>
      <c r="W221" s="73">
        <v>0</v>
      </c>
      <c r="X221" s="73">
        <v>0</v>
      </c>
      <c r="Y221" s="73">
        <v>0</v>
      </c>
      <c r="Z221" s="77" t="s">
        <v>1780</v>
      </c>
      <c r="AM221" s="95"/>
      <c r="AN221" s="95"/>
      <c r="AO221" s="95"/>
      <c r="AP221" s="95"/>
      <c r="AQ221" s="95"/>
      <c r="AR221" s="95"/>
      <c r="AS221" s="95"/>
      <c r="AT221" s="95"/>
      <c r="AU221" s="95"/>
      <c r="AV221" s="76">
        <v>46303.458113425928</v>
      </c>
      <c r="AW221" s="73" t="s">
        <v>1441</v>
      </c>
      <c r="AX221" s="73" t="s">
        <v>1571</v>
      </c>
      <c r="AY221" s="73">
        <v>0.13389791464487</v>
      </c>
      <c r="AZ221" s="73" t="s">
        <v>284</v>
      </c>
      <c r="BA221" s="77" t="s">
        <v>1572</v>
      </c>
    </row>
    <row r="222" spans="1:53" ht="15" customHeight="1" x14ac:dyDescent="0.25">
      <c r="A222" s="76">
        <v>46303.458113425928</v>
      </c>
      <c r="B222" s="73">
        <v>1</v>
      </c>
      <c r="C222" s="73" t="s">
        <v>371</v>
      </c>
      <c r="D222" s="73" t="s">
        <v>643</v>
      </c>
      <c r="E222" s="73" t="s">
        <v>1367</v>
      </c>
      <c r="F222" s="73" t="s">
        <v>179</v>
      </c>
      <c r="G222" s="79">
        <v>-9.222696001556686E-5</v>
      </c>
      <c r="H222" s="73">
        <v>-2.997376200505923</v>
      </c>
      <c r="I222" s="77" t="s">
        <v>323</v>
      </c>
      <c r="AM222" s="95"/>
      <c r="AN222" s="95"/>
      <c r="AO222" s="95"/>
      <c r="AP222" s="95"/>
      <c r="AQ222" s="95"/>
      <c r="AR222" s="95"/>
      <c r="AS222" s="95"/>
      <c r="AT222" s="95"/>
      <c r="AU222" s="95"/>
      <c r="AV222" s="76">
        <v>46303.458113425928</v>
      </c>
      <c r="AW222" s="73" t="s">
        <v>1441</v>
      </c>
      <c r="AX222" s="73" t="s">
        <v>1573</v>
      </c>
      <c r="AY222" s="73">
        <v>0.13100153303318657</v>
      </c>
      <c r="AZ222" s="73" t="s">
        <v>284</v>
      </c>
      <c r="BA222" s="77" t="s">
        <v>1574</v>
      </c>
    </row>
    <row r="223" spans="1:53" ht="15" customHeight="1" x14ac:dyDescent="0.25">
      <c r="A223" s="76">
        <v>46303.458113425928</v>
      </c>
      <c r="B223" s="73">
        <v>1</v>
      </c>
      <c r="C223" s="73" t="s">
        <v>371</v>
      </c>
      <c r="D223" s="73" t="s">
        <v>643</v>
      </c>
      <c r="E223" s="73" t="s">
        <v>1369</v>
      </c>
      <c r="F223" s="73" t="s">
        <v>179</v>
      </c>
      <c r="G223" s="79">
        <v>-1.0343387367270623E-4</v>
      </c>
      <c r="H223" s="73">
        <v>-3.3616008943629527</v>
      </c>
      <c r="I223" s="77" t="s">
        <v>323</v>
      </c>
      <c r="AM223" s="95"/>
      <c r="AN223" s="95"/>
      <c r="AO223" s="95"/>
      <c r="AP223" s="95"/>
      <c r="AQ223" s="95"/>
      <c r="AR223" s="95"/>
      <c r="AS223" s="95"/>
      <c r="AT223" s="95"/>
      <c r="AU223" s="95"/>
      <c r="AV223" s="76">
        <v>46303.458113425928</v>
      </c>
      <c r="AW223" s="73" t="s">
        <v>1441</v>
      </c>
      <c r="AX223" s="73" t="s">
        <v>1575</v>
      </c>
      <c r="AY223" s="73">
        <v>0.13246924211915559</v>
      </c>
      <c r="AZ223" s="73" t="s">
        <v>284</v>
      </c>
      <c r="BA223" s="77" t="s">
        <v>1576</v>
      </c>
    </row>
    <row r="224" spans="1:53" ht="15" customHeight="1" x14ac:dyDescent="0.25">
      <c r="A224" s="76">
        <v>46303.458113425928</v>
      </c>
      <c r="B224" s="73">
        <v>1</v>
      </c>
      <c r="C224" s="73" t="s">
        <v>371</v>
      </c>
      <c r="D224" s="73" t="s">
        <v>643</v>
      </c>
      <c r="E224" s="73" t="s">
        <v>1370</v>
      </c>
      <c r="F224" s="73" t="s">
        <v>179</v>
      </c>
      <c r="G224" s="79">
        <v>-1.1464078732983991E-4</v>
      </c>
      <c r="H224" s="73">
        <v>-3.7258255882197973</v>
      </c>
      <c r="I224" s="77" t="s">
        <v>323</v>
      </c>
      <c r="AM224" s="95"/>
      <c r="AN224" s="95"/>
      <c r="AO224" s="95"/>
      <c r="AP224" s="95"/>
      <c r="AQ224" s="95"/>
      <c r="AR224" s="95"/>
      <c r="AS224" s="95"/>
      <c r="AT224" s="95"/>
      <c r="AU224" s="95"/>
      <c r="AV224" s="76">
        <v>46303.458113425928</v>
      </c>
      <c r="AW224" s="73" t="s">
        <v>1441</v>
      </c>
      <c r="AX224" s="73" t="s">
        <v>1577</v>
      </c>
      <c r="AY224" s="73">
        <v>3.1998464847922468</v>
      </c>
      <c r="AZ224" s="73" t="s">
        <v>1578</v>
      </c>
      <c r="BA224" s="77" t="s">
        <v>1579</v>
      </c>
    </row>
    <row r="225" spans="1:53" ht="15" customHeight="1" x14ac:dyDescent="0.25">
      <c r="A225" s="76">
        <v>46303.458113425928</v>
      </c>
      <c r="B225" s="73">
        <v>1</v>
      </c>
      <c r="C225" s="73" t="s">
        <v>371</v>
      </c>
      <c r="D225" s="73" t="s">
        <v>643</v>
      </c>
      <c r="E225" s="73" t="s">
        <v>1371</v>
      </c>
      <c r="F225" s="73" t="s">
        <v>179</v>
      </c>
      <c r="G225" s="79">
        <v>-1.2584770098698E-4</v>
      </c>
      <c r="H225" s="73">
        <v>-4.0900502820768505</v>
      </c>
      <c r="I225" s="77" t="s">
        <v>323</v>
      </c>
      <c r="AM225" s="95"/>
      <c r="AN225" s="95"/>
      <c r="AO225" s="95"/>
      <c r="AP225" s="95"/>
      <c r="AQ225" s="95"/>
      <c r="AR225" s="95"/>
      <c r="AS225" s="95"/>
      <c r="AT225" s="95"/>
      <c r="AU225" s="95"/>
      <c r="AV225" s="76">
        <v>46303.458113425928</v>
      </c>
      <c r="AW225" s="73" t="s">
        <v>1441</v>
      </c>
      <c r="AX225" s="73" t="s">
        <v>1580</v>
      </c>
      <c r="AY225" s="73">
        <v>61.773163084745221</v>
      </c>
      <c r="AZ225" s="73" t="s">
        <v>9</v>
      </c>
      <c r="BA225" s="77" t="s">
        <v>1581</v>
      </c>
    </row>
    <row r="226" spans="1:53" ht="15" customHeight="1" x14ac:dyDescent="0.25">
      <c r="A226" s="76">
        <v>46303.458113425928</v>
      </c>
      <c r="B226" s="73">
        <v>1</v>
      </c>
      <c r="C226" s="73" t="s">
        <v>371</v>
      </c>
      <c r="D226" s="73" t="s">
        <v>643</v>
      </c>
      <c r="E226" s="73" t="s">
        <v>1372</v>
      </c>
      <c r="F226" s="73" t="s">
        <v>179</v>
      </c>
      <c r="G226" s="79">
        <v>-3.6417067870574938E-5</v>
      </c>
      <c r="H226" s="73">
        <v>-1.1835547057936857</v>
      </c>
      <c r="I226" s="77" t="s">
        <v>323</v>
      </c>
      <c r="AM226" s="95"/>
      <c r="AN226" s="95"/>
      <c r="AO226" s="95"/>
      <c r="AP226" s="95"/>
      <c r="AQ226" s="95"/>
      <c r="AR226" s="95"/>
      <c r="AS226" s="95"/>
      <c r="AT226" s="95"/>
      <c r="AU226" s="95"/>
      <c r="AV226" s="76">
        <v>46303.458113425928</v>
      </c>
      <c r="AW226" s="73" t="s">
        <v>1441</v>
      </c>
      <c r="AX226" s="73" t="s">
        <v>1582</v>
      </c>
      <c r="AY226" s="73">
        <v>61.7823116089587</v>
      </c>
      <c r="AZ226" s="73" t="s">
        <v>9</v>
      </c>
      <c r="BA226" s="77" t="s">
        <v>1583</v>
      </c>
    </row>
    <row r="227" spans="1:53" ht="15" customHeight="1" x14ac:dyDescent="0.25">
      <c r="A227" s="76">
        <v>46303.458113425928</v>
      </c>
      <c r="B227" s="73">
        <v>1</v>
      </c>
      <c r="C227" s="73" t="s">
        <v>371</v>
      </c>
      <c r="D227" s="73" t="s">
        <v>643</v>
      </c>
      <c r="E227" s="73" t="s">
        <v>1373</v>
      </c>
      <c r="F227" s="73" t="s">
        <v>179</v>
      </c>
      <c r="G227" s="79">
        <v>-4.7623981527711207E-5</v>
      </c>
      <c r="H227" s="73">
        <v>-1.5477793996506144</v>
      </c>
      <c r="I227" s="77" t="s">
        <v>323</v>
      </c>
      <c r="AM227" s="95"/>
      <c r="AN227" s="95"/>
      <c r="AO227" s="95"/>
      <c r="AP227" s="95"/>
      <c r="AQ227" s="95"/>
      <c r="AR227" s="95"/>
      <c r="AS227" s="95"/>
      <c r="AT227" s="95"/>
      <c r="AU227" s="95"/>
      <c r="AV227" s="76">
        <v>46303.458113425928</v>
      </c>
      <c r="AW227" s="73">
        <v>1</v>
      </c>
      <c r="AX227" s="73" t="s">
        <v>1584</v>
      </c>
      <c r="AY227" s="73"/>
      <c r="AZ227" s="73" t="s">
        <v>289</v>
      </c>
      <c r="BA227" s="77" t="s">
        <v>1585</v>
      </c>
    </row>
    <row r="228" spans="1:53" ht="15" customHeight="1" x14ac:dyDescent="0.25">
      <c r="A228" s="76">
        <v>46303.458113425928</v>
      </c>
      <c r="B228" s="73">
        <v>1</v>
      </c>
      <c r="C228" s="73" t="s">
        <v>371</v>
      </c>
      <c r="D228" s="73" t="s">
        <v>643</v>
      </c>
      <c r="E228" s="73" t="s">
        <v>1374</v>
      </c>
      <c r="F228" s="73" t="s">
        <v>179</v>
      </c>
      <c r="G228" s="79">
        <v>-5.883089518484989E-5</v>
      </c>
      <c r="H228" s="73">
        <v>-1.9120040935076217</v>
      </c>
      <c r="I228" s="77" t="s">
        <v>323</v>
      </c>
      <c r="AM228" s="95"/>
      <c r="AN228" s="95"/>
      <c r="AO228" s="95"/>
      <c r="AP228" s="95"/>
      <c r="AQ228" s="95"/>
      <c r="AR228" s="95"/>
      <c r="AS228" s="95"/>
      <c r="AT228" s="95"/>
      <c r="AU228" s="95"/>
      <c r="AV228" s="76">
        <v>46303.458113425928</v>
      </c>
      <c r="AW228" s="73">
        <v>1</v>
      </c>
      <c r="AX228" s="73" t="s">
        <v>290</v>
      </c>
      <c r="AY228" s="73">
        <v>100</v>
      </c>
      <c r="AZ228" s="73" t="s">
        <v>289</v>
      </c>
      <c r="BA228" s="77" t="s">
        <v>1586</v>
      </c>
    </row>
    <row r="229" spans="1:53" ht="15" customHeight="1" x14ac:dyDescent="0.25">
      <c r="A229" s="76">
        <v>46303.458113425928</v>
      </c>
      <c r="B229" s="73">
        <v>1</v>
      </c>
      <c r="C229" s="73" t="s">
        <v>371</v>
      </c>
      <c r="D229" s="73" t="s">
        <v>643</v>
      </c>
      <c r="E229" s="73" t="s">
        <v>1375</v>
      </c>
      <c r="F229" s="73" t="s">
        <v>179</v>
      </c>
      <c r="G229" s="79">
        <v>-7.0037808841984635E-5</v>
      </c>
      <c r="H229" s="73">
        <v>-2.2762287873645008</v>
      </c>
      <c r="I229" s="77" t="s">
        <v>323</v>
      </c>
      <c r="AM229" s="95"/>
      <c r="AN229" s="95"/>
      <c r="AO229" s="95"/>
      <c r="AP229" s="95"/>
      <c r="AQ229" s="95"/>
      <c r="AR229" s="95"/>
      <c r="AS229" s="95"/>
      <c r="AT229" s="95"/>
      <c r="AU229" s="95"/>
      <c r="AV229" s="76">
        <v>46303.458113425928</v>
      </c>
      <c r="AW229" s="73">
        <v>1</v>
      </c>
      <c r="AX229" s="73" t="s">
        <v>1587</v>
      </c>
      <c r="AY229" s="73">
        <v>100</v>
      </c>
      <c r="AZ229" s="73" t="s">
        <v>292</v>
      </c>
      <c r="BA229" s="77" t="s">
        <v>1588</v>
      </c>
    </row>
    <row r="230" spans="1:53" ht="15" customHeight="1" x14ac:dyDescent="0.25">
      <c r="A230" s="76">
        <v>46303.458113425928</v>
      </c>
      <c r="B230" s="73">
        <v>1</v>
      </c>
      <c r="C230" s="73" t="s">
        <v>371</v>
      </c>
      <c r="D230" s="73" t="s">
        <v>643</v>
      </c>
      <c r="E230" s="73" t="s">
        <v>1376</v>
      </c>
      <c r="F230" s="73" t="s">
        <v>179</v>
      </c>
      <c r="G230" s="79">
        <v>-8.1244722499127647E-5</v>
      </c>
      <c r="H230" s="73">
        <v>-2.6404534812216487</v>
      </c>
      <c r="I230" s="77" t="s">
        <v>323</v>
      </c>
      <c r="AM230" s="95"/>
      <c r="AN230" s="95"/>
      <c r="AO230" s="95"/>
      <c r="AP230" s="95"/>
      <c r="AQ230" s="95"/>
      <c r="AR230" s="95"/>
      <c r="AS230" s="95"/>
      <c r="AT230" s="95"/>
      <c r="AU230" s="95"/>
      <c r="AV230" s="76">
        <v>46303.458113425928</v>
      </c>
      <c r="AW230" s="73">
        <v>1</v>
      </c>
      <c r="AX230" s="73" t="s">
        <v>1589</v>
      </c>
      <c r="AY230" s="73">
        <v>20</v>
      </c>
      <c r="AZ230" s="73" t="s">
        <v>292</v>
      </c>
      <c r="BA230" s="77" t="s">
        <v>1590</v>
      </c>
    </row>
    <row r="231" spans="1:53" ht="15" customHeight="1" x14ac:dyDescent="0.25">
      <c r="A231" s="76">
        <v>46303.458113425928</v>
      </c>
      <c r="B231" s="73">
        <v>1</v>
      </c>
      <c r="C231" s="73" t="s">
        <v>371</v>
      </c>
      <c r="D231" s="73" t="s">
        <v>643</v>
      </c>
      <c r="E231" s="73" t="s">
        <v>1377</v>
      </c>
      <c r="F231" s="73" t="s">
        <v>179</v>
      </c>
      <c r="G231" s="79">
        <v>1.9392824274418486E-5</v>
      </c>
      <c r="H231" s="73">
        <v>0.63026678891860088</v>
      </c>
      <c r="I231" s="77" t="s">
        <v>324</v>
      </c>
      <c r="AM231" s="95"/>
      <c r="AN231" s="95"/>
      <c r="AO231" s="95"/>
      <c r="AP231" s="95"/>
      <c r="AQ231" s="95"/>
      <c r="AR231" s="95"/>
      <c r="AS231" s="95"/>
      <c r="AT231" s="95"/>
      <c r="AU231" s="95"/>
      <c r="AV231" s="76">
        <v>46303.458113425928</v>
      </c>
      <c r="AW231" s="73">
        <v>1</v>
      </c>
      <c r="AX231" s="73" t="s">
        <v>1591</v>
      </c>
      <c r="AY231" s="73">
        <v>178.68646895467282</v>
      </c>
      <c r="AZ231" s="73" t="s">
        <v>292</v>
      </c>
      <c r="BA231" s="77" t="s">
        <v>1592</v>
      </c>
    </row>
    <row r="232" spans="1:53" ht="15" customHeight="1" x14ac:dyDescent="0.25">
      <c r="A232" s="76">
        <v>46303.458113425928</v>
      </c>
      <c r="B232" s="73">
        <v>1</v>
      </c>
      <c r="C232" s="73" t="s">
        <v>371</v>
      </c>
      <c r="D232" s="73" t="s">
        <v>643</v>
      </c>
      <c r="E232" s="73" t="s">
        <v>1378</v>
      </c>
      <c r="F232" s="73" t="s">
        <v>179</v>
      </c>
      <c r="G232" s="79">
        <v>8.1859106172811147E-6</v>
      </c>
      <c r="H232" s="73">
        <v>0.26604209506163623</v>
      </c>
      <c r="I232" s="77" t="s">
        <v>324</v>
      </c>
      <c r="AM232" s="95"/>
      <c r="AN232" s="95"/>
      <c r="AO232" s="95"/>
      <c r="AP232" s="95"/>
      <c r="AQ232" s="95"/>
      <c r="AR232" s="95"/>
      <c r="AS232" s="95"/>
      <c r="AT232" s="95"/>
      <c r="AU232" s="95"/>
      <c r="AV232" s="76">
        <v>46303.458113425928</v>
      </c>
      <c r="AW232" s="73">
        <v>1</v>
      </c>
      <c r="AX232" s="73" t="s">
        <v>1593</v>
      </c>
      <c r="AY232" s="73">
        <v>339.91467917808069</v>
      </c>
      <c r="AZ232" s="73" t="s">
        <v>292</v>
      </c>
      <c r="BA232" s="77" t="s">
        <v>1594</v>
      </c>
    </row>
    <row r="233" spans="1:53" ht="15" customHeight="1" x14ac:dyDescent="0.25">
      <c r="A233" s="76">
        <v>46303.458113425928</v>
      </c>
      <c r="B233" s="73">
        <v>1</v>
      </c>
      <c r="C233" s="73" t="s">
        <v>371</v>
      </c>
      <c r="D233" s="73" t="s">
        <v>643</v>
      </c>
      <c r="E233" s="73" t="s">
        <v>1379</v>
      </c>
      <c r="F233" s="73" t="s">
        <v>179</v>
      </c>
      <c r="G233" s="79">
        <v>-3.0210030398567409E-6</v>
      </c>
      <c r="H233" s="73">
        <v>-9.8182598795344259E-2</v>
      </c>
      <c r="I233" s="77" t="s">
        <v>323</v>
      </c>
      <c r="AM233" s="95"/>
      <c r="AN233" s="95"/>
      <c r="AO233" s="95"/>
      <c r="AP233" s="95"/>
      <c r="AQ233" s="95"/>
      <c r="AR233" s="95"/>
      <c r="AS233" s="95"/>
      <c r="AT233" s="95"/>
      <c r="AU233" s="95"/>
      <c r="AV233" s="76">
        <v>46303.458113425928</v>
      </c>
      <c r="AW233" s="73">
        <v>1</v>
      </c>
      <c r="AX233" s="73" t="s">
        <v>1595</v>
      </c>
      <c r="AY233" s="73" t="s">
        <v>667</v>
      </c>
      <c r="AZ233" s="73" t="s">
        <v>9</v>
      </c>
      <c r="BA233" s="77" t="s">
        <v>1596</v>
      </c>
    </row>
    <row r="234" spans="1:53" ht="15" customHeight="1" x14ac:dyDescent="0.25">
      <c r="A234" s="76">
        <v>46303.458113425928</v>
      </c>
      <c r="B234" s="73">
        <v>1</v>
      </c>
      <c r="C234" s="73" t="s">
        <v>371</v>
      </c>
      <c r="D234" s="73" t="s">
        <v>643</v>
      </c>
      <c r="E234" s="73" t="s">
        <v>1380</v>
      </c>
      <c r="F234" s="73" t="s">
        <v>179</v>
      </c>
      <c r="G234" s="79">
        <v>-1.4227916696994727E-5</v>
      </c>
      <c r="H234" s="73">
        <v>-0.46240729265232877</v>
      </c>
      <c r="I234" s="77" t="s">
        <v>323</v>
      </c>
      <c r="AM234" s="95"/>
      <c r="AN234" s="95"/>
      <c r="AO234" s="95"/>
      <c r="AP234" s="95"/>
      <c r="AQ234" s="95"/>
      <c r="AR234" s="95"/>
      <c r="AS234" s="95"/>
      <c r="AT234" s="95"/>
      <c r="AU234" s="95"/>
      <c r="AV234" s="76">
        <v>46303.458113425928</v>
      </c>
      <c r="AW234" s="73">
        <v>1</v>
      </c>
      <c r="AX234" s="73" t="s">
        <v>309</v>
      </c>
      <c r="AY234" s="73" t="s">
        <v>371</v>
      </c>
      <c r="AZ234" s="73" t="s">
        <v>9</v>
      </c>
      <c r="BA234" s="77" t="s">
        <v>1597</v>
      </c>
    </row>
    <row r="235" spans="1:53" ht="15" customHeight="1" x14ac:dyDescent="0.25">
      <c r="A235" s="76">
        <v>46303.458113425928</v>
      </c>
      <c r="B235" s="73">
        <v>1</v>
      </c>
      <c r="C235" s="73" t="s">
        <v>371</v>
      </c>
      <c r="D235" s="73" t="s">
        <v>643</v>
      </c>
      <c r="E235" s="73" t="s">
        <v>1381</v>
      </c>
      <c r="F235" s="73" t="s">
        <v>179</v>
      </c>
      <c r="G235" s="79">
        <v>-2.5434830354132554E-5</v>
      </c>
      <c r="H235" s="73">
        <v>-0.82663198650930814</v>
      </c>
      <c r="I235" s="77" t="s">
        <v>323</v>
      </c>
      <c r="AM235" s="95"/>
      <c r="AN235" s="95"/>
      <c r="AO235" s="95"/>
      <c r="AP235" s="95"/>
      <c r="AQ235" s="95"/>
      <c r="AR235" s="95"/>
      <c r="AS235" s="95"/>
      <c r="AT235" s="95"/>
      <c r="AU235" s="95"/>
      <c r="AV235" s="76">
        <v>46303.458113425928</v>
      </c>
      <c r="AW235" s="73">
        <v>1</v>
      </c>
      <c r="AX235" s="73" t="s">
        <v>1598</v>
      </c>
      <c r="AY235" s="73" t="s">
        <v>678</v>
      </c>
      <c r="AZ235" s="73" t="s">
        <v>9</v>
      </c>
      <c r="BA235" s="77" t="s">
        <v>1599</v>
      </c>
    </row>
    <row r="236" spans="1:53" ht="15" customHeight="1" x14ac:dyDescent="0.25">
      <c r="A236" s="76">
        <v>46303.458113425928</v>
      </c>
      <c r="B236" s="73">
        <v>1</v>
      </c>
      <c r="C236" s="73" t="s">
        <v>371</v>
      </c>
      <c r="D236" s="73" t="s">
        <v>643</v>
      </c>
      <c r="E236" s="73" t="s">
        <v>1382</v>
      </c>
      <c r="F236" s="73" t="s">
        <v>179</v>
      </c>
      <c r="G236" s="79">
        <v>7.5202716419410994E-5</v>
      </c>
      <c r="H236" s="73">
        <v>1.5326007208360448</v>
      </c>
      <c r="I236" s="77" t="s">
        <v>324</v>
      </c>
      <c r="AM236" s="95"/>
      <c r="AN236" s="95"/>
      <c r="AO236" s="95"/>
      <c r="AP236" s="95"/>
      <c r="AQ236" s="95"/>
      <c r="AR236" s="95"/>
      <c r="AS236" s="95"/>
      <c r="AT236" s="95"/>
      <c r="AU236" s="95"/>
      <c r="AV236" s="76">
        <v>46303.458113425928</v>
      </c>
      <c r="AW236" s="73">
        <v>1</v>
      </c>
      <c r="AX236" s="73" t="s">
        <v>1600</v>
      </c>
      <c r="AY236" s="73" t="s">
        <v>678</v>
      </c>
      <c r="AZ236" s="73" t="s">
        <v>9</v>
      </c>
      <c r="BA236" s="77" t="s">
        <v>1601</v>
      </c>
    </row>
    <row r="237" spans="1:53" ht="15" customHeight="1" x14ac:dyDescent="0.25">
      <c r="A237" s="76">
        <v>46303.458113425928</v>
      </c>
      <c r="B237" s="73">
        <v>1</v>
      </c>
      <c r="C237" s="73" t="s">
        <v>371</v>
      </c>
      <c r="D237" s="73" t="s">
        <v>643</v>
      </c>
      <c r="E237" s="73" t="s">
        <v>1383</v>
      </c>
      <c r="F237" s="73" t="s">
        <v>179</v>
      </c>
      <c r="G237" s="79">
        <v>6.3995802762273796E-5</v>
      </c>
      <c r="H237" s="73">
        <v>1.411751974487192</v>
      </c>
      <c r="I237" s="77" t="s">
        <v>324</v>
      </c>
      <c r="AM237" s="95"/>
      <c r="AN237" s="95"/>
      <c r="AO237" s="95"/>
      <c r="AP237" s="95"/>
      <c r="AQ237" s="95"/>
      <c r="AR237" s="95"/>
      <c r="AS237" s="95"/>
      <c r="AT237" s="95"/>
      <c r="AU237" s="95"/>
      <c r="AV237" s="76">
        <v>46303.458113425928</v>
      </c>
      <c r="AW237" s="73">
        <v>1</v>
      </c>
      <c r="AX237" s="73" t="s">
        <v>310</v>
      </c>
      <c r="AY237" s="73" t="s">
        <v>640</v>
      </c>
      <c r="AZ237" s="73" t="s">
        <v>9</v>
      </c>
      <c r="BA237" s="77" t="s">
        <v>1602</v>
      </c>
    </row>
    <row r="238" spans="1:53" ht="15" customHeight="1" x14ac:dyDescent="0.25">
      <c r="A238" s="76">
        <v>46303.458113425928</v>
      </c>
      <c r="B238" s="73">
        <v>1</v>
      </c>
      <c r="C238" s="73" t="s">
        <v>371</v>
      </c>
      <c r="D238" s="73" t="s">
        <v>643</v>
      </c>
      <c r="E238" s="73" t="s">
        <v>1384</v>
      </c>
      <c r="F238" s="73" t="s">
        <v>179</v>
      </c>
      <c r="G238" s="79">
        <v>5.2788889105135676E-5</v>
      </c>
      <c r="H238" s="73">
        <v>1.2909032281383295</v>
      </c>
      <c r="I238" s="77" t="s">
        <v>324</v>
      </c>
      <c r="AM238" s="95"/>
      <c r="AN238" s="95"/>
      <c r="AO238" s="95"/>
      <c r="AP238" s="95"/>
      <c r="AQ238" s="95"/>
      <c r="AR238" s="95"/>
      <c r="AS238" s="95"/>
      <c r="AT238" s="95"/>
      <c r="AU238" s="95"/>
      <c r="AV238" s="76">
        <v>46303.458113425928</v>
      </c>
      <c r="AW238" s="73">
        <v>1</v>
      </c>
      <c r="AX238" s="73" t="s">
        <v>1603</v>
      </c>
      <c r="AY238" s="73"/>
      <c r="AZ238" s="73" t="s">
        <v>9</v>
      </c>
      <c r="BA238" s="77" t="s">
        <v>1604</v>
      </c>
    </row>
    <row r="239" spans="1:53" ht="15" customHeight="1" x14ac:dyDescent="0.25">
      <c r="A239" s="76">
        <v>46303.458113425928</v>
      </c>
      <c r="B239" s="73">
        <v>1</v>
      </c>
      <c r="C239" s="73" t="s">
        <v>371</v>
      </c>
      <c r="D239" s="73" t="s">
        <v>643</v>
      </c>
      <c r="E239" s="73" t="s">
        <v>1385</v>
      </c>
      <c r="F239" s="73" t="s">
        <v>179</v>
      </c>
      <c r="G239" s="79">
        <v>4.1581975447997563E-5</v>
      </c>
      <c r="H239" s="73">
        <v>1.1700544817894669</v>
      </c>
      <c r="I239" s="77" t="s">
        <v>324</v>
      </c>
      <c r="AM239" s="95"/>
      <c r="AN239" s="95"/>
      <c r="AO239" s="95"/>
      <c r="AP239" s="95"/>
      <c r="AQ239" s="95"/>
      <c r="AR239" s="95"/>
      <c r="AS239" s="95"/>
      <c r="AT239" s="95"/>
      <c r="AU239" s="95"/>
      <c r="AV239" s="76">
        <v>46303.458113425928</v>
      </c>
      <c r="AW239" s="73">
        <v>1</v>
      </c>
      <c r="AX239" s="73" t="s">
        <v>1605</v>
      </c>
      <c r="AY239" s="73">
        <v>0</v>
      </c>
      <c r="AZ239" s="73" t="s">
        <v>9</v>
      </c>
      <c r="BA239" s="77" t="s">
        <v>1606</v>
      </c>
    </row>
    <row r="240" spans="1:53" ht="15" customHeight="1" x14ac:dyDescent="0.25">
      <c r="A240" s="76">
        <v>46303.458113425928</v>
      </c>
      <c r="B240" s="73">
        <v>1</v>
      </c>
      <c r="C240" s="73" t="s">
        <v>371</v>
      </c>
      <c r="D240" s="73" t="s">
        <v>643</v>
      </c>
      <c r="E240" s="73" t="s">
        <v>1386</v>
      </c>
      <c r="F240" s="73" t="s">
        <v>179</v>
      </c>
      <c r="G240" s="79">
        <v>1.0859878125012825E-4</v>
      </c>
      <c r="H240" s="73">
        <v>1.8</v>
      </c>
      <c r="I240" s="77" t="s">
        <v>324</v>
      </c>
      <c r="AM240" s="95"/>
      <c r="AN240" s="95"/>
      <c r="AO240" s="95"/>
      <c r="AP240" s="95"/>
      <c r="AQ240" s="95"/>
      <c r="AR240" s="95"/>
      <c r="AS240" s="95"/>
      <c r="AT240" s="95"/>
      <c r="AU240" s="95"/>
      <c r="AV240" s="76">
        <v>46303.458113425928</v>
      </c>
      <c r="AW240" s="73">
        <v>1</v>
      </c>
      <c r="AX240" s="73" t="s">
        <v>1607</v>
      </c>
      <c r="AY240" s="73"/>
      <c r="AZ240" s="73" t="s">
        <v>289</v>
      </c>
      <c r="BA240" s="77" t="s">
        <v>1608</v>
      </c>
    </row>
    <row r="241" spans="1:53" ht="15" customHeight="1" x14ac:dyDescent="0.25">
      <c r="A241" s="76">
        <v>46303.458113425928</v>
      </c>
      <c r="B241" s="73">
        <v>1</v>
      </c>
      <c r="C241" s="73" t="s">
        <v>371</v>
      </c>
      <c r="D241" s="73" t="s">
        <v>643</v>
      </c>
      <c r="E241" s="73" t="s">
        <v>1387</v>
      </c>
      <c r="F241" s="73" t="s">
        <v>179</v>
      </c>
      <c r="G241" s="79">
        <v>8.0557160960041121E-5</v>
      </c>
      <c r="H241" s="73">
        <v>1.590339892380167</v>
      </c>
      <c r="I241" s="77" t="s">
        <v>324</v>
      </c>
      <c r="AM241" s="95"/>
      <c r="AN241" s="95"/>
      <c r="AO241" s="95"/>
      <c r="AP241" s="95"/>
      <c r="AQ241" s="95"/>
      <c r="AR241" s="95"/>
      <c r="AS241" s="95"/>
      <c r="AT241" s="95"/>
      <c r="AU241" s="95"/>
      <c r="AV241" s="76">
        <v>46303.458113425928</v>
      </c>
      <c r="AW241" s="73">
        <v>1</v>
      </c>
      <c r="AX241" s="73" t="s">
        <v>1609</v>
      </c>
      <c r="AY241" s="73"/>
      <c r="AZ241" s="73" t="s">
        <v>292</v>
      </c>
      <c r="BA241" s="77" t="s">
        <v>1608</v>
      </c>
    </row>
    <row r="242" spans="1:53" ht="15" customHeight="1" x14ac:dyDescent="0.25">
      <c r="A242" s="76">
        <v>46303.458113425928</v>
      </c>
      <c r="B242" s="73">
        <v>1</v>
      </c>
      <c r="C242" s="73" t="s">
        <v>371</v>
      </c>
      <c r="D242" s="73" t="s">
        <v>643</v>
      </c>
      <c r="E242" s="73" t="s">
        <v>1388</v>
      </c>
      <c r="F242" s="73" t="s">
        <v>179</v>
      </c>
      <c r="G242" s="79">
        <v>1.1647910502725245E-4</v>
      </c>
      <c r="H242" s="73">
        <v>1.8</v>
      </c>
      <c r="I242" s="77" t="s">
        <v>324</v>
      </c>
      <c r="AM242" s="95"/>
      <c r="AN242" s="95"/>
      <c r="AO242" s="95"/>
      <c r="AP242" s="95"/>
      <c r="AQ242" s="95"/>
      <c r="AR242" s="95"/>
      <c r="AS242" s="95"/>
      <c r="AT242" s="95"/>
      <c r="AU242" s="95"/>
      <c r="AV242" s="76">
        <v>46303.458113425928</v>
      </c>
      <c r="AW242" s="73">
        <v>1</v>
      </c>
      <c r="AX242" s="73" t="s">
        <v>1610</v>
      </c>
      <c r="AY242" s="73"/>
      <c r="AZ242" s="73" t="s">
        <v>292</v>
      </c>
      <c r="BA242" s="77" t="s">
        <v>1608</v>
      </c>
    </row>
    <row r="243" spans="1:53" ht="15" customHeight="1" x14ac:dyDescent="0.25">
      <c r="A243" s="76">
        <v>46303.458113425928</v>
      </c>
      <c r="B243" s="73">
        <v>1</v>
      </c>
      <c r="C243" s="73" t="s">
        <v>371</v>
      </c>
      <c r="D243" s="73" t="s">
        <v>643</v>
      </c>
      <c r="E243" s="73" t="s">
        <v>1389</v>
      </c>
      <c r="F243" s="73" t="s">
        <v>179</v>
      </c>
      <c r="G243" s="79">
        <v>1.2321297248104072E-4</v>
      </c>
      <c r="H243" s="73">
        <v>1.8</v>
      </c>
      <c r="I243" s="77" t="s">
        <v>324</v>
      </c>
      <c r="AM243" s="95"/>
      <c r="AN243" s="95"/>
      <c r="AO243" s="95"/>
      <c r="AP243" s="95"/>
      <c r="AQ243" s="95"/>
      <c r="AR243" s="95"/>
      <c r="AS243" s="95"/>
      <c r="AT243" s="95"/>
      <c r="AU243" s="95"/>
      <c r="AV243" s="76">
        <v>46303.458113425928</v>
      </c>
      <c r="AW243" s="73">
        <v>1</v>
      </c>
      <c r="AX243" s="73" t="s">
        <v>1611</v>
      </c>
      <c r="AY243" s="73" t="s">
        <v>667</v>
      </c>
      <c r="AZ243" s="73" t="s">
        <v>9</v>
      </c>
      <c r="BA243" s="77" t="s">
        <v>1612</v>
      </c>
    </row>
    <row r="244" spans="1:53" ht="15" customHeight="1" x14ac:dyDescent="0.25">
      <c r="A244" s="76">
        <v>46303.458113425928</v>
      </c>
      <c r="B244" s="73">
        <v>1</v>
      </c>
      <c r="C244" s="73" t="s">
        <v>371</v>
      </c>
      <c r="D244" s="73" t="s">
        <v>643</v>
      </c>
      <c r="E244" s="73" t="s">
        <v>1390</v>
      </c>
      <c r="F244" s="73" t="s">
        <v>179</v>
      </c>
      <c r="G244" s="79">
        <v>1.1977826560685525E-4</v>
      </c>
      <c r="H244" s="73">
        <v>1.8</v>
      </c>
      <c r="I244" s="77" t="s">
        <v>324</v>
      </c>
      <c r="AM244" s="95"/>
      <c r="AN244" s="95"/>
      <c r="AO244" s="95"/>
      <c r="AP244" s="95"/>
      <c r="AQ244" s="95"/>
      <c r="AR244" s="95"/>
      <c r="AS244" s="95"/>
      <c r="AT244" s="95"/>
      <c r="AU244" s="95"/>
      <c r="AV244" s="76">
        <v>46303.458113425928</v>
      </c>
      <c r="AW244" s="73">
        <v>1</v>
      </c>
      <c r="AX244" s="73" t="s">
        <v>1613</v>
      </c>
      <c r="AY244" s="73" t="s">
        <v>667</v>
      </c>
      <c r="AZ244" s="73" t="s">
        <v>9</v>
      </c>
      <c r="BA244" s="77" t="s">
        <v>1614</v>
      </c>
    </row>
    <row r="245" spans="1:53" ht="15" customHeight="1" x14ac:dyDescent="0.25">
      <c r="A245" s="76">
        <v>46303.458113425928</v>
      </c>
      <c r="B245" s="73">
        <v>1</v>
      </c>
      <c r="C245" s="73" t="s">
        <v>371</v>
      </c>
      <c r="D245" s="73" t="s">
        <v>643</v>
      </c>
      <c r="E245" s="73" t="s">
        <v>1391</v>
      </c>
      <c r="F245" s="73" t="s">
        <v>179</v>
      </c>
      <c r="G245" s="79">
        <v>1.5000000000000001E-4</v>
      </c>
      <c r="H245" s="73">
        <v>1.8</v>
      </c>
      <c r="I245" s="77" t="s">
        <v>324</v>
      </c>
      <c r="AM245" s="95"/>
      <c r="AN245" s="95"/>
      <c r="AO245" s="95"/>
      <c r="AP245" s="95"/>
      <c r="AQ245" s="95"/>
      <c r="AR245" s="95"/>
      <c r="AS245" s="95"/>
      <c r="AT245" s="95"/>
      <c r="AU245" s="95"/>
      <c r="AV245" s="76">
        <v>46303.458113425928</v>
      </c>
      <c r="AW245" s="73">
        <v>1</v>
      </c>
      <c r="AX245" s="73" t="s">
        <v>1615</v>
      </c>
      <c r="AY245" s="73">
        <v>8.6283077316834937</v>
      </c>
      <c r="AZ245" s="73" t="s">
        <v>295</v>
      </c>
      <c r="BA245" s="77" t="s">
        <v>1616</v>
      </c>
    </row>
    <row r="246" spans="1:53" ht="15" customHeight="1" x14ac:dyDescent="0.25">
      <c r="A246" s="76">
        <v>46303.458113425928</v>
      </c>
      <c r="B246" s="73">
        <v>1</v>
      </c>
      <c r="C246" s="73" t="s">
        <v>371</v>
      </c>
      <c r="D246" s="73" t="s">
        <v>643</v>
      </c>
      <c r="E246" s="73" t="s">
        <v>1392</v>
      </c>
      <c r="F246" s="73" t="s">
        <v>179</v>
      </c>
      <c r="G246" s="79">
        <v>1.4182093715138055E-4</v>
      </c>
      <c r="H246" s="73">
        <v>1.8</v>
      </c>
      <c r="I246" s="77" t="s">
        <v>324</v>
      </c>
      <c r="AM246" s="95"/>
      <c r="AN246" s="95"/>
      <c r="AO246" s="95"/>
      <c r="AP246" s="95"/>
      <c r="AQ246" s="95"/>
      <c r="AR246" s="95"/>
      <c r="AS246" s="95"/>
      <c r="AT246" s="95"/>
      <c r="AU246" s="95"/>
      <c r="AV246" s="76">
        <v>46303.458113425928</v>
      </c>
      <c r="AW246" s="73">
        <v>1</v>
      </c>
      <c r="AX246" s="73" t="s">
        <v>1617</v>
      </c>
      <c r="AY246" s="73">
        <v>14.6</v>
      </c>
      <c r="AZ246" s="73" t="s">
        <v>295</v>
      </c>
      <c r="BA246" s="77" t="s">
        <v>1618</v>
      </c>
    </row>
    <row r="247" spans="1:53" ht="15" customHeight="1" x14ac:dyDescent="0.25">
      <c r="A247" s="76">
        <v>46303.458113425928</v>
      </c>
      <c r="B247" s="73">
        <v>1</v>
      </c>
      <c r="C247" s="73" t="s">
        <v>371</v>
      </c>
      <c r="D247" s="73" t="s">
        <v>643</v>
      </c>
      <c r="E247" s="73" t="s">
        <v>1393</v>
      </c>
      <c r="F247" s="73" t="s">
        <v>179</v>
      </c>
      <c r="G247" s="79">
        <v>1.3144542228630846E-4</v>
      </c>
      <c r="H247" s="73">
        <v>1.8</v>
      </c>
      <c r="I247" s="77" t="s">
        <v>324</v>
      </c>
      <c r="AM247" s="95"/>
      <c r="AN247" s="95"/>
      <c r="AO247" s="95"/>
      <c r="AP247" s="95"/>
      <c r="AQ247" s="95"/>
      <c r="AR247" s="95"/>
      <c r="AS247" s="95"/>
      <c r="AT247" s="95"/>
      <c r="AU247" s="95"/>
      <c r="AV247" s="76">
        <v>46303.458113425928</v>
      </c>
      <c r="AW247" s="73">
        <v>1</v>
      </c>
      <c r="AX247" s="73" t="s">
        <v>1619</v>
      </c>
      <c r="AY247" s="73">
        <v>0.59097998162215715</v>
      </c>
      <c r="AZ247" s="73" t="s">
        <v>9</v>
      </c>
      <c r="BA247" s="77" t="s">
        <v>1620</v>
      </c>
    </row>
    <row r="248" spans="1:53" ht="15" customHeight="1" x14ac:dyDescent="0.25">
      <c r="A248" s="76">
        <v>46303.458113425928</v>
      </c>
      <c r="B248" s="73">
        <v>1</v>
      </c>
      <c r="C248" s="73" t="s">
        <v>371</v>
      </c>
      <c r="D248" s="73" t="s">
        <v>643</v>
      </c>
      <c r="E248" s="73" t="s">
        <v>1394</v>
      </c>
      <c r="F248" s="73" t="s">
        <v>179</v>
      </c>
      <c r="G248" s="79">
        <v>9.4523878843584416E-5</v>
      </c>
      <c r="H248" s="73">
        <v>1.7409487396036292</v>
      </c>
      <c r="I248" s="77" t="s">
        <v>324</v>
      </c>
      <c r="AM248" s="95"/>
      <c r="AN248" s="95"/>
      <c r="AO248" s="95"/>
      <c r="AP248" s="95"/>
      <c r="AQ248" s="95"/>
      <c r="AR248" s="95"/>
      <c r="AS248" s="95"/>
      <c r="AT248" s="95"/>
      <c r="AU248" s="95"/>
      <c r="AV248" s="76">
        <v>46303.458113425928</v>
      </c>
      <c r="AW248" s="73">
        <v>1</v>
      </c>
      <c r="AX248" s="73" t="s">
        <v>1621</v>
      </c>
      <c r="AY248" s="73" t="b">
        <v>0</v>
      </c>
      <c r="AZ248" s="73" t="s">
        <v>9</v>
      </c>
      <c r="BA248" s="77" t="s">
        <v>1622</v>
      </c>
    </row>
    <row r="249" spans="1:53" ht="15" customHeight="1" x14ac:dyDescent="0.25">
      <c r="A249" s="76">
        <v>46303.458113425928</v>
      </c>
      <c r="B249" s="73">
        <v>1</v>
      </c>
      <c r="C249" s="73" t="s">
        <v>371</v>
      </c>
      <c r="D249" s="73" t="s">
        <v>643</v>
      </c>
      <c r="E249" s="73" t="s">
        <v>1395</v>
      </c>
      <c r="F249" s="73" t="s">
        <v>179</v>
      </c>
      <c r="G249" s="79">
        <v>7.2986598588013936E-5</v>
      </c>
      <c r="H249" s="73">
        <v>1.5087034133454038</v>
      </c>
      <c r="I249" s="77" t="s">
        <v>324</v>
      </c>
      <c r="AM249" s="95"/>
      <c r="AN249" s="95"/>
      <c r="AO249" s="95"/>
      <c r="AP249" s="95"/>
      <c r="AQ249" s="95"/>
      <c r="AR249" s="95"/>
      <c r="AS249" s="95"/>
      <c r="AT249" s="95"/>
      <c r="AU249" s="95"/>
      <c r="AV249" s="76">
        <v>46303.458113425928</v>
      </c>
      <c r="AW249" s="73">
        <v>1</v>
      </c>
      <c r="AX249" s="73" t="s">
        <v>16</v>
      </c>
      <c r="AY249" s="73" t="b">
        <v>1</v>
      </c>
      <c r="AZ249" s="73" t="s">
        <v>9</v>
      </c>
      <c r="BA249" s="77" t="s">
        <v>1623</v>
      </c>
    </row>
    <row r="250" spans="1:53" ht="15" customHeight="1" x14ac:dyDescent="0.25">
      <c r="A250" s="76">
        <v>46303.458113425928</v>
      </c>
      <c r="B250" s="73">
        <v>1</v>
      </c>
      <c r="C250" s="73" t="s">
        <v>371</v>
      </c>
      <c r="D250" s="73" t="s">
        <v>643</v>
      </c>
      <c r="E250" s="73" t="s">
        <v>1396</v>
      </c>
      <c r="F250" s="73" t="s">
        <v>179</v>
      </c>
      <c r="G250" s="79">
        <v>2.8843129626257094E-5</v>
      </c>
      <c r="H250" s="73">
        <v>0.93740171285335561</v>
      </c>
      <c r="I250" s="77" t="s">
        <v>324</v>
      </c>
      <c r="AM250" s="95"/>
      <c r="AN250" s="95"/>
      <c r="AO250" s="95"/>
      <c r="AP250" s="95"/>
      <c r="AQ250" s="95"/>
      <c r="AR250" s="95"/>
      <c r="AS250" s="95"/>
      <c r="AT250" s="95"/>
      <c r="AU250" s="95"/>
      <c r="AV250" s="76">
        <v>46303.458113425928</v>
      </c>
      <c r="AW250" s="73">
        <v>1</v>
      </c>
      <c r="AX250" s="73" t="s">
        <v>1683</v>
      </c>
      <c r="AY250" s="73" t="s">
        <v>438</v>
      </c>
      <c r="AZ250" s="73" t="s">
        <v>9</v>
      </c>
      <c r="BA250" s="77" t="s">
        <v>1625</v>
      </c>
    </row>
    <row r="251" spans="1:53" ht="15" customHeight="1" x14ac:dyDescent="0.25">
      <c r="A251" s="76">
        <v>46303.458113425928</v>
      </c>
      <c r="B251" s="73">
        <v>1</v>
      </c>
      <c r="C251" s="73" t="s">
        <v>371</v>
      </c>
      <c r="D251" s="73" t="s">
        <v>643</v>
      </c>
      <c r="E251" s="73" t="s">
        <v>1397</v>
      </c>
      <c r="F251" s="73" t="s">
        <v>179</v>
      </c>
      <c r="G251" s="79">
        <v>3.6597536754110938E-6</v>
      </c>
      <c r="H251" s="73">
        <v>0.11894199445086057</v>
      </c>
      <c r="I251" s="77" t="s">
        <v>324</v>
      </c>
      <c r="AM251" s="95"/>
      <c r="AN251" s="95"/>
      <c r="AO251" s="95"/>
      <c r="AP251" s="95"/>
      <c r="AQ251" s="95"/>
      <c r="AR251" s="95"/>
      <c r="AS251" s="95"/>
      <c r="AT251" s="95"/>
      <c r="AU251" s="95"/>
      <c r="AV251" s="76">
        <v>46303.458113425928</v>
      </c>
      <c r="AW251" s="73">
        <v>1</v>
      </c>
      <c r="AX251" s="73" t="s">
        <v>1684</v>
      </c>
      <c r="AY251" s="73" t="s">
        <v>1627</v>
      </c>
      <c r="AZ251" s="73" t="s">
        <v>9</v>
      </c>
      <c r="BA251" s="77" t="s">
        <v>1628</v>
      </c>
    </row>
    <row r="252" spans="1:53" ht="15" customHeight="1" x14ac:dyDescent="0.25">
      <c r="A252" s="76">
        <v>46303.458113425928</v>
      </c>
      <c r="B252" s="73">
        <v>1</v>
      </c>
      <c r="C252" s="73" t="s">
        <v>371</v>
      </c>
      <c r="D252" s="73" t="s">
        <v>643</v>
      </c>
      <c r="E252" s="73" t="s">
        <v>1398</v>
      </c>
      <c r="F252" s="73" t="s">
        <v>179</v>
      </c>
      <c r="G252" s="79">
        <v>-3.521800660189755E-5</v>
      </c>
      <c r="H252" s="73">
        <v>-1.1445852145616706</v>
      </c>
      <c r="I252" s="77" t="s">
        <v>323</v>
      </c>
      <c r="AM252" s="95"/>
      <c r="AN252" s="95"/>
      <c r="AO252" s="95"/>
      <c r="AP252" s="95"/>
      <c r="AQ252" s="95"/>
      <c r="AR252" s="95"/>
      <c r="AS252" s="95"/>
      <c r="AT252" s="95"/>
      <c r="AU252" s="95"/>
      <c r="AV252" s="76">
        <v>46303.458113425928</v>
      </c>
      <c r="AW252" s="73">
        <v>1</v>
      </c>
      <c r="AX252" s="73" t="s">
        <v>1685</v>
      </c>
      <c r="AY252" s="73" t="s">
        <v>1686</v>
      </c>
      <c r="AZ252" s="73" t="s">
        <v>9</v>
      </c>
      <c r="BA252" s="77" t="s">
        <v>1631</v>
      </c>
    </row>
    <row r="253" spans="1:53" ht="15" customHeight="1" x14ac:dyDescent="0.25">
      <c r="A253" s="76">
        <v>46303.458113425928</v>
      </c>
      <c r="B253" s="73">
        <v>1</v>
      </c>
      <c r="C253" s="73" t="s">
        <v>371</v>
      </c>
      <c r="D253" s="73" t="s">
        <v>643</v>
      </c>
      <c r="E253" s="73" t="s">
        <v>1399</v>
      </c>
      <c r="F253" s="73" t="s">
        <v>179</v>
      </c>
      <c r="G253" s="79">
        <v>-8.4823267024565691E-5</v>
      </c>
      <c r="H253" s="73">
        <v>-2.7567561782983852</v>
      </c>
      <c r="I253" s="77" t="s">
        <v>323</v>
      </c>
      <c r="AM253" s="95"/>
      <c r="AN253" s="95"/>
      <c r="AO253" s="95"/>
      <c r="AP253" s="95"/>
      <c r="AQ253" s="95"/>
      <c r="AR253" s="95"/>
      <c r="AS253" s="95"/>
      <c r="AT253" s="95"/>
      <c r="AU253" s="95"/>
      <c r="AV253" s="76">
        <v>46303.458113425928</v>
      </c>
      <c r="AW253" s="73">
        <v>1</v>
      </c>
      <c r="AX253" s="73" t="s">
        <v>1687</v>
      </c>
      <c r="AY253" s="73" t="s">
        <v>1688</v>
      </c>
      <c r="AZ253" s="73" t="s">
        <v>9</v>
      </c>
      <c r="BA253" s="77" t="s">
        <v>1634</v>
      </c>
    </row>
    <row r="254" spans="1:53" ht="15" customHeight="1" x14ac:dyDescent="0.25">
      <c r="A254" s="76">
        <v>46303.458113425928</v>
      </c>
      <c r="B254" s="73">
        <v>1</v>
      </c>
      <c r="C254" s="73" t="s">
        <v>371</v>
      </c>
      <c r="D254" s="73" t="s">
        <v>643</v>
      </c>
      <c r="E254" s="73" t="s">
        <v>1400</v>
      </c>
      <c r="F254" s="73" t="s">
        <v>179</v>
      </c>
      <c r="G254" s="79">
        <v>-1.2092011613337402E-4</v>
      </c>
      <c r="H254" s="73">
        <v>-3.9299037743346559</v>
      </c>
      <c r="I254" s="77" t="s">
        <v>323</v>
      </c>
      <c r="AM254" s="95"/>
      <c r="AN254" s="95"/>
      <c r="AO254" s="95"/>
      <c r="AP254" s="95"/>
      <c r="AQ254" s="95"/>
      <c r="AR254" s="95"/>
      <c r="AS254" s="95"/>
      <c r="AT254" s="95"/>
      <c r="AU254" s="95"/>
      <c r="AV254" s="76">
        <v>46303.458113425928</v>
      </c>
      <c r="AW254" s="73">
        <v>1</v>
      </c>
      <c r="AX254" s="73" t="s">
        <v>1689</v>
      </c>
      <c r="AY254" s="73">
        <v>1.0211329397139589E-3</v>
      </c>
      <c r="AZ254" s="73" t="s">
        <v>9</v>
      </c>
      <c r="BA254" s="77" t="s">
        <v>1636</v>
      </c>
    </row>
    <row r="255" spans="1:53" ht="15" customHeight="1" x14ac:dyDescent="0.25">
      <c r="A255" s="76">
        <v>46303.458113425928</v>
      </c>
      <c r="B255" s="73">
        <v>1</v>
      </c>
      <c r="C255" s="73" t="s">
        <v>371</v>
      </c>
      <c r="D255" s="73" t="s">
        <v>643</v>
      </c>
      <c r="E255" s="73" t="s">
        <v>1401</v>
      </c>
      <c r="F255" s="73" t="s">
        <v>179</v>
      </c>
      <c r="G255" s="79">
        <v>-1.3379645841891743E-4</v>
      </c>
      <c r="H255" s="73">
        <v>-4.3483848986148166</v>
      </c>
      <c r="I255" s="77" t="s">
        <v>323</v>
      </c>
      <c r="AM255" s="95"/>
      <c r="AN255" s="95"/>
      <c r="AO255" s="95"/>
      <c r="AP255" s="95"/>
      <c r="AQ255" s="95"/>
      <c r="AR255" s="95"/>
      <c r="AS255" s="95"/>
      <c r="AT255" s="95"/>
      <c r="AU255" s="95"/>
      <c r="AV255" s="76">
        <v>46303.458113425928</v>
      </c>
      <c r="AW255" s="73">
        <v>1</v>
      </c>
      <c r="AX255" s="73" t="s">
        <v>1690</v>
      </c>
      <c r="AY255" s="73">
        <v>7.2267578056137998E-7</v>
      </c>
      <c r="AZ255" s="73" t="s">
        <v>297</v>
      </c>
      <c r="BA255" s="77" t="s">
        <v>1638</v>
      </c>
    </row>
    <row r="256" spans="1:53" ht="15" customHeight="1" x14ac:dyDescent="0.25">
      <c r="A256" s="76">
        <v>46303.458113425928</v>
      </c>
      <c r="B256" s="73">
        <v>1</v>
      </c>
      <c r="C256" s="73" t="s">
        <v>371</v>
      </c>
      <c r="D256" s="73" t="s">
        <v>643</v>
      </c>
      <c r="E256" s="73" t="s">
        <v>1402</v>
      </c>
      <c r="F256" s="73" t="s">
        <v>179</v>
      </c>
      <c r="G256" s="79">
        <v>-1.7128378771770968E-4</v>
      </c>
      <c r="H256" s="73">
        <v>-5.5667231008255653</v>
      </c>
      <c r="I256" s="77" t="s">
        <v>323</v>
      </c>
      <c r="AM256" s="95"/>
      <c r="AN256" s="95"/>
      <c r="AO256" s="95"/>
      <c r="AP256" s="95"/>
      <c r="AQ256" s="95"/>
      <c r="AR256" s="95"/>
      <c r="AS256" s="95"/>
      <c r="AT256" s="95"/>
      <c r="AU256" s="95"/>
      <c r="AV256" s="76">
        <v>46303.458113425928</v>
      </c>
      <c r="AW256" s="73">
        <v>1</v>
      </c>
      <c r="AX256" s="73" t="s">
        <v>1691</v>
      </c>
      <c r="AY256" s="73">
        <v>1.4521433272936009E-7</v>
      </c>
      <c r="AZ256" s="73" t="s">
        <v>297</v>
      </c>
      <c r="BA256" s="77" t="s">
        <v>1640</v>
      </c>
    </row>
    <row r="257" spans="1:53" ht="15" customHeight="1" x14ac:dyDescent="0.25">
      <c r="A257" s="76">
        <v>46303.458113425928</v>
      </c>
      <c r="B257" s="73">
        <v>1</v>
      </c>
      <c r="C257" s="73" t="s">
        <v>371</v>
      </c>
      <c r="D257" s="73" t="s">
        <v>643</v>
      </c>
      <c r="E257" s="73" t="s">
        <v>1403</v>
      </c>
      <c r="F257" s="73" t="s">
        <v>179</v>
      </c>
      <c r="G257" s="79">
        <v>-1.7577920443535974E-4</v>
      </c>
      <c r="H257" s="73">
        <v>-5.7128241441491916</v>
      </c>
      <c r="I257" s="77" t="s">
        <v>323</v>
      </c>
      <c r="AM257" s="95"/>
      <c r="AN257" s="95"/>
      <c r="AO257" s="95"/>
      <c r="AP257" s="95"/>
      <c r="AQ257" s="95"/>
      <c r="AR257" s="95"/>
      <c r="AS257" s="95"/>
      <c r="AT257" s="95"/>
      <c r="AU257" s="95"/>
      <c r="AV257" s="76">
        <v>46303.458113425928</v>
      </c>
      <c r="AW257" s="73">
        <v>1</v>
      </c>
      <c r="AX257" s="73" t="s">
        <v>1692</v>
      </c>
      <c r="AY257" s="73">
        <v>-0.1982990580335319</v>
      </c>
      <c r="AZ257" s="73" t="s">
        <v>1503</v>
      </c>
      <c r="BA257" s="77" t="s">
        <v>1642</v>
      </c>
    </row>
    <row r="258" spans="1:53" ht="15" customHeight="1" x14ac:dyDescent="0.25">
      <c r="A258" s="76">
        <v>46303.458113425928</v>
      </c>
      <c r="B258" s="73">
        <v>1</v>
      </c>
      <c r="C258" s="73" t="s">
        <v>371</v>
      </c>
      <c r="D258" s="73" t="s">
        <v>643</v>
      </c>
      <c r="E258" s="73" t="s">
        <v>1404</v>
      </c>
      <c r="F258" s="73" t="s">
        <v>179</v>
      </c>
      <c r="G258" s="79">
        <v>-1.7044484779617146E-4</v>
      </c>
      <c r="H258" s="73">
        <v>-5.5394575533755726</v>
      </c>
      <c r="I258" s="77" t="s">
        <v>323</v>
      </c>
      <c r="AM258" s="95"/>
      <c r="AN258" s="95"/>
      <c r="AO258" s="95"/>
      <c r="AP258" s="95"/>
      <c r="AQ258" s="95"/>
      <c r="AR258" s="95"/>
      <c r="AS258" s="95"/>
      <c r="AT258" s="95"/>
      <c r="AU258" s="95"/>
      <c r="AV258" s="76">
        <v>46303.458113425928</v>
      </c>
      <c r="AW258" s="73">
        <v>1</v>
      </c>
      <c r="AX258" s="73" t="s">
        <v>1693</v>
      </c>
      <c r="AY258" s="73">
        <v>1.3852987897643074</v>
      </c>
      <c r="AZ258" s="73" t="s">
        <v>284</v>
      </c>
      <c r="BA258" s="77" t="s">
        <v>1644</v>
      </c>
    </row>
    <row r="259" spans="1:53" ht="15" customHeight="1" x14ac:dyDescent="0.25">
      <c r="A259" s="76">
        <v>46303.458113425928</v>
      </c>
      <c r="B259" s="73">
        <v>1</v>
      </c>
      <c r="C259" s="73" t="s">
        <v>371</v>
      </c>
      <c r="D259" s="73" t="s">
        <v>643</v>
      </c>
      <c r="E259" s="73" t="s">
        <v>1405</v>
      </c>
      <c r="F259" s="73" t="s">
        <v>179</v>
      </c>
      <c r="G259" s="79">
        <v>-1.9945903280594156E-4</v>
      </c>
      <c r="H259" s="73">
        <v>-6.4824185661931004</v>
      </c>
      <c r="I259" s="77" t="s">
        <v>323</v>
      </c>
      <c r="AM259" s="95"/>
      <c r="AN259" s="95"/>
      <c r="AO259" s="95"/>
      <c r="AP259" s="95"/>
      <c r="AQ259" s="95"/>
      <c r="AR259" s="95"/>
      <c r="AS259" s="95"/>
      <c r="AT259" s="95"/>
      <c r="AU259" s="95"/>
      <c r="AV259" s="76">
        <v>46303.458113425928</v>
      </c>
      <c r="AW259" s="73">
        <v>1</v>
      </c>
      <c r="AX259" s="73" t="s">
        <v>1694</v>
      </c>
      <c r="AY259" s="73" t="b">
        <v>0</v>
      </c>
      <c r="AZ259" s="73" t="s">
        <v>9</v>
      </c>
      <c r="BA259" s="77" t="s">
        <v>1646</v>
      </c>
    </row>
    <row r="260" spans="1:53" ht="15" customHeight="1" x14ac:dyDescent="0.25">
      <c r="A260" s="76">
        <v>46303.458113425928</v>
      </c>
      <c r="B260" s="73">
        <v>1</v>
      </c>
      <c r="C260" s="73" t="s">
        <v>371</v>
      </c>
      <c r="D260" s="73" t="s">
        <v>643</v>
      </c>
      <c r="E260" s="73" t="s">
        <v>1406</v>
      </c>
      <c r="F260" s="73" t="s">
        <v>179</v>
      </c>
      <c r="G260" s="79">
        <v>-1.9221680731583079E-4</v>
      </c>
      <c r="H260" s="73">
        <v>-6.2470462377645006</v>
      </c>
      <c r="I260" s="77" t="s">
        <v>323</v>
      </c>
      <c r="AM260" s="95"/>
      <c r="AN260" s="95"/>
      <c r="AO260" s="95"/>
      <c r="AP260" s="95"/>
      <c r="AQ260" s="95"/>
      <c r="AR260" s="95"/>
      <c r="AS260" s="95"/>
      <c r="AT260" s="95"/>
      <c r="AU260" s="95"/>
      <c r="AV260" s="76">
        <v>46303.458113425928</v>
      </c>
      <c r="AW260" s="73">
        <v>1</v>
      </c>
      <c r="AX260" s="73" t="s">
        <v>1695</v>
      </c>
      <c r="AY260" s="73" t="s">
        <v>667</v>
      </c>
      <c r="AZ260" s="73" t="s">
        <v>9</v>
      </c>
      <c r="BA260" s="77" t="s">
        <v>1648</v>
      </c>
    </row>
    <row r="261" spans="1:53" ht="15" customHeight="1" x14ac:dyDescent="0.25">
      <c r="A261" s="76">
        <v>46303.458113425928</v>
      </c>
      <c r="B261" s="73">
        <v>1</v>
      </c>
      <c r="C261" s="73" t="s">
        <v>371</v>
      </c>
      <c r="D261" s="73" t="s">
        <v>643</v>
      </c>
      <c r="E261" s="73" t="s">
        <v>1407</v>
      </c>
      <c r="F261" s="73" t="s">
        <v>179</v>
      </c>
      <c r="G261" s="79">
        <v>-1.5886048446988577E-4</v>
      </c>
      <c r="H261" s="73">
        <v>-5.1629657452712872</v>
      </c>
      <c r="I261" s="77" t="s">
        <v>323</v>
      </c>
      <c r="AM261" s="95"/>
      <c r="AN261" s="95"/>
      <c r="AO261" s="95"/>
      <c r="AP261" s="95"/>
      <c r="AQ261" s="95"/>
      <c r="AR261" s="95"/>
      <c r="AS261" s="95"/>
      <c r="AT261" s="95"/>
      <c r="AU261" s="95"/>
      <c r="AV261" s="76">
        <v>46303.458113425928</v>
      </c>
      <c r="AW261" s="73">
        <v>1</v>
      </c>
      <c r="AX261" s="73" t="s">
        <v>1696</v>
      </c>
      <c r="AY261" s="73" t="s">
        <v>1650</v>
      </c>
      <c r="AZ261" s="73" t="s">
        <v>9</v>
      </c>
      <c r="BA261" s="77" t="s">
        <v>1651</v>
      </c>
    </row>
    <row r="262" spans="1:53" ht="15" customHeight="1" x14ac:dyDescent="0.25">
      <c r="A262" s="76">
        <v>46303.458113425928</v>
      </c>
      <c r="B262" s="73">
        <v>1</v>
      </c>
      <c r="C262" s="73" t="s">
        <v>371</v>
      </c>
      <c r="D262" s="73" t="s">
        <v>643</v>
      </c>
      <c r="E262" s="73" t="s">
        <v>1408</v>
      </c>
      <c r="F262" s="73" t="s">
        <v>179</v>
      </c>
      <c r="G262" s="79">
        <v>-1.3980467241942908E-4</v>
      </c>
      <c r="H262" s="73">
        <v>-4.5436518536314452</v>
      </c>
      <c r="I262" s="77" t="s">
        <v>323</v>
      </c>
      <c r="AM262" s="95"/>
      <c r="AN262" s="95"/>
      <c r="AO262" s="95"/>
      <c r="AP262" s="95"/>
      <c r="AQ262" s="95"/>
      <c r="AR262" s="95"/>
      <c r="AS262" s="95"/>
      <c r="AT262" s="95"/>
      <c r="AU262" s="95"/>
      <c r="AV262" s="76">
        <v>46303.458113425928</v>
      </c>
      <c r="AW262" s="73">
        <v>1</v>
      </c>
      <c r="AX262" s="73" t="s">
        <v>1697</v>
      </c>
      <c r="AY262" s="73" t="s">
        <v>1650</v>
      </c>
      <c r="AZ262" s="73" t="s">
        <v>9</v>
      </c>
      <c r="BA262" s="77" t="s">
        <v>1653</v>
      </c>
    </row>
    <row r="263" spans="1:53" ht="15" customHeight="1" x14ac:dyDescent="0.25">
      <c r="A263" s="76">
        <v>46303.458113425928</v>
      </c>
      <c r="B263" s="73">
        <v>1</v>
      </c>
      <c r="C263" s="73" t="s">
        <v>371</v>
      </c>
      <c r="D263" s="73" t="s">
        <v>643</v>
      </c>
      <c r="E263" s="73" t="s">
        <v>1409</v>
      </c>
      <c r="F263" s="73" t="s">
        <v>179</v>
      </c>
      <c r="G263" s="79">
        <v>-1.1848569002684103E-4</v>
      </c>
      <c r="H263" s="73">
        <v>-3.8507849258723339</v>
      </c>
      <c r="I263" s="77" t="s">
        <v>323</v>
      </c>
      <c r="AM263" s="95"/>
      <c r="AN263" s="95"/>
      <c r="AO263" s="95"/>
      <c r="AP263" s="95"/>
      <c r="AQ263" s="95"/>
      <c r="AR263" s="95"/>
      <c r="AS263" s="95"/>
      <c r="AT263" s="95"/>
      <c r="AU263" s="95"/>
      <c r="AV263" s="76">
        <v>46303.458113425928</v>
      </c>
      <c r="AW263" s="73">
        <v>1</v>
      </c>
      <c r="AX263" s="73" t="s">
        <v>1698</v>
      </c>
      <c r="AY263" s="73" t="s">
        <v>1699</v>
      </c>
      <c r="AZ263" s="73" t="s">
        <v>9</v>
      </c>
      <c r="BA263" s="77" t="s">
        <v>1625</v>
      </c>
    </row>
    <row r="264" spans="1:53" ht="15" customHeight="1" x14ac:dyDescent="0.25">
      <c r="A264" s="76">
        <v>46303.458113425928</v>
      </c>
      <c r="B264" s="73">
        <v>1</v>
      </c>
      <c r="C264" s="73" t="s">
        <v>371</v>
      </c>
      <c r="D264" s="73" t="s">
        <v>643</v>
      </c>
      <c r="E264" s="73" t="s">
        <v>1410</v>
      </c>
      <c r="F264" s="73" t="s">
        <v>179</v>
      </c>
      <c r="G264" s="79">
        <v>-7.8529411456507517E-5</v>
      </c>
      <c r="H264" s="73">
        <v>-2.5522058723364944</v>
      </c>
      <c r="I264" s="77" t="s">
        <v>323</v>
      </c>
      <c r="AM264" s="95"/>
      <c r="AN264" s="95"/>
      <c r="AO264" s="95"/>
      <c r="AP264" s="95"/>
      <c r="AQ264" s="95"/>
      <c r="AR264" s="95"/>
      <c r="AS264" s="95"/>
      <c r="AT264" s="95"/>
      <c r="AU264" s="95"/>
      <c r="AV264" s="76">
        <v>46303.458113425928</v>
      </c>
      <c r="AW264" s="73">
        <v>1</v>
      </c>
      <c r="AX264" s="73" t="s">
        <v>1700</v>
      </c>
      <c r="AY264" s="73" t="s">
        <v>1701</v>
      </c>
      <c r="AZ264" s="73" t="s">
        <v>9</v>
      </c>
      <c r="BA264" s="77" t="s">
        <v>1628</v>
      </c>
    </row>
    <row r="265" spans="1:53" ht="15" customHeight="1" x14ac:dyDescent="0.25">
      <c r="A265" s="76">
        <v>46303.458113425928</v>
      </c>
      <c r="B265" s="73">
        <v>1</v>
      </c>
      <c r="C265" s="73" t="s">
        <v>371</v>
      </c>
      <c r="D265" s="73" t="s">
        <v>643</v>
      </c>
      <c r="E265" s="73" t="s">
        <v>1411</v>
      </c>
      <c r="F265" s="73" t="s">
        <v>179</v>
      </c>
      <c r="G265" s="79">
        <v>-2.4666709861570303E-5</v>
      </c>
      <c r="H265" s="73">
        <v>-0.80166807050103506</v>
      </c>
      <c r="I265" s="77" t="s">
        <v>323</v>
      </c>
      <c r="AM265" s="95"/>
      <c r="AN265" s="95"/>
      <c r="AO265" s="95"/>
      <c r="AP265" s="95"/>
      <c r="AQ265" s="95"/>
      <c r="AR265" s="95"/>
      <c r="AS265" s="95"/>
      <c r="AT265" s="95"/>
      <c r="AU265" s="95"/>
      <c r="AV265" s="76">
        <v>46303.458113425928</v>
      </c>
      <c r="AW265" s="73">
        <v>1</v>
      </c>
      <c r="AX265" s="73" t="s">
        <v>1702</v>
      </c>
      <c r="AY265" s="73" t="s">
        <v>1703</v>
      </c>
      <c r="AZ265" s="73" t="s">
        <v>9</v>
      </c>
      <c r="BA265" s="77" t="s">
        <v>1631</v>
      </c>
    </row>
    <row r="266" spans="1:53" ht="15" customHeight="1" x14ac:dyDescent="0.25">
      <c r="A266" s="76">
        <v>46303.458113425928</v>
      </c>
      <c r="B266" s="73">
        <v>1</v>
      </c>
      <c r="C266" s="73" t="s">
        <v>371</v>
      </c>
      <c r="D266" s="73" t="s">
        <v>643</v>
      </c>
      <c r="E266" s="73" t="s">
        <v>1412</v>
      </c>
      <c r="F266" s="73" t="s">
        <v>179</v>
      </c>
      <c r="G266" s="79">
        <v>2.9619385056602742E-5</v>
      </c>
      <c r="H266" s="73">
        <v>0.96263001433958917</v>
      </c>
      <c r="I266" s="77" t="s">
        <v>324</v>
      </c>
      <c r="AM266" s="95"/>
      <c r="AN266" s="95"/>
      <c r="AO266" s="95"/>
      <c r="AP266" s="95"/>
      <c r="AQ266" s="95"/>
      <c r="AR266" s="95"/>
      <c r="AS266" s="95"/>
      <c r="AT266" s="95"/>
      <c r="AU266" s="95"/>
      <c r="AV266" s="76">
        <v>46303.458113425928</v>
      </c>
      <c r="AW266" s="73">
        <v>1</v>
      </c>
      <c r="AX266" s="73" t="s">
        <v>1704</v>
      </c>
      <c r="AY266" s="73" t="s">
        <v>1705</v>
      </c>
      <c r="AZ266" s="73" t="s">
        <v>9</v>
      </c>
      <c r="BA266" s="77" t="s">
        <v>1634</v>
      </c>
    </row>
    <row r="267" spans="1:53" ht="15" customHeight="1" x14ac:dyDescent="0.25">
      <c r="A267" s="76">
        <v>46303.458113425928</v>
      </c>
      <c r="B267" s="73">
        <v>1</v>
      </c>
      <c r="C267" s="73" t="s">
        <v>371</v>
      </c>
      <c r="D267" s="73" t="s">
        <v>643</v>
      </c>
      <c r="E267" s="73" t="s">
        <v>569</v>
      </c>
      <c r="F267" s="73" t="s">
        <v>1413</v>
      </c>
      <c r="G267" s="79">
        <v>1.2841056344303406E-4</v>
      </c>
      <c r="H267" s="73">
        <v>25.682112688606814</v>
      </c>
      <c r="I267" s="77" t="s">
        <v>324</v>
      </c>
      <c r="AM267" s="95"/>
      <c r="AN267" s="95"/>
      <c r="AO267" s="95"/>
      <c r="AP267" s="95"/>
      <c r="AQ267" s="95"/>
      <c r="AR267" s="95"/>
      <c r="AS267" s="95"/>
      <c r="AT267" s="95"/>
      <c r="AU267" s="95"/>
      <c r="AV267" s="76">
        <v>46303.458113425928</v>
      </c>
      <c r="AW267" s="73">
        <v>1</v>
      </c>
      <c r="AX267" s="73" t="s">
        <v>1706</v>
      </c>
      <c r="AY267" s="73">
        <v>4.7786524158394106E-4</v>
      </c>
      <c r="AZ267" s="73" t="s">
        <v>9</v>
      </c>
      <c r="BA267" s="77" t="s">
        <v>1636</v>
      </c>
    </row>
    <row r="268" spans="1:53" ht="15" customHeight="1" x14ac:dyDescent="0.25">
      <c r="A268" s="76">
        <v>46303.458113425928</v>
      </c>
      <c r="B268" s="73">
        <v>1</v>
      </c>
      <c r="C268" s="73" t="s">
        <v>371</v>
      </c>
      <c r="D268" s="73" t="s">
        <v>643</v>
      </c>
      <c r="E268" s="73" t="s">
        <v>571</v>
      </c>
      <c r="F268" s="73" t="s">
        <v>1413</v>
      </c>
      <c r="G268" s="79">
        <v>1.1142436145989078E-4</v>
      </c>
      <c r="H268" s="73">
        <v>22.284872291978157</v>
      </c>
      <c r="I268" s="77" t="s">
        <v>324</v>
      </c>
      <c r="AM268" s="95"/>
      <c r="AN268" s="95"/>
      <c r="AO268" s="95"/>
      <c r="AP268" s="95"/>
      <c r="AQ268" s="95"/>
      <c r="AR268" s="95"/>
      <c r="AS268" s="95"/>
      <c r="AT268" s="95"/>
      <c r="AU268" s="95"/>
      <c r="AV268" s="76">
        <v>46303.458113425928</v>
      </c>
      <c r="AW268" s="73">
        <v>1</v>
      </c>
      <c r="AX268" s="73" t="s">
        <v>1707</v>
      </c>
      <c r="AY268" s="73">
        <v>3.5155837571648864E-7</v>
      </c>
      <c r="AZ268" s="73" t="s">
        <v>297</v>
      </c>
      <c r="BA268" s="77" t="s">
        <v>1638</v>
      </c>
    </row>
    <row r="269" spans="1:53" ht="15" customHeight="1" x14ac:dyDescent="0.25">
      <c r="A269" s="76">
        <v>46303.458113425928</v>
      </c>
      <c r="B269" s="73">
        <v>1</v>
      </c>
      <c r="C269" s="73" t="s">
        <v>371</v>
      </c>
      <c r="D269" s="73" t="s">
        <v>643</v>
      </c>
      <c r="E269" s="73" t="s">
        <v>1414</v>
      </c>
      <c r="F269" s="73" t="s">
        <v>1413</v>
      </c>
      <c r="G269" s="79">
        <v>8.1120775485557872E-5</v>
      </c>
      <c r="H269" s="73">
        <v>16.224155097111574</v>
      </c>
      <c r="I269" s="77" t="s">
        <v>324</v>
      </c>
      <c r="AM269" s="95"/>
      <c r="AN269" s="95"/>
      <c r="AO269" s="95"/>
      <c r="AP269" s="95"/>
      <c r="AQ269" s="95"/>
      <c r="AR269" s="95"/>
      <c r="AS269" s="95"/>
      <c r="AT269" s="95"/>
      <c r="AU269" s="95"/>
      <c r="AV269" s="76">
        <v>46303.458113425928</v>
      </c>
      <c r="AW269" s="73">
        <v>1</v>
      </c>
      <c r="AX269" s="73" t="s">
        <v>1708</v>
      </c>
      <c r="AY269" s="73">
        <v>7.0594731698507819E-8</v>
      </c>
      <c r="AZ269" s="73" t="s">
        <v>297</v>
      </c>
      <c r="BA269" s="77" t="s">
        <v>1640</v>
      </c>
    </row>
    <row r="270" spans="1:53" ht="15" customHeight="1" x14ac:dyDescent="0.25">
      <c r="A270" s="76">
        <v>46303.458113425928</v>
      </c>
      <c r="B270" s="73">
        <v>1</v>
      </c>
      <c r="C270" s="73" t="s">
        <v>371</v>
      </c>
      <c r="D270" s="73" t="s">
        <v>643</v>
      </c>
      <c r="E270" s="73" t="s">
        <v>1415</v>
      </c>
      <c r="F270" s="73" t="s">
        <v>1413</v>
      </c>
      <c r="G270" s="79">
        <v>4.0466131652702027E-5</v>
      </c>
      <c r="H270" s="73">
        <v>8.0932263305404053</v>
      </c>
      <c r="I270" s="77" t="s">
        <v>324</v>
      </c>
      <c r="AM270" s="95"/>
      <c r="AN270" s="95"/>
      <c r="AO270" s="95"/>
      <c r="AP270" s="95"/>
      <c r="AQ270" s="95"/>
      <c r="AR270" s="95"/>
      <c r="AS270" s="95"/>
      <c r="AT270" s="95"/>
      <c r="AU270" s="95"/>
      <c r="AV270" s="76">
        <v>46303.458113425928</v>
      </c>
      <c r="AW270" s="73">
        <v>1</v>
      </c>
      <c r="AX270" s="73" t="s">
        <v>1709</v>
      </c>
      <c r="AY270" s="73">
        <v>-0.19816962069971814</v>
      </c>
      <c r="AZ270" s="73" t="s">
        <v>1503</v>
      </c>
      <c r="BA270" s="77" t="s">
        <v>1642</v>
      </c>
    </row>
    <row r="271" spans="1:53" ht="15" customHeight="1" x14ac:dyDescent="0.25">
      <c r="A271" s="76">
        <v>46303.458113425928</v>
      </c>
      <c r="B271" s="73">
        <v>1</v>
      </c>
      <c r="C271" s="73" t="s">
        <v>371</v>
      </c>
      <c r="D271" s="73" t="s">
        <v>643</v>
      </c>
      <c r="E271" s="73" t="s">
        <v>1416</v>
      </c>
      <c r="F271" s="73" t="s">
        <v>1413</v>
      </c>
      <c r="G271" s="79">
        <v>-6.5600102427576265E-6</v>
      </c>
      <c r="H271" s="73">
        <v>-1.3120020485515431</v>
      </c>
      <c r="I271" s="77" t="s">
        <v>323</v>
      </c>
      <c r="AM271" s="95"/>
      <c r="AN271" s="95"/>
      <c r="AO271" s="95"/>
      <c r="AP271" s="95"/>
      <c r="AQ271" s="95"/>
      <c r="AR271" s="95"/>
      <c r="AS271" s="95"/>
      <c r="AT271" s="95"/>
      <c r="AU271" s="95"/>
      <c r="AV271" s="76">
        <v>46303.458113425928</v>
      </c>
      <c r="AW271" s="73">
        <v>1</v>
      </c>
      <c r="AX271" s="73" t="s">
        <v>1710</v>
      </c>
      <c r="AY271" s="73">
        <v>1.3326740898346292</v>
      </c>
      <c r="AZ271" s="73" t="s">
        <v>284</v>
      </c>
      <c r="BA271" s="77" t="s">
        <v>1644</v>
      </c>
    </row>
    <row r="272" spans="1:53" ht="15" customHeight="1" x14ac:dyDescent="0.25">
      <c r="A272" s="76">
        <v>46303.458113425928</v>
      </c>
      <c r="B272" s="73">
        <v>1</v>
      </c>
      <c r="C272" s="73" t="s">
        <v>371</v>
      </c>
      <c r="D272" s="73" t="s">
        <v>643</v>
      </c>
      <c r="E272" s="73" t="s">
        <v>1417</v>
      </c>
      <c r="F272" s="73" t="s">
        <v>1413</v>
      </c>
      <c r="G272" s="79">
        <v>-5.535440378169654E-5</v>
      </c>
      <c r="H272" s="73">
        <v>-11.070880756339326</v>
      </c>
      <c r="I272" s="77" t="s">
        <v>323</v>
      </c>
      <c r="AM272" s="95"/>
      <c r="AN272" s="95"/>
      <c r="AO272" s="95"/>
      <c r="AP272" s="95"/>
      <c r="AQ272" s="95"/>
      <c r="AR272" s="95"/>
      <c r="AS272" s="95"/>
      <c r="AT272" s="95"/>
      <c r="AU272" s="95"/>
      <c r="AV272" s="76">
        <v>46303.458113425928</v>
      </c>
      <c r="AW272" s="73">
        <v>1</v>
      </c>
      <c r="AX272" s="73" t="s">
        <v>1711</v>
      </c>
      <c r="AY272" s="73" t="b">
        <v>0</v>
      </c>
      <c r="AZ272" s="73" t="s">
        <v>9</v>
      </c>
      <c r="BA272" s="77" t="s">
        <v>1646</v>
      </c>
    </row>
    <row r="273" spans="1:53" ht="15" customHeight="1" x14ac:dyDescent="0.25">
      <c r="A273" s="76">
        <v>46303.458113425928</v>
      </c>
      <c r="B273" s="73">
        <v>1</v>
      </c>
      <c r="C273" s="73" t="s">
        <v>371</v>
      </c>
      <c r="D273" s="73" t="s">
        <v>643</v>
      </c>
      <c r="E273" s="73" t="s">
        <v>1418</v>
      </c>
      <c r="F273" s="73" t="s">
        <v>1413</v>
      </c>
      <c r="G273" s="79">
        <v>-1.0114071375399296E-4</v>
      </c>
      <c r="H273" s="73">
        <v>-20.228142750798611</v>
      </c>
      <c r="I273" s="77" t="s">
        <v>323</v>
      </c>
      <c r="AM273" s="95"/>
      <c r="AN273" s="95"/>
      <c r="AO273" s="95"/>
      <c r="AP273" s="95"/>
      <c r="AQ273" s="95"/>
      <c r="AR273" s="95"/>
      <c r="AS273" s="95"/>
      <c r="AT273" s="95"/>
      <c r="AU273" s="95"/>
      <c r="AV273" s="76">
        <v>46303.458113425928</v>
      </c>
      <c r="AW273" s="73">
        <v>1</v>
      </c>
      <c r="AX273" s="73" t="s">
        <v>1712</v>
      </c>
      <c r="AY273" s="73" t="s">
        <v>667</v>
      </c>
      <c r="AZ273" s="73" t="s">
        <v>9</v>
      </c>
      <c r="BA273" s="77" t="s">
        <v>1648</v>
      </c>
    </row>
    <row r="274" spans="1:53" ht="15" customHeight="1" x14ac:dyDescent="0.25">
      <c r="A274" s="76">
        <v>46303.458113425928</v>
      </c>
      <c r="B274" s="73">
        <v>1</v>
      </c>
      <c r="C274" s="73" t="s">
        <v>371</v>
      </c>
      <c r="D274" s="73" t="s">
        <v>643</v>
      </c>
      <c r="E274" s="73" t="s">
        <v>1419</v>
      </c>
      <c r="F274" s="73" t="s">
        <v>1413</v>
      </c>
      <c r="G274" s="79">
        <v>-1.3943705712757834E-4</v>
      </c>
      <c r="H274" s="73">
        <v>-27.887411425515687</v>
      </c>
      <c r="I274" s="77" t="s">
        <v>323</v>
      </c>
      <c r="AM274" s="95"/>
      <c r="AN274" s="95"/>
      <c r="AO274" s="95"/>
      <c r="AP274" s="95"/>
      <c r="AQ274" s="95"/>
      <c r="AR274" s="95"/>
      <c r="AS274" s="95"/>
      <c r="AT274" s="95"/>
      <c r="AU274" s="95"/>
      <c r="AV274" s="76">
        <v>46303.458113425928</v>
      </c>
      <c r="AW274" s="73">
        <v>1</v>
      </c>
      <c r="AX274" s="73" t="s">
        <v>1713</v>
      </c>
      <c r="AY274" s="73" t="s">
        <v>1714</v>
      </c>
      <c r="AZ274" s="73" t="s">
        <v>9</v>
      </c>
      <c r="BA274" s="77" t="s">
        <v>1651</v>
      </c>
    </row>
    <row r="275" spans="1:53" ht="15" customHeight="1" x14ac:dyDescent="0.25">
      <c r="A275" s="76">
        <v>46303.458113425928</v>
      </c>
      <c r="B275" s="73">
        <v>1</v>
      </c>
      <c r="C275" s="73" t="s">
        <v>371</v>
      </c>
      <c r="D275" s="73" t="s">
        <v>643</v>
      </c>
      <c r="E275" s="73" t="s">
        <v>1420</v>
      </c>
      <c r="F275" s="73" t="s">
        <v>1413</v>
      </c>
      <c r="G275" s="79">
        <v>-1.6649472098673244E-4</v>
      </c>
      <c r="H275" s="73">
        <v>-33.298944197346508</v>
      </c>
      <c r="I275" s="77" t="s">
        <v>323</v>
      </c>
      <c r="AM275" s="95"/>
      <c r="AN275" s="95"/>
      <c r="AO275" s="95"/>
      <c r="AP275" s="95"/>
      <c r="AQ275" s="95"/>
      <c r="AR275" s="95"/>
      <c r="AS275" s="95"/>
      <c r="AT275" s="95"/>
      <c r="AU275" s="95"/>
      <c r="AV275" s="76">
        <v>46303.458113425928</v>
      </c>
      <c r="AW275" s="73">
        <v>1</v>
      </c>
      <c r="AX275" s="73" t="s">
        <v>1715</v>
      </c>
      <c r="AY275" s="73" t="s">
        <v>1714</v>
      </c>
      <c r="AZ275" s="73" t="s">
        <v>9</v>
      </c>
      <c r="BA275" s="77" t="s">
        <v>1653</v>
      </c>
    </row>
    <row r="276" spans="1:53" ht="15" customHeight="1" x14ac:dyDescent="0.25">
      <c r="A276" s="76">
        <v>46303.458113425928</v>
      </c>
      <c r="B276" s="73">
        <v>1</v>
      </c>
      <c r="C276" s="73" t="s">
        <v>371</v>
      </c>
      <c r="D276" s="73" t="s">
        <v>643</v>
      </c>
      <c r="E276" s="73" t="s">
        <v>1421</v>
      </c>
      <c r="F276" s="73" t="s">
        <v>1413</v>
      </c>
      <c r="G276" s="79">
        <v>-1.7966511267109153E-4</v>
      </c>
      <c r="H276" s="73">
        <v>-35.933022534218324</v>
      </c>
      <c r="I276" s="77" t="s">
        <v>323</v>
      </c>
      <c r="AM276" s="95"/>
      <c r="AN276" s="95"/>
      <c r="AO276" s="95"/>
      <c r="AP276" s="95"/>
      <c r="AQ276" s="95"/>
      <c r="AR276" s="95"/>
      <c r="AS276" s="95"/>
      <c r="AT276" s="95"/>
      <c r="AU276" s="95"/>
      <c r="AV276" s="76">
        <v>46303.458113425928</v>
      </c>
      <c r="AW276" s="73">
        <v>1</v>
      </c>
      <c r="AX276" s="73" t="s">
        <v>1624</v>
      </c>
      <c r="AY276" s="73" t="s">
        <v>438</v>
      </c>
      <c r="AZ276" s="73" t="s">
        <v>9</v>
      </c>
      <c r="BA276" s="77" t="s">
        <v>1625</v>
      </c>
    </row>
    <row r="277" spans="1:53" ht="15" customHeight="1" x14ac:dyDescent="0.25">
      <c r="A277" s="76">
        <v>46303.458113425928</v>
      </c>
      <c r="B277" s="73">
        <v>1</v>
      </c>
      <c r="C277" s="73" t="s">
        <v>371</v>
      </c>
      <c r="D277" s="73" t="s">
        <v>643</v>
      </c>
      <c r="E277" s="73" t="s">
        <v>1422</v>
      </c>
      <c r="F277" s="73" t="s">
        <v>1413</v>
      </c>
      <c r="G277" s="79">
        <v>-1.7765902247907621E-4</v>
      </c>
      <c r="H277" s="73">
        <v>-35.531804495815258</v>
      </c>
      <c r="I277" s="77" t="s">
        <v>323</v>
      </c>
      <c r="AM277" s="95"/>
      <c r="AN277" s="95"/>
      <c r="AO277" s="95"/>
      <c r="AP277" s="95"/>
      <c r="AQ277" s="95"/>
      <c r="AR277" s="95"/>
      <c r="AS277" s="95"/>
      <c r="AT277" s="95"/>
      <c r="AU277" s="95"/>
      <c r="AV277" s="76">
        <v>46303.458113425928</v>
      </c>
      <c r="AW277" s="73">
        <v>1</v>
      </c>
      <c r="AX277" s="73" t="s">
        <v>1626</v>
      </c>
      <c r="AY277" s="73" t="s">
        <v>1627</v>
      </c>
      <c r="AZ277" s="73" t="s">
        <v>9</v>
      </c>
      <c r="BA277" s="77" t="s">
        <v>1628</v>
      </c>
    </row>
    <row r="278" spans="1:53" ht="15" customHeight="1" x14ac:dyDescent="0.25">
      <c r="A278" s="76">
        <v>46303.458113425928</v>
      </c>
      <c r="B278" s="73">
        <v>1</v>
      </c>
      <c r="C278" s="73" t="s">
        <v>371</v>
      </c>
      <c r="D278" s="73" t="s">
        <v>643</v>
      </c>
      <c r="E278" s="73" t="s">
        <v>1423</v>
      </c>
      <c r="F278" s="73" t="s">
        <v>1413</v>
      </c>
      <c r="G278" s="79">
        <v>-1.6067282049593294E-4</v>
      </c>
      <c r="H278" s="73">
        <v>-32.134564099186605</v>
      </c>
      <c r="I278" s="77" t="s">
        <v>323</v>
      </c>
      <c r="AM278" s="95"/>
      <c r="AN278" s="95"/>
      <c r="AO278" s="95"/>
      <c r="AP278" s="95"/>
      <c r="AQ278" s="95"/>
      <c r="AR278" s="95"/>
      <c r="AS278" s="95"/>
      <c r="AT278" s="95"/>
      <c r="AU278" s="95"/>
      <c r="AV278" s="76">
        <v>46303.458113425928</v>
      </c>
      <c r="AW278" s="73">
        <v>1</v>
      </c>
      <c r="AX278" s="73" t="s">
        <v>1629</v>
      </c>
      <c r="AY278" s="73" t="s">
        <v>1630</v>
      </c>
      <c r="AZ278" s="73" t="s">
        <v>9</v>
      </c>
      <c r="BA278" s="77" t="s">
        <v>1631</v>
      </c>
    </row>
    <row r="279" spans="1:53" ht="15" customHeight="1" x14ac:dyDescent="0.25">
      <c r="A279" s="76">
        <v>46303.458113425928</v>
      </c>
      <c r="B279" s="73">
        <v>1</v>
      </c>
      <c r="C279" s="73" t="s">
        <v>371</v>
      </c>
      <c r="D279" s="73" t="s">
        <v>643</v>
      </c>
      <c r="E279" s="73" t="s">
        <v>1424</v>
      </c>
      <c r="F279" s="73" t="s">
        <v>1413</v>
      </c>
      <c r="G279" s="79">
        <v>-1.3036923452160019E-4</v>
      </c>
      <c r="H279" s="73">
        <v>-26.073846904320057</v>
      </c>
      <c r="I279" s="77" t="s">
        <v>323</v>
      </c>
      <c r="AM279" s="95"/>
      <c r="AN279" s="95"/>
      <c r="AO279" s="95"/>
      <c r="AP279" s="95"/>
      <c r="AQ279" s="95"/>
      <c r="AR279" s="95"/>
      <c r="AS279" s="95"/>
      <c r="AT279" s="95"/>
      <c r="AU279" s="95"/>
      <c r="AV279" s="76">
        <v>46303.458113425928</v>
      </c>
      <c r="AW279" s="73">
        <v>1</v>
      </c>
      <c r="AX279" s="73" t="s">
        <v>1632</v>
      </c>
      <c r="AY279" s="73" t="s">
        <v>1633</v>
      </c>
      <c r="AZ279" s="73" t="s">
        <v>9</v>
      </c>
      <c r="BA279" s="77" t="s">
        <v>1634</v>
      </c>
    </row>
    <row r="280" spans="1:53" ht="15" customHeight="1" x14ac:dyDescent="0.25">
      <c r="A280" s="76">
        <v>46303.458113425928</v>
      </c>
      <c r="B280" s="73">
        <v>1</v>
      </c>
      <c r="C280" s="73" t="s">
        <v>371</v>
      </c>
      <c r="D280" s="73" t="s">
        <v>643</v>
      </c>
      <c r="E280" s="73" t="s">
        <v>1425</v>
      </c>
      <c r="F280" s="73" t="s">
        <v>1413</v>
      </c>
      <c r="G280" s="79">
        <v>-8.9714590688744013E-5</v>
      </c>
      <c r="H280" s="73">
        <v>-17.942918137748819</v>
      </c>
      <c r="I280" s="77" t="s">
        <v>323</v>
      </c>
      <c r="AM280" s="95"/>
      <c r="AN280" s="95"/>
      <c r="AO280" s="95"/>
      <c r="AP280" s="95"/>
      <c r="AQ280" s="95"/>
      <c r="AR280" s="95"/>
      <c r="AS280" s="95"/>
      <c r="AT280" s="95"/>
      <c r="AU280" s="95"/>
      <c r="AV280" s="76">
        <v>46303.458113425928</v>
      </c>
      <c r="AW280" s="73">
        <v>1</v>
      </c>
      <c r="AX280" s="73" t="s">
        <v>1635</v>
      </c>
      <c r="AY280" s="73">
        <v>1.8797923218930473E-3</v>
      </c>
      <c r="AZ280" s="73" t="s">
        <v>9</v>
      </c>
      <c r="BA280" s="77" t="s">
        <v>1636</v>
      </c>
    </row>
    <row r="281" spans="1:53" ht="15" customHeight="1" x14ac:dyDescent="0.25">
      <c r="A281" s="76">
        <v>46303.458113425928</v>
      </c>
      <c r="B281" s="73">
        <v>1</v>
      </c>
      <c r="C281" s="73" t="s">
        <v>371</v>
      </c>
      <c r="D281" s="73" t="s">
        <v>643</v>
      </c>
      <c r="E281" s="73" t="s">
        <v>1426</v>
      </c>
      <c r="F281" s="73" t="s">
        <v>1413</v>
      </c>
      <c r="G281" s="79">
        <v>-4.268844879328452E-5</v>
      </c>
      <c r="H281" s="73">
        <v>-8.5376897586569225</v>
      </c>
      <c r="I281" s="77" t="s">
        <v>323</v>
      </c>
      <c r="AM281" s="95"/>
      <c r="AN281" s="95"/>
      <c r="AO281" s="95"/>
      <c r="AP281" s="95"/>
      <c r="AQ281" s="95"/>
      <c r="AR281" s="95"/>
      <c r="AS281" s="95"/>
      <c r="AT281" s="95"/>
      <c r="AU281" s="95"/>
      <c r="AV281" s="76">
        <v>46303.458113425928</v>
      </c>
      <c r="AW281" s="73">
        <v>1</v>
      </c>
      <c r="AX281" s="73" t="s">
        <v>1637</v>
      </c>
      <c r="AY281" s="73">
        <v>1.287664373391282E-6</v>
      </c>
      <c r="AZ281" s="73" t="s">
        <v>297</v>
      </c>
      <c r="BA281" s="77" t="s">
        <v>1638</v>
      </c>
    </row>
    <row r="282" spans="1:53" ht="15" customHeight="1" x14ac:dyDescent="0.25">
      <c r="A282" s="76">
        <v>46303.458113425928</v>
      </c>
      <c r="B282" s="73">
        <v>1</v>
      </c>
      <c r="C282" s="73" t="s">
        <v>371</v>
      </c>
      <c r="D282" s="73" t="s">
        <v>643</v>
      </c>
      <c r="E282" s="73" t="s">
        <v>1427</v>
      </c>
      <c r="F282" s="73" t="s">
        <v>1413</v>
      </c>
      <c r="G282" s="79">
        <v>6.105944745654473E-6</v>
      </c>
      <c r="H282" s="73">
        <v>1.2211889491308947</v>
      </c>
      <c r="I282" s="77" t="s">
        <v>324</v>
      </c>
      <c r="AM282" s="95"/>
      <c r="AN282" s="95"/>
      <c r="AO282" s="95"/>
      <c r="AP282" s="95"/>
      <c r="AQ282" s="95"/>
      <c r="AR282" s="95"/>
      <c r="AS282" s="95"/>
      <c r="AT282" s="95"/>
      <c r="AU282" s="95"/>
      <c r="AV282" s="76">
        <v>46303.458113425928</v>
      </c>
      <c r="AW282" s="73">
        <v>1</v>
      </c>
      <c r="AX282" s="73" t="s">
        <v>1639</v>
      </c>
      <c r="AY282" s="73">
        <v>2.5462098253380811E-7</v>
      </c>
      <c r="AZ282" s="73" t="s">
        <v>297</v>
      </c>
      <c r="BA282" s="77" t="s">
        <v>1640</v>
      </c>
    </row>
    <row r="283" spans="1:53" ht="15" customHeight="1" x14ac:dyDescent="0.25">
      <c r="A283" s="76">
        <v>46303.458113425928</v>
      </c>
      <c r="B283" s="73">
        <v>1</v>
      </c>
      <c r="C283" s="73" t="s">
        <v>371</v>
      </c>
      <c r="D283" s="73" t="s">
        <v>643</v>
      </c>
      <c r="E283" s="73" t="s">
        <v>1428</v>
      </c>
      <c r="F283" s="73" t="s">
        <v>1413</v>
      </c>
      <c r="G283" s="79">
        <v>5.1892254717950837E-5</v>
      </c>
      <c r="H283" s="73">
        <v>10.378450943590167</v>
      </c>
      <c r="I283" s="77" t="s">
        <v>324</v>
      </c>
      <c r="AM283" s="95"/>
      <c r="AN283" s="95"/>
      <c r="AO283" s="95"/>
      <c r="AP283" s="95"/>
      <c r="AQ283" s="95"/>
      <c r="AR283" s="95"/>
      <c r="AS283" s="95"/>
      <c r="AT283" s="95"/>
      <c r="AU283" s="95"/>
      <c r="AV283" s="76">
        <v>46303.458113425928</v>
      </c>
      <c r="AW283" s="73">
        <v>1</v>
      </c>
      <c r="AX283" s="73" t="s">
        <v>1641</v>
      </c>
      <c r="AY283" s="73">
        <v>-0.19522021813787449</v>
      </c>
      <c r="AZ283" s="73" t="s">
        <v>1503</v>
      </c>
      <c r="BA283" s="77" t="s">
        <v>1642</v>
      </c>
    </row>
    <row r="284" spans="1:53" ht="15" customHeight="1" x14ac:dyDescent="0.25">
      <c r="A284" s="76">
        <v>46303.458113425928</v>
      </c>
      <c r="B284" s="73">
        <v>1</v>
      </c>
      <c r="C284" s="73" t="s">
        <v>371</v>
      </c>
      <c r="D284" s="73" t="s">
        <v>643</v>
      </c>
      <c r="E284" s="73" t="s">
        <v>1429</v>
      </c>
      <c r="F284" s="73" t="s">
        <v>1413</v>
      </c>
      <c r="G284" s="79">
        <v>9.0188598091536283E-5</v>
      </c>
      <c r="H284" s="73">
        <v>18.037719618307257</v>
      </c>
      <c r="I284" s="77" t="s">
        <v>324</v>
      </c>
      <c r="AM284" s="95"/>
      <c r="AN284" s="95"/>
      <c r="AO284" s="95"/>
      <c r="AP284" s="95"/>
      <c r="AQ284" s="95"/>
      <c r="AR284" s="95"/>
      <c r="AS284" s="95"/>
      <c r="AT284" s="95"/>
      <c r="AU284" s="95"/>
      <c r="AV284" s="76">
        <v>46303.458113425928</v>
      </c>
      <c r="AW284" s="73">
        <v>1</v>
      </c>
      <c r="AX284" s="73" t="s">
        <v>1643</v>
      </c>
      <c r="AY284" s="73">
        <v>1.4321166738630737</v>
      </c>
      <c r="AZ284" s="73" t="s">
        <v>284</v>
      </c>
      <c r="BA284" s="77" t="s">
        <v>1644</v>
      </c>
    </row>
    <row r="285" spans="1:53" ht="15" customHeight="1" x14ac:dyDescent="0.25">
      <c r="A285" s="76">
        <v>46303.458113425928</v>
      </c>
      <c r="B285" s="73">
        <v>1</v>
      </c>
      <c r="C285" s="73" t="s">
        <v>371</v>
      </c>
      <c r="D285" s="73" t="s">
        <v>643</v>
      </c>
      <c r="E285" s="73" t="s">
        <v>1430</v>
      </c>
      <c r="F285" s="73" t="s">
        <v>1413</v>
      </c>
      <c r="G285" s="79">
        <v>1.1724626195069011E-4</v>
      </c>
      <c r="H285" s="73">
        <v>23.449252390138021</v>
      </c>
      <c r="I285" s="77" t="s">
        <v>324</v>
      </c>
      <c r="AM285" s="95"/>
      <c r="AN285" s="95"/>
      <c r="AO285" s="95"/>
      <c r="AP285" s="95"/>
      <c r="AQ285" s="95"/>
      <c r="AR285" s="95"/>
      <c r="AS285" s="95"/>
      <c r="AT285" s="95"/>
      <c r="AU285" s="95"/>
      <c r="AV285" s="76">
        <v>46303.458113425928</v>
      </c>
      <c r="AW285" s="73">
        <v>1</v>
      </c>
      <c r="AX285" s="73" t="s">
        <v>1645</v>
      </c>
      <c r="AY285" s="73" t="b">
        <v>0</v>
      </c>
      <c r="AZ285" s="73" t="s">
        <v>9</v>
      </c>
      <c r="BA285" s="77" t="s">
        <v>1646</v>
      </c>
    </row>
    <row r="286" spans="1:53" ht="15" customHeight="1" x14ac:dyDescent="0.25">
      <c r="A286" s="76">
        <v>46303.458113425928</v>
      </c>
      <c r="B286" s="73">
        <v>1</v>
      </c>
      <c r="C286" s="73" t="s">
        <v>371</v>
      </c>
      <c r="D286" s="73" t="s">
        <v>643</v>
      </c>
      <c r="E286" s="73" t="s">
        <v>1431</v>
      </c>
      <c r="F286" s="73" t="s">
        <v>1413</v>
      </c>
      <c r="G286" s="79">
        <v>1.3041665363504944E-4</v>
      </c>
      <c r="H286" s="73">
        <v>26.083330727009887</v>
      </c>
      <c r="I286" s="77" t="s">
        <v>324</v>
      </c>
      <c r="AM286" s="95"/>
      <c r="AN286" s="95"/>
      <c r="AO286" s="95"/>
      <c r="AP286" s="95"/>
      <c r="AQ286" s="95"/>
      <c r="AR286" s="95"/>
      <c r="AS286" s="95"/>
      <c r="AT286" s="95"/>
      <c r="AU286" s="95"/>
      <c r="AV286" s="76">
        <v>46303.458113425928</v>
      </c>
      <c r="AW286" s="73">
        <v>1</v>
      </c>
      <c r="AX286" s="73" t="s">
        <v>1647</v>
      </c>
      <c r="AY286" s="73" t="s">
        <v>667</v>
      </c>
      <c r="AZ286" s="73" t="s">
        <v>9</v>
      </c>
      <c r="BA286" s="77" t="s">
        <v>1648</v>
      </c>
    </row>
    <row r="287" spans="1:53" ht="15" customHeight="1" x14ac:dyDescent="0.25">
      <c r="A287" s="76">
        <v>46303.458113425928</v>
      </c>
      <c r="B287" s="73">
        <v>1</v>
      </c>
      <c r="C287" s="73" t="s">
        <v>371</v>
      </c>
      <c r="D287" s="73" t="s">
        <v>438</v>
      </c>
      <c r="E287" s="73" t="s">
        <v>1367</v>
      </c>
      <c r="F287" s="73" t="s">
        <v>179</v>
      </c>
      <c r="G287" s="79">
        <v>-1.9670635147906333E-4</v>
      </c>
      <c r="H287" s="73">
        <v>-2.8850264883595957</v>
      </c>
      <c r="I287" s="77" t="s">
        <v>323</v>
      </c>
      <c r="AM287" s="95"/>
      <c r="AN287" s="95"/>
      <c r="AO287" s="95"/>
      <c r="AP287" s="95"/>
      <c r="AQ287" s="95"/>
      <c r="AR287" s="95"/>
      <c r="AS287" s="95"/>
      <c r="AT287" s="95"/>
      <c r="AU287" s="95"/>
      <c r="AV287" s="76">
        <v>46303.458113425928</v>
      </c>
      <c r="AW287" s="73">
        <v>1</v>
      </c>
      <c r="AX287" s="73" t="s">
        <v>1649</v>
      </c>
      <c r="AY287" s="73" t="s">
        <v>1650</v>
      </c>
      <c r="AZ287" s="73" t="s">
        <v>9</v>
      </c>
      <c r="BA287" s="77" t="s">
        <v>1651</v>
      </c>
    </row>
    <row r="288" spans="1:53" ht="15" customHeight="1" x14ac:dyDescent="0.25">
      <c r="A288" s="76">
        <v>46303.458113425928</v>
      </c>
      <c r="B288" s="73">
        <v>1</v>
      </c>
      <c r="C288" s="73" t="s">
        <v>371</v>
      </c>
      <c r="D288" s="73" t="s">
        <v>438</v>
      </c>
      <c r="E288" s="73" t="s">
        <v>1369</v>
      </c>
      <c r="F288" s="73" t="s">
        <v>179</v>
      </c>
      <c r="G288" s="79">
        <v>-2.3712743245630995E-4</v>
      </c>
      <c r="H288" s="73">
        <v>-3.4778690093592131</v>
      </c>
      <c r="I288" s="77" t="s">
        <v>323</v>
      </c>
      <c r="AM288" s="95"/>
      <c r="AN288" s="95"/>
      <c r="AO288" s="95"/>
      <c r="AP288" s="95"/>
      <c r="AQ288" s="95"/>
      <c r="AR288" s="95"/>
      <c r="AS288" s="95"/>
      <c r="AT288" s="95"/>
      <c r="AU288" s="95"/>
      <c r="AV288" s="76">
        <v>46303.458113425928</v>
      </c>
      <c r="AW288" s="73">
        <v>1</v>
      </c>
      <c r="AX288" s="73" t="s">
        <v>1652</v>
      </c>
      <c r="AY288" s="73" t="s">
        <v>1650</v>
      </c>
      <c r="AZ288" s="73" t="s">
        <v>9</v>
      </c>
      <c r="BA288" s="77" t="s">
        <v>1653</v>
      </c>
    </row>
    <row r="289" spans="1:47" ht="15" customHeight="1" x14ac:dyDescent="0.25">
      <c r="A289" s="76">
        <v>46303.458113425928</v>
      </c>
      <c r="B289" s="73">
        <v>1</v>
      </c>
      <c r="C289" s="73" t="s">
        <v>371</v>
      </c>
      <c r="D289" s="73" t="s">
        <v>438</v>
      </c>
      <c r="E289" s="73" t="s">
        <v>1370</v>
      </c>
      <c r="F289" s="73" t="s">
        <v>179</v>
      </c>
      <c r="G289" s="79">
        <v>-2.7754851343353578E-4</v>
      </c>
      <c r="H289" s="73">
        <v>-4.0707115303585253</v>
      </c>
      <c r="I289" s="77" t="s">
        <v>323</v>
      </c>
      <c r="AM289" s="95"/>
      <c r="AN289" s="95"/>
      <c r="AO289" s="95"/>
      <c r="AP289" s="95"/>
      <c r="AQ289" s="95"/>
      <c r="AR289" s="95"/>
      <c r="AS289" s="95"/>
      <c r="AT289" s="95"/>
      <c r="AU289" s="95"/>
    </row>
    <row r="290" spans="1:47" ht="15" customHeight="1" x14ac:dyDescent="0.25">
      <c r="A290" s="76">
        <v>46303.458113425928</v>
      </c>
      <c r="B290" s="73">
        <v>1</v>
      </c>
      <c r="C290" s="73" t="s">
        <v>371</v>
      </c>
      <c r="D290" s="73" t="s">
        <v>438</v>
      </c>
      <c r="E290" s="73" t="s">
        <v>1371</v>
      </c>
      <c r="F290" s="73" t="s">
        <v>179</v>
      </c>
      <c r="G290" s="79">
        <v>-3.1796959441078511E-4</v>
      </c>
      <c r="H290" s="73">
        <v>-4.6635540513581821</v>
      </c>
      <c r="I290" s="77" t="s">
        <v>323</v>
      </c>
      <c r="AM290" s="95"/>
      <c r="AN290" s="95"/>
      <c r="AO290" s="95"/>
      <c r="AP290" s="95"/>
      <c r="AQ290" s="95"/>
      <c r="AR290" s="95"/>
      <c r="AS290" s="95"/>
      <c r="AT290" s="95"/>
      <c r="AU290" s="95"/>
    </row>
    <row r="291" spans="1:47" ht="15" customHeight="1" x14ac:dyDescent="0.25">
      <c r="A291" s="76">
        <v>46303.458113425928</v>
      </c>
      <c r="B291" s="73">
        <v>1</v>
      </c>
      <c r="C291" s="73" t="s">
        <v>371</v>
      </c>
      <c r="D291" s="73" t="s">
        <v>438</v>
      </c>
      <c r="E291" s="73" t="s">
        <v>1372</v>
      </c>
      <c r="F291" s="73" t="s">
        <v>179</v>
      </c>
      <c r="G291" s="79">
        <v>7.710367796800383E-6</v>
      </c>
      <c r="H291" s="73">
        <v>0</v>
      </c>
      <c r="I291" s="77" t="s">
        <v>1682</v>
      </c>
      <c r="AM291" s="95"/>
      <c r="AN291" s="95"/>
      <c r="AO291" s="95"/>
      <c r="AP291" s="95"/>
      <c r="AQ291" s="95"/>
      <c r="AR291" s="95"/>
      <c r="AS291" s="95"/>
      <c r="AT291" s="95"/>
      <c r="AU291" s="95"/>
    </row>
    <row r="292" spans="1:47" ht="15" customHeight="1" x14ac:dyDescent="0.25">
      <c r="A292" s="76">
        <v>46303.458113425928</v>
      </c>
      <c r="B292" s="73">
        <v>1</v>
      </c>
      <c r="C292" s="73" t="s">
        <v>371</v>
      </c>
      <c r="D292" s="73" t="s">
        <v>438</v>
      </c>
      <c r="E292" s="73" t="s">
        <v>1373</v>
      </c>
      <c r="F292" s="73" t="s">
        <v>179</v>
      </c>
      <c r="G292" s="79">
        <v>-3.2710713180434891E-5</v>
      </c>
      <c r="H292" s="73">
        <v>-0.47975712664637882</v>
      </c>
      <c r="I292" s="77" t="s">
        <v>323</v>
      </c>
      <c r="AM292" s="95"/>
      <c r="AN292" s="95"/>
      <c r="AO292" s="95"/>
      <c r="AP292" s="95"/>
      <c r="AQ292" s="95"/>
      <c r="AR292" s="95"/>
      <c r="AS292" s="95"/>
      <c r="AT292" s="95"/>
      <c r="AU292" s="95"/>
    </row>
    <row r="293" spans="1:47" ht="15" customHeight="1" x14ac:dyDescent="0.25">
      <c r="A293" s="76">
        <v>46303.458113425928</v>
      </c>
      <c r="B293" s="73">
        <v>1</v>
      </c>
      <c r="C293" s="73" t="s">
        <v>371</v>
      </c>
      <c r="D293" s="73" t="s">
        <v>438</v>
      </c>
      <c r="E293" s="73" t="s">
        <v>1374</v>
      </c>
      <c r="F293" s="73" t="s">
        <v>179</v>
      </c>
      <c r="G293" s="79">
        <v>-7.3131794157679114E-5</v>
      </c>
      <c r="H293" s="73">
        <v>-1.0725996476459607</v>
      </c>
      <c r="I293" s="77" t="s">
        <v>323</v>
      </c>
      <c r="AM293" s="95"/>
      <c r="AN293" s="95"/>
      <c r="AO293" s="95"/>
      <c r="AP293" s="95"/>
      <c r="AQ293" s="95"/>
      <c r="AR293" s="95"/>
      <c r="AS293" s="95"/>
      <c r="AT293" s="95"/>
      <c r="AU293" s="95"/>
    </row>
    <row r="294" spans="1:47" ht="15" customHeight="1" x14ac:dyDescent="0.25">
      <c r="A294" s="76">
        <v>46303.458113425928</v>
      </c>
      <c r="B294" s="73">
        <v>1</v>
      </c>
      <c r="C294" s="73" t="s">
        <v>371</v>
      </c>
      <c r="D294" s="73" t="s">
        <v>438</v>
      </c>
      <c r="E294" s="73" t="s">
        <v>1375</v>
      </c>
      <c r="F294" s="73" t="s">
        <v>179</v>
      </c>
      <c r="G294" s="79">
        <v>-1.1355287513490888E-4</v>
      </c>
      <c r="H294" s="73">
        <v>-1.6654421686453305</v>
      </c>
      <c r="I294" s="77" t="s">
        <v>323</v>
      </c>
      <c r="AM294" s="95"/>
      <c r="AN294" s="95"/>
      <c r="AO294" s="95"/>
      <c r="AP294" s="95"/>
      <c r="AQ294" s="95"/>
      <c r="AR294" s="95"/>
      <c r="AS294" s="95"/>
      <c r="AT294" s="95"/>
      <c r="AU294" s="95"/>
    </row>
    <row r="295" spans="1:47" ht="15" customHeight="1" x14ac:dyDescent="0.25">
      <c r="A295" s="76">
        <v>46303.458113425928</v>
      </c>
      <c r="B295" s="73">
        <v>1</v>
      </c>
      <c r="C295" s="73" t="s">
        <v>371</v>
      </c>
      <c r="D295" s="73" t="s">
        <v>438</v>
      </c>
      <c r="E295" s="73" t="s">
        <v>1376</v>
      </c>
      <c r="F295" s="73" t="s">
        <v>179</v>
      </c>
      <c r="G295" s="79">
        <v>-1.5397395611216872E-4</v>
      </c>
      <c r="H295" s="73">
        <v>-2.2582846896451416</v>
      </c>
      <c r="I295" s="77" t="s">
        <v>323</v>
      </c>
      <c r="AM295" s="95"/>
      <c r="AN295" s="95"/>
      <c r="AO295" s="95"/>
      <c r="AP295" s="95"/>
      <c r="AQ295" s="95"/>
      <c r="AR295" s="95"/>
      <c r="AS295" s="95"/>
      <c r="AT295" s="95"/>
      <c r="AU295" s="95"/>
    </row>
    <row r="296" spans="1:47" ht="15" customHeight="1" x14ac:dyDescent="0.25">
      <c r="A296" s="76">
        <v>46303.458113425928</v>
      </c>
      <c r="B296" s="73">
        <v>1</v>
      </c>
      <c r="C296" s="73" t="s">
        <v>371</v>
      </c>
      <c r="D296" s="73" t="s">
        <v>438</v>
      </c>
      <c r="E296" s="73" t="s">
        <v>1377</v>
      </c>
      <c r="F296" s="73" t="s">
        <v>179</v>
      </c>
      <c r="G296" s="79">
        <v>2.1212708707266949E-4</v>
      </c>
      <c r="H296" s="73">
        <v>0</v>
      </c>
      <c r="I296" s="77" t="s">
        <v>1682</v>
      </c>
      <c r="AM296" s="95"/>
      <c r="AN296" s="95"/>
      <c r="AO296" s="95"/>
      <c r="AP296" s="95"/>
      <c r="AQ296" s="95"/>
      <c r="AR296" s="95"/>
      <c r="AS296" s="95"/>
      <c r="AT296" s="95"/>
      <c r="AU296" s="95"/>
    </row>
    <row r="297" spans="1:47" ht="15" customHeight="1" x14ac:dyDescent="0.25">
      <c r="A297" s="76">
        <v>46303.458113425928</v>
      </c>
      <c r="B297" s="73">
        <v>1</v>
      </c>
      <c r="C297" s="73" t="s">
        <v>371</v>
      </c>
      <c r="D297" s="73" t="s">
        <v>438</v>
      </c>
      <c r="E297" s="73" t="s">
        <v>1378</v>
      </c>
      <c r="F297" s="73" t="s">
        <v>179</v>
      </c>
      <c r="G297" s="79">
        <v>1.7170600609543016E-4</v>
      </c>
      <c r="H297" s="73">
        <v>0</v>
      </c>
      <c r="I297" s="77" t="s">
        <v>1682</v>
      </c>
      <c r="AM297" s="95"/>
      <c r="AN297" s="95"/>
      <c r="AO297" s="95"/>
      <c r="AP297" s="95"/>
      <c r="AQ297" s="95"/>
      <c r="AR297" s="95"/>
      <c r="AS297" s="95"/>
      <c r="AT297" s="95"/>
      <c r="AU297" s="95"/>
    </row>
    <row r="298" spans="1:47" ht="15" customHeight="1" x14ac:dyDescent="0.25">
      <c r="A298" s="76">
        <v>46303.458113425928</v>
      </c>
      <c r="B298" s="73">
        <v>1</v>
      </c>
      <c r="C298" s="73" t="s">
        <v>371</v>
      </c>
      <c r="D298" s="73" t="s">
        <v>438</v>
      </c>
      <c r="E298" s="73" t="s">
        <v>1379</v>
      </c>
      <c r="F298" s="73" t="s">
        <v>179</v>
      </c>
      <c r="G298" s="79">
        <v>1.3128492511818902E-4</v>
      </c>
      <c r="H298" s="73">
        <v>0</v>
      </c>
      <c r="I298" s="77" t="s">
        <v>1682</v>
      </c>
      <c r="AM298" s="95"/>
      <c r="AN298" s="95"/>
      <c r="AO298" s="95"/>
      <c r="AP298" s="95"/>
      <c r="AQ298" s="95"/>
      <c r="AR298" s="95"/>
      <c r="AS298" s="95"/>
      <c r="AT298" s="95"/>
      <c r="AU298" s="95"/>
    </row>
    <row r="299" spans="1:47" ht="15" customHeight="1" x14ac:dyDescent="0.25">
      <c r="A299" s="76">
        <v>46303.458113425928</v>
      </c>
      <c r="B299" s="73">
        <v>1</v>
      </c>
      <c r="C299" s="73" t="s">
        <v>371</v>
      </c>
      <c r="D299" s="73" t="s">
        <v>438</v>
      </c>
      <c r="E299" s="73" t="s">
        <v>1380</v>
      </c>
      <c r="F299" s="73" t="s">
        <v>179</v>
      </c>
      <c r="G299" s="79">
        <v>9.0863844140947424E-5</v>
      </c>
      <c r="H299" s="73">
        <v>0</v>
      </c>
      <c r="I299" s="77" t="s">
        <v>1682</v>
      </c>
      <c r="AM299" s="95"/>
      <c r="AN299" s="95"/>
      <c r="AO299" s="95"/>
      <c r="AP299" s="95"/>
      <c r="AQ299" s="95"/>
      <c r="AR299" s="95"/>
      <c r="AS299" s="95"/>
      <c r="AT299" s="95"/>
      <c r="AU299" s="95"/>
    </row>
    <row r="300" spans="1:47" ht="15" customHeight="1" x14ac:dyDescent="0.25">
      <c r="A300" s="76">
        <v>46303.458113425928</v>
      </c>
      <c r="B300" s="73">
        <v>1</v>
      </c>
      <c r="C300" s="73" t="s">
        <v>371</v>
      </c>
      <c r="D300" s="73" t="s">
        <v>438</v>
      </c>
      <c r="E300" s="73" t="s">
        <v>1381</v>
      </c>
      <c r="F300" s="73" t="s">
        <v>179</v>
      </c>
      <c r="G300" s="79">
        <v>5.0442763163706528E-5</v>
      </c>
      <c r="H300" s="73">
        <v>0</v>
      </c>
      <c r="I300" s="77" t="s">
        <v>1682</v>
      </c>
      <c r="AM300" s="95"/>
      <c r="AN300" s="95"/>
      <c r="AO300" s="95"/>
      <c r="AP300" s="95"/>
      <c r="AQ300" s="95"/>
      <c r="AR300" s="95"/>
      <c r="AS300" s="95"/>
      <c r="AT300" s="95"/>
      <c r="AU300" s="95"/>
    </row>
    <row r="301" spans="1:47" ht="15" customHeight="1" x14ac:dyDescent="0.25">
      <c r="A301" s="76">
        <v>46303.458113425928</v>
      </c>
      <c r="B301" s="73">
        <v>1</v>
      </c>
      <c r="C301" s="73" t="s">
        <v>371</v>
      </c>
      <c r="D301" s="73" t="s">
        <v>438</v>
      </c>
      <c r="E301" s="73" t="s">
        <v>1382</v>
      </c>
      <c r="F301" s="73" t="s">
        <v>179</v>
      </c>
      <c r="G301" s="79">
        <v>4.1654380634853521E-4</v>
      </c>
      <c r="H301" s="73">
        <v>0</v>
      </c>
      <c r="I301" s="77" t="s">
        <v>1682</v>
      </c>
      <c r="AM301" s="95"/>
      <c r="AN301" s="95"/>
      <c r="AO301" s="95"/>
      <c r="AP301" s="95"/>
      <c r="AQ301" s="95"/>
      <c r="AR301" s="95"/>
      <c r="AS301" s="95"/>
      <c r="AT301" s="95"/>
      <c r="AU301" s="95"/>
    </row>
    <row r="302" spans="1:47" ht="15" customHeight="1" x14ac:dyDescent="0.25">
      <c r="A302" s="76">
        <v>46303.458113425928</v>
      </c>
      <c r="B302" s="73">
        <v>1</v>
      </c>
      <c r="C302" s="73" t="s">
        <v>371</v>
      </c>
      <c r="D302" s="73" t="s">
        <v>438</v>
      </c>
      <c r="E302" s="73" t="s">
        <v>1383</v>
      </c>
      <c r="F302" s="73" t="s">
        <v>179</v>
      </c>
      <c r="G302" s="79">
        <v>3.761227253712965E-4</v>
      </c>
      <c r="H302" s="73">
        <v>0</v>
      </c>
      <c r="I302" s="77" t="s">
        <v>1682</v>
      </c>
      <c r="AM302" s="95"/>
      <c r="AN302" s="95"/>
      <c r="AO302" s="95"/>
      <c r="AP302" s="95"/>
      <c r="AQ302" s="95"/>
      <c r="AR302" s="95"/>
      <c r="AS302" s="95"/>
      <c r="AT302" s="95"/>
      <c r="AU302" s="95"/>
    </row>
    <row r="303" spans="1:47" ht="15" customHeight="1" x14ac:dyDescent="0.25">
      <c r="A303" s="76">
        <v>46303.458113425928</v>
      </c>
      <c r="B303" s="73">
        <v>1</v>
      </c>
      <c r="C303" s="73" t="s">
        <v>371</v>
      </c>
      <c r="D303" s="73" t="s">
        <v>438</v>
      </c>
      <c r="E303" s="73" t="s">
        <v>1384</v>
      </c>
      <c r="F303" s="73" t="s">
        <v>179</v>
      </c>
      <c r="G303" s="79">
        <v>3.3570164439405449E-4</v>
      </c>
      <c r="H303" s="73">
        <v>0</v>
      </c>
      <c r="I303" s="77" t="s">
        <v>1682</v>
      </c>
      <c r="AM303" s="95"/>
      <c r="AN303" s="95"/>
      <c r="AO303" s="95"/>
      <c r="AP303" s="95"/>
      <c r="AQ303" s="95"/>
      <c r="AR303" s="95"/>
      <c r="AS303" s="95"/>
      <c r="AT303" s="95"/>
      <c r="AU303" s="95"/>
    </row>
    <row r="304" spans="1:47" ht="15" customHeight="1" x14ac:dyDescent="0.25">
      <c r="A304" s="76">
        <v>46303.458113425928</v>
      </c>
      <c r="B304" s="73">
        <v>1</v>
      </c>
      <c r="C304" s="73" t="s">
        <v>371</v>
      </c>
      <c r="D304" s="73" t="s">
        <v>438</v>
      </c>
      <c r="E304" s="73" t="s">
        <v>1385</v>
      </c>
      <c r="F304" s="73" t="s">
        <v>179</v>
      </c>
      <c r="G304" s="79">
        <v>2.9528056341681242E-4</v>
      </c>
      <c r="H304" s="73">
        <v>0</v>
      </c>
      <c r="I304" s="77" t="s">
        <v>1682</v>
      </c>
      <c r="AM304" s="95"/>
      <c r="AN304" s="95"/>
      <c r="AO304" s="95"/>
      <c r="AP304" s="95"/>
      <c r="AQ304" s="95"/>
      <c r="AR304" s="95"/>
      <c r="AS304" s="95"/>
      <c r="AT304" s="95"/>
      <c r="AU304" s="95"/>
    </row>
    <row r="305" spans="1:47" ht="15" customHeight="1" x14ac:dyDescent="0.25">
      <c r="A305" s="76">
        <v>46303.458113425928</v>
      </c>
      <c r="B305" s="73">
        <v>1</v>
      </c>
      <c r="C305" s="73" t="s">
        <v>371</v>
      </c>
      <c r="D305" s="73" t="s">
        <v>438</v>
      </c>
      <c r="E305" s="73" t="s">
        <v>1386</v>
      </c>
      <c r="F305" s="73" t="s">
        <v>179</v>
      </c>
      <c r="G305" s="79">
        <v>5.4011836366992048E-4</v>
      </c>
      <c r="H305" s="73">
        <v>0</v>
      </c>
      <c r="I305" s="77" t="s">
        <v>1682</v>
      </c>
      <c r="AM305" s="95"/>
      <c r="AN305" s="95"/>
      <c r="AO305" s="95"/>
      <c r="AP305" s="95"/>
      <c r="AQ305" s="95"/>
      <c r="AR305" s="95"/>
      <c r="AS305" s="95"/>
      <c r="AT305" s="95"/>
      <c r="AU305" s="95"/>
    </row>
    <row r="306" spans="1:47" ht="15" customHeight="1" x14ac:dyDescent="0.25">
      <c r="A306" s="76">
        <v>46303.458113425928</v>
      </c>
      <c r="B306" s="73">
        <v>1</v>
      </c>
      <c r="C306" s="73" t="s">
        <v>371</v>
      </c>
      <c r="D306" s="73" t="s">
        <v>438</v>
      </c>
      <c r="E306" s="73" t="s">
        <v>1387</v>
      </c>
      <c r="F306" s="73" t="s">
        <v>179</v>
      </c>
      <c r="G306" s="79">
        <v>4.3563533212244269E-4</v>
      </c>
      <c r="H306" s="73">
        <v>0</v>
      </c>
      <c r="I306" s="77" t="s">
        <v>1682</v>
      </c>
      <c r="AM306" s="95"/>
      <c r="AN306" s="95"/>
      <c r="AO306" s="95"/>
      <c r="AP306" s="95"/>
      <c r="AQ306" s="95"/>
      <c r="AR306" s="95"/>
      <c r="AS306" s="95"/>
      <c r="AT306" s="95"/>
      <c r="AU306" s="95"/>
    </row>
    <row r="307" spans="1:47" ht="15" customHeight="1" x14ac:dyDescent="0.25">
      <c r="A307" s="76">
        <v>46303.458113425928</v>
      </c>
      <c r="B307" s="73">
        <v>1</v>
      </c>
      <c r="C307" s="73" t="s">
        <v>371</v>
      </c>
      <c r="D307" s="73" t="s">
        <v>438</v>
      </c>
      <c r="E307" s="73" t="s">
        <v>1388</v>
      </c>
      <c r="F307" s="73" t="s">
        <v>179</v>
      </c>
      <c r="G307" s="79">
        <v>5.6734687133669023E-4</v>
      </c>
      <c r="H307" s="73">
        <v>0</v>
      </c>
      <c r="I307" s="77" t="s">
        <v>1682</v>
      </c>
      <c r="AM307" s="95"/>
      <c r="AN307" s="95"/>
      <c r="AO307" s="95"/>
      <c r="AP307" s="95"/>
      <c r="AQ307" s="95"/>
      <c r="AR307" s="95"/>
      <c r="AS307" s="95"/>
      <c r="AT307" s="95"/>
      <c r="AU307" s="95"/>
    </row>
    <row r="308" spans="1:47" ht="15" customHeight="1" x14ac:dyDescent="0.25">
      <c r="A308" s="76">
        <v>46303.458113425928</v>
      </c>
      <c r="B308" s="73">
        <v>1</v>
      </c>
      <c r="C308" s="73" t="s">
        <v>371</v>
      </c>
      <c r="D308" s="73" t="s">
        <v>438</v>
      </c>
      <c r="E308" s="73" t="s">
        <v>1389</v>
      </c>
      <c r="F308" s="73" t="s">
        <v>179</v>
      </c>
      <c r="G308" s="79">
        <v>5.9243891713024754E-4</v>
      </c>
      <c r="H308" s="73">
        <v>0</v>
      </c>
      <c r="I308" s="77" t="s">
        <v>1682</v>
      </c>
      <c r="AM308" s="95"/>
      <c r="AN308" s="95"/>
      <c r="AO308" s="95"/>
      <c r="AP308" s="95"/>
      <c r="AQ308" s="95"/>
      <c r="AR308" s="95"/>
      <c r="AS308" s="95"/>
      <c r="AT308" s="95"/>
      <c r="AU308" s="95"/>
    </row>
    <row r="309" spans="1:47" ht="15" customHeight="1" x14ac:dyDescent="0.25">
      <c r="A309" s="76">
        <v>46303.458113425928</v>
      </c>
      <c r="B309" s="73">
        <v>1</v>
      </c>
      <c r="C309" s="73" t="s">
        <v>371</v>
      </c>
      <c r="D309" s="73" t="s">
        <v>438</v>
      </c>
      <c r="E309" s="73" t="s">
        <v>1390</v>
      </c>
      <c r="F309" s="73" t="s">
        <v>179</v>
      </c>
      <c r="G309" s="79">
        <v>5.8043922901834745E-4</v>
      </c>
      <c r="H309" s="73">
        <v>0</v>
      </c>
      <c r="I309" s="77" t="s">
        <v>1682</v>
      </c>
      <c r="AM309" s="95"/>
      <c r="AN309" s="95"/>
      <c r="AO309" s="95"/>
      <c r="AP309" s="95"/>
      <c r="AQ309" s="95"/>
      <c r="AR309" s="95"/>
      <c r="AS309" s="95"/>
      <c r="AT309" s="95"/>
      <c r="AU309" s="95"/>
    </row>
    <row r="310" spans="1:47" ht="15" customHeight="1" x14ac:dyDescent="0.25">
      <c r="A310" s="76">
        <v>46303.458113425928</v>
      </c>
      <c r="B310" s="73">
        <v>1</v>
      </c>
      <c r="C310" s="73" t="s">
        <v>371</v>
      </c>
      <c r="D310" s="73" t="s">
        <v>438</v>
      </c>
      <c r="E310" s="73" t="s">
        <v>1391</v>
      </c>
      <c r="F310" s="73" t="s">
        <v>179</v>
      </c>
      <c r="G310" s="79">
        <v>6.9123097867261065E-4</v>
      </c>
      <c r="H310" s="73">
        <v>0</v>
      </c>
      <c r="I310" s="77" t="s">
        <v>1682</v>
      </c>
      <c r="AM310" s="95"/>
      <c r="AN310" s="95"/>
      <c r="AO310" s="95"/>
      <c r="AP310" s="95"/>
      <c r="AQ310" s="95"/>
      <c r="AR310" s="95"/>
      <c r="AS310" s="95"/>
      <c r="AT310" s="95"/>
      <c r="AU310" s="95"/>
    </row>
    <row r="311" spans="1:47" ht="15" customHeight="1" x14ac:dyDescent="0.25">
      <c r="A311" s="76">
        <v>46303.458113425928</v>
      </c>
      <c r="B311" s="73">
        <v>1</v>
      </c>
      <c r="C311" s="73" t="s">
        <v>371</v>
      </c>
      <c r="D311" s="73" t="s">
        <v>438</v>
      </c>
      <c r="E311" s="73" t="s">
        <v>1392</v>
      </c>
      <c r="F311" s="73" t="s">
        <v>179</v>
      </c>
      <c r="G311" s="79">
        <v>6.6176536888212995E-4</v>
      </c>
      <c r="H311" s="73">
        <v>0</v>
      </c>
      <c r="I311" s="77" t="s">
        <v>1682</v>
      </c>
      <c r="AM311" s="95"/>
      <c r="AN311" s="95"/>
      <c r="AO311" s="95"/>
      <c r="AP311" s="95"/>
      <c r="AQ311" s="95"/>
      <c r="AR311" s="95"/>
      <c r="AS311" s="95"/>
      <c r="AT311" s="95"/>
      <c r="AU311" s="95"/>
    </row>
    <row r="312" spans="1:47" ht="15" customHeight="1" x14ac:dyDescent="0.25">
      <c r="A312" s="76">
        <v>46303.458113425928</v>
      </c>
      <c r="B312" s="73">
        <v>1</v>
      </c>
      <c r="C312" s="73" t="s">
        <v>371</v>
      </c>
      <c r="D312" s="73" t="s">
        <v>438</v>
      </c>
      <c r="E312" s="73" t="s">
        <v>1393</v>
      </c>
      <c r="F312" s="73" t="s">
        <v>179</v>
      </c>
      <c r="G312" s="79">
        <v>6.2416296491256006E-4</v>
      </c>
      <c r="H312" s="73">
        <v>0</v>
      </c>
      <c r="I312" s="77" t="s">
        <v>1682</v>
      </c>
      <c r="AM312" s="95"/>
      <c r="AN312" s="95"/>
      <c r="AO312" s="95"/>
      <c r="AP312" s="95"/>
      <c r="AQ312" s="95"/>
      <c r="AR312" s="95"/>
      <c r="AS312" s="95"/>
      <c r="AT312" s="95"/>
      <c r="AU312" s="95"/>
    </row>
    <row r="313" spans="1:47" ht="15" customHeight="1" x14ac:dyDescent="0.25">
      <c r="A313" s="76">
        <v>46303.458113425928</v>
      </c>
      <c r="B313" s="73">
        <v>1</v>
      </c>
      <c r="C313" s="73" t="s">
        <v>371</v>
      </c>
      <c r="D313" s="73" t="s">
        <v>438</v>
      </c>
      <c r="E313" s="73" t="s">
        <v>1394</v>
      </c>
      <c r="F313" s="73" t="s">
        <v>179</v>
      </c>
      <c r="G313" s="79">
        <v>4.8916634595208E-4</v>
      </c>
      <c r="H313" s="73">
        <v>0</v>
      </c>
      <c r="I313" s="77" t="s">
        <v>1682</v>
      </c>
      <c r="AM313" s="95"/>
      <c r="AN313" s="95"/>
      <c r="AO313" s="95"/>
      <c r="AP313" s="95"/>
      <c r="AQ313" s="95"/>
      <c r="AR313" s="95"/>
      <c r="AS313" s="95"/>
      <c r="AT313" s="95"/>
      <c r="AU313" s="95"/>
    </row>
    <row r="314" spans="1:47" ht="15" customHeight="1" x14ac:dyDescent="0.25">
      <c r="A314" s="76">
        <v>46303.458113425928</v>
      </c>
      <c r="B314" s="73">
        <v>1</v>
      </c>
      <c r="C314" s="73" t="s">
        <v>371</v>
      </c>
      <c r="D314" s="73" t="s">
        <v>438</v>
      </c>
      <c r="E314" s="73" t="s">
        <v>1395</v>
      </c>
      <c r="F314" s="73" t="s">
        <v>179</v>
      </c>
      <c r="G314" s="79">
        <v>4.1075572742356513E-4</v>
      </c>
      <c r="H314" s="73">
        <v>0</v>
      </c>
      <c r="I314" s="77" t="s">
        <v>1682</v>
      </c>
      <c r="AM314" s="95"/>
      <c r="AN314" s="95"/>
      <c r="AO314" s="95"/>
      <c r="AP314" s="95"/>
      <c r="AQ314" s="95"/>
      <c r="AR314" s="95"/>
      <c r="AS314" s="95"/>
      <c r="AT314" s="95"/>
      <c r="AU314" s="95"/>
    </row>
    <row r="315" spans="1:47" ht="15" customHeight="1" x14ac:dyDescent="0.25">
      <c r="A315" s="76">
        <v>46303.458113425928</v>
      </c>
      <c r="B315" s="73">
        <v>1</v>
      </c>
      <c r="C315" s="73" t="s">
        <v>371</v>
      </c>
      <c r="D315" s="73" t="s">
        <v>438</v>
      </c>
      <c r="E315" s="73" t="s">
        <v>1396</v>
      </c>
      <c r="F315" s="73" t="s">
        <v>179</v>
      </c>
      <c r="G315" s="79">
        <v>2.4921992051733631E-4</v>
      </c>
      <c r="H315" s="73">
        <v>0</v>
      </c>
      <c r="I315" s="77" t="s">
        <v>1682</v>
      </c>
      <c r="AM315" s="95"/>
      <c r="AN315" s="95"/>
      <c r="AO315" s="95"/>
      <c r="AP315" s="95"/>
      <c r="AQ315" s="95"/>
      <c r="AR315" s="95"/>
      <c r="AS315" s="95"/>
      <c r="AT315" s="95"/>
      <c r="AU315" s="95"/>
    </row>
    <row r="316" spans="1:47" ht="15" customHeight="1" x14ac:dyDescent="0.25">
      <c r="A316" s="76">
        <v>46303.458113425928</v>
      </c>
      <c r="B316" s="73">
        <v>1</v>
      </c>
      <c r="C316" s="73" t="s">
        <v>371</v>
      </c>
      <c r="D316" s="73" t="s">
        <v>438</v>
      </c>
      <c r="E316" s="73" t="s">
        <v>1397</v>
      </c>
      <c r="F316" s="73" t="s">
        <v>179</v>
      </c>
      <c r="G316" s="79">
        <v>1.5735451798420315E-4</v>
      </c>
      <c r="H316" s="73">
        <v>0</v>
      </c>
      <c r="I316" s="77" t="s">
        <v>1682</v>
      </c>
      <c r="AM316" s="95"/>
      <c r="AN316" s="95"/>
      <c r="AO316" s="95"/>
      <c r="AP316" s="95"/>
      <c r="AQ316" s="95"/>
      <c r="AR316" s="95"/>
      <c r="AS316" s="95"/>
      <c r="AT316" s="95"/>
      <c r="AU316" s="95"/>
    </row>
    <row r="317" spans="1:47" ht="15" customHeight="1" x14ac:dyDescent="0.25">
      <c r="A317" s="76">
        <v>46303.458113425928</v>
      </c>
      <c r="B317" s="73">
        <v>1</v>
      </c>
      <c r="C317" s="73" t="s">
        <v>371</v>
      </c>
      <c r="D317" s="73" t="s">
        <v>438</v>
      </c>
      <c r="E317" s="73" t="s">
        <v>1398</v>
      </c>
      <c r="F317" s="73" t="s">
        <v>179</v>
      </c>
      <c r="G317" s="79">
        <v>1.5004803135337873E-5</v>
      </c>
      <c r="H317" s="73">
        <v>0</v>
      </c>
      <c r="I317" s="77" t="s">
        <v>1682</v>
      </c>
      <c r="AM317" s="95"/>
      <c r="AN317" s="95"/>
      <c r="AO317" s="95"/>
      <c r="AP317" s="95"/>
      <c r="AQ317" s="95"/>
      <c r="AR317" s="95"/>
      <c r="AS317" s="95"/>
      <c r="AT317" s="95"/>
      <c r="AU317" s="95"/>
    </row>
    <row r="318" spans="1:47" ht="15" customHeight="1" x14ac:dyDescent="0.25">
      <c r="A318" s="76">
        <v>46303.458113425928</v>
      </c>
      <c r="B318" s="73">
        <v>1</v>
      </c>
      <c r="C318" s="73" t="s">
        <v>371</v>
      </c>
      <c r="D318" s="73" t="s">
        <v>438</v>
      </c>
      <c r="E318" s="73" t="s">
        <v>1399</v>
      </c>
      <c r="F318" s="73" t="s">
        <v>179</v>
      </c>
      <c r="G318" s="79">
        <v>-1.6668922029788836E-4</v>
      </c>
      <c r="H318" s="73">
        <v>-2.4447752310356963</v>
      </c>
      <c r="I318" s="77" t="s">
        <v>323</v>
      </c>
      <c r="AM318" s="95"/>
      <c r="AN318" s="95"/>
      <c r="AO318" s="95"/>
      <c r="AP318" s="95"/>
      <c r="AQ318" s="95"/>
      <c r="AR318" s="95"/>
      <c r="AS318" s="95"/>
      <c r="AT318" s="95"/>
      <c r="AU318" s="95"/>
    </row>
    <row r="319" spans="1:47" ht="15" customHeight="1" x14ac:dyDescent="0.25">
      <c r="A319" s="76">
        <v>46303.458113425928</v>
      </c>
      <c r="B319" s="73">
        <v>1</v>
      </c>
      <c r="C319" s="73" t="s">
        <v>371</v>
      </c>
      <c r="D319" s="73" t="s">
        <v>438</v>
      </c>
      <c r="E319" s="73" t="s">
        <v>1400</v>
      </c>
      <c r="F319" s="73" t="s">
        <v>179</v>
      </c>
      <c r="G319" s="79">
        <v>-2.9895464237201033E-4</v>
      </c>
      <c r="H319" s="73">
        <v>-4.3846680881228188</v>
      </c>
      <c r="I319" s="77" t="s">
        <v>323</v>
      </c>
      <c r="AM319" s="95"/>
      <c r="AN319" s="95"/>
      <c r="AO319" s="95"/>
      <c r="AP319" s="95"/>
      <c r="AQ319" s="95"/>
      <c r="AR319" s="95"/>
      <c r="AS319" s="95"/>
      <c r="AT319" s="95"/>
      <c r="AU319" s="95"/>
    </row>
    <row r="320" spans="1:47" ht="15" customHeight="1" x14ac:dyDescent="0.25">
      <c r="A320" s="76">
        <v>46303.458113425928</v>
      </c>
      <c r="B320" s="73">
        <v>1</v>
      </c>
      <c r="C320" s="73" t="s">
        <v>371</v>
      </c>
      <c r="D320" s="73" t="s">
        <v>438</v>
      </c>
      <c r="E320" s="73" t="s">
        <v>1401</v>
      </c>
      <c r="F320" s="73" t="s">
        <v>179</v>
      </c>
      <c r="G320" s="79">
        <v>-3.4649419457199277E-4</v>
      </c>
      <c r="H320" s="73">
        <v>-5.0819148537225614</v>
      </c>
      <c r="I320" s="77" t="s">
        <v>323</v>
      </c>
      <c r="AM320" s="95"/>
      <c r="AN320" s="95"/>
      <c r="AO320" s="95"/>
      <c r="AP320" s="95"/>
      <c r="AQ320" s="95"/>
      <c r="AR320" s="95"/>
      <c r="AS320" s="95"/>
      <c r="AT320" s="95"/>
      <c r="AU320" s="95"/>
    </row>
    <row r="321" spans="1:47" ht="15" customHeight="1" x14ac:dyDescent="0.25">
      <c r="A321" s="76">
        <v>46303.458113425928</v>
      </c>
      <c r="B321" s="73">
        <v>1</v>
      </c>
      <c r="C321" s="73" t="s">
        <v>371</v>
      </c>
      <c r="D321" s="73" t="s">
        <v>438</v>
      </c>
      <c r="E321" s="73" t="s">
        <v>1402</v>
      </c>
      <c r="F321" s="73" t="s">
        <v>179</v>
      </c>
      <c r="G321" s="79">
        <v>-4.839574279594787E-4</v>
      </c>
      <c r="H321" s="73">
        <v>-7.0980422767390214</v>
      </c>
      <c r="I321" s="77" t="s">
        <v>323</v>
      </c>
      <c r="AM321" s="95"/>
      <c r="AN321" s="95"/>
      <c r="AO321" s="95"/>
      <c r="AP321" s="95"/>
      <c r="AQ321" s="95"/>
      <c r="AR321" s="95"/>
      <c r="AS321" s="95"/>
      <c r="AT321" s="95"/>
      <c r="AU321" s="95"/>
    </row>
    <row r="322" spans="1:47" ht="15" customHeight="1" x14ac:dyDescent="0.25">
      <c r="A322" s="76">
        <v>46303.458113425928</v>
      </c>
      <c r="B322" s="73">
        <v>1</v>
      </c>
      <c r="C322" s="73" t="s">
        <v>371</v>
      </c>
      <c r="D322" s="73" t="s">
        <v>438</v>
      </c>
      <c r="E322" s="73" t="s">
        <v>1403</v>
      </c>
      <c r="F322" s="73" t="s">
        <v>179</v>
      </c>
      <c r="G322" s="79">
        <v>-5.0088726571447775E-4</v>
      </c>
      <c r="H322" s="73">
        <v>-7.3463465638123404</v>
      </c>
      <c r="I322" s="77" t="s">
        <v>323</v>
      </c>
      <c r="AM322" s="95"/>
      <c r="AN322" s="95"/>
      <c r="AO322" s="95"/>
      <c r="AP322" s="95"/>
      <c r="AQ322" s="95"/>
      <c r="AR322" s="95"/>
      <c r="AS322" s="95"/>
      <c r="AT322" s="95"/>
      <c r="AU322" s="95"/>
    </row>
    <row r="323" spans="1:47" ht="15" customHeight="1" x14ac:dyDescent="0.25">
      <c r="A323" s="76">
        <v>46303.458113425928</v>
      </c>
      <c r="B323" s="73">
        <v>1</v>
      </c>
      <c r="C323" s="73" t="s">
        <v>371</v>
      </c>
      <c r="D323" s="73" t="s">
        <v>438</v>
      </c>
      <c r="E323" s="73" t="s">
        <v>1404</v>
      </c>
      <c r="F323" s="73" t="s">
        <v>179</v>
      </c>
      <c r="G323" s="79">
        <v>-4.8194392658070488E-4</v>
      </c>
      <c r="H323" s="73">
        <v>-7.0685109231836716</v>
      </c>
      <c r="I323" s="77" t="s">
        <v>323</v>
      </c>
      <c r="AM323" s="95"/>
      <c r="AN323" s="95"/>
      <c r="AO323" s="95"/>
      <c r="AP323" s="95"/>
      <c r="AQ323" s="95"/>
      <c r="AR323" s="95"/>
      <c r="AS323" s="95"/>
      <c r="AT323" s="95"/>
      <c r="AU323" s="95"/>
    </row>
    <row r="324" spans="1:47" ht="15" customHeight="1" x14ac:dyDescent="0.25">
      <c r="A324" s="76">
        <v>46303.458113425928</v>
      </c>
      <c r="B324" s="73">
        <v>1</v>
      </c>
      <c r="C324" s="73" t="s">
        <v>371</v>
      </c>
      <c r="D324" s="73" t="s">
        <v>438</v>
      </c>
      <c r="E324" s="73" t="s">
        <v>1405</v>
      </c>
      <c r="F324" s="73" t="s">
        <v>179</v>
      </c>
      <c r="G324" s="79">
        <v>-5.8829370897842007E-4</v>
      </c>
      <c r="H324" s="73">
        <v>-8.6283077316834937</v>
      </c>
      <c r="I324" s="77" t="s">
        <v>323</v>
      </c>
      <c r="AM324" s="95"/>
      <c r="AN324" s="95"/>
      <c r="AO324" s="95"/>
      <c r="AP324" s="95"/>
      <c r="AQ324" s="95"/>
      <c r="AR324" s="95"/>
      <c r="AS324" s="95"/>
      <c r="AT324" s="95"/>
      <c r="AU324" s="95"/>
    </row>
    <row r="325" spans="1:47" ht="15" customHeight="1" x14ac:dyDescent="0.25">
      <c r="A325" s="76">
        <v>46303.458113425928</v>
      </c>
      <c r="B325" s="73">
        <v>1</v>
      </c>
      <c r="C325" s="73" t="s">
        <v>371</v>
      </c>
      <c r="D325" s="73" t="s">
        <v>438</v>
      </c>
      <c r="E325" s="73" t="s">
        <v>1406</v>
      </c>
      <c r="F325" s="73" t="s">
        <v>179</v>
      </c>
      <c r="G325" s="79">
        <v>-5.6215394190194947E-4</v>
      </c>
      <c r="H325" s="73">
        <v>-8.2449244812285922</v>
      </c>
      <c r="I325" s="77" t="s">
        <v>323</v>
      </c>
      <c r="AM325" s="95"/>
      <c r="AN325" s="95"/>
      <c r="AO325" s="95"/>
      <c r="AP325" s="95"/>
      <c r="AQ325" s="95"/>
      <c r="AR325" s="95"/>
      <c r="AS325" s="95"/>
      <c r="AT325" s="95"/>
      <c r="AU325" s="95"/>
    </row>
    <row r="326" spans="1:47" ht="15" customHeight="1" x14ac:dyDescent="0.25">
      <c r="A326" s="76">
        <v>46303.458113425928</v>
      </c>
      <c r="B326" s="73">
        <v>1</v>
      </c>
      <c r="C326" s="73" t="s">
        <v>371</v>
      </c>
      <c r="D326" s="73" t="s">
        <v>438</v>
      </c>
      <c r="E326" s="73" t="s">
        <v>1407</v>
      </c>
      <c r="F326" s="73" t="s">
        <v>179</v>
      </c>
      <c r="G326" s="79">
        <v>-4.4013592499772059E-4</v>
      </c>
      <c r="H326" s="73">
        <v>-6.4553268999665692</v>
      </c>
      <c r="I326" s="77" t="s">
        <v>323</v>
      </c>
      <c r="AM326" s="95"/>
      <c r="AN326" s="95"/>
      <c r="AO326" s="95"/>
      <c r="AP326" s="95"/>
      <c r="AQ326" s="95"/>
      <c r="AR326" s="95"/>
      <c r="AS326" s="95"/>
      <c r="AT326" s="95"/>
      <c r="AU326" s="95"/>
    </row>
    <row r="327" spans="1:47" ht="15" customHeight="1" x14ac:dyDescent="0.25">
      <c r="A327" s="76">
        <v>46303.458113425928</v>
      </c>
      <c r="B327" s="73">
        <v>1</v>
      </c>
      <c r="C327" s="73" t="s">
        <v>371</v>
      </c>
      <c r="D327" s="73" t="s">
        <v>438</v>
      </c>
      <c r="E327" s="73" t="s">
        <v>1408</v>
      </c>
      <c r="F327" s="73" t="s">
        <v>179</v>
      </c>
      <c r="G327" s="79">
        <v>-3.7091800613091547E-4</v>
      </c>
      <c r="H327" s="73">
        <v>-5.4401307565867603</v>
      </c>
      <c r="I327" s="77" t="s">
        <v>323</v>
      </c>
      <c r="AM327" s="95"/>
      <c r="AN327" s="95"/>
      <c r="AO327" s="95"/>
      <c r="AP327" s="95"/>
      <c r="AQ327" s="95"/>
      <c r="AR327" s="95"/>
      <c r="AS327" s="95"/>
      <c r="AT327" s="95"/>
      <c r="AU327" s="95"/>
    </row>
    <row r="328" spans="1:47" ht="15" customHeight="1" x14ac:dyDescent="0.25">
      <c r="A328" s="76">
        <v>46303.458113425928</v>
      </c>
      <c r="B328" s="73">
        <v>1</v>
      </c>
      <c r="C328" s="73" t="s">
        <v>371</v>
      </c>
      <c r="D328" s="73" t="s">
        <v>438</v>
      </c>
      <c r="E328" s="73" t="s">
        <v>1409</v>
      </c>
      <c r="F328" s="73" t="s">
        <v>179</v>
      </c>
      <c r="G328" s="79">
        <v>-2.9325101656516186E-4</v>
      </c>
      <c r="H328" s="73">
        <v>-4.3010149096223742</v>
      </c>
      <c r="I328" s="77" t="s">
        <v>323</v>
      </c>
      <c r="AM328" s="95"/>
      <c r="AN328" s="95"/>
      <c r="AO328" s="95"/>
      <c r="AP328" s="95"/>
      <c r="AQ328" s="95"/>
      <c r="AR328" s="95"/>
      <c r="AS328" s="95"/>
      <c r="AT328" s="95"/>
      <c r="AU328" s="95"/>
    </row>
    <row r="329" spans="1:47" ht="15" customHeight="1" x14ac:dyDescent="0.25">
      <c r="A329" s="76">
        <v>46303.458113425928</v>
      </c>
      <c r="B329" s="73">
        <v>1</v>
      </c>
      <c r="C329" s="73" t="s">
        <v>371</v>
      </c>
      <c r="D329" s="73" t="s">
        <v>438</v>
      </c>
      <c r="E329" s="73" t="s">
        <v>1410</v>
      </c>
      <c r="F329" s="73" t="s">
        <v>179</v>
      </c>
      <c r="G329" s="79">
        <v>-1.4704446662705846E-4</v>
      </c>
      <c r="H329" s="73">
        <v>-2.1566521771968579</v>
      </c>
      <c r="I329" s="77" t="s">
        <v>323</v>
      </c>
      <c r="AM329" s="95"/>
      <c r="AN329" s="95"/>
      <c r="AO329" s="95"/>
      <c r="AP329" s="95"/>
      <c r="AQ329" s="95"/>
      <c r="AR329" s="95"/>
      <c r="AS329" s="95"/>
      <c r="AT329" s="95"/>
      <c r="AU329" s="95"/>
    </row>
    <row r="330" spans="1:47" ht="15" customHeight="1" x14ac:dyDescent="0.25">
      <c r="A330" s="76">
        <v>46303.458113425928</v>
      </c>
      <c r="B330" s="73">
        <v>1</v>
      </c>
      <c r="C330" s="73" t="s">
        <v>371</v>
      </c>
      <c r="D330" s="73" t="s">
        <v>438</v>
      </c>
      <c r="E330" s="73" t="s">
        <v>1411</v>
      </c>
      <c r="F330" s="73" t="s">
        <v>179</v>
      </c>
      <c r="G330" s="79">
        <v>5.0140455865388309E-5</v>
      </c>
      <c r="H330" s="73">
        <v>0</v>
      </c>
      <c r="I330" s="77" t="s">
        <v>1682</v>
      </c>
      <c r="AM330" s="95"/>
      <c r="AN330" s="95"/>
      <c r="AO330" s="95"/>
      <c r="AP330" s="95"/>
      <c r="AQ330" s="95"/>
      <c r="AR330" s="95"/>
      <c r="AS330" s="95"/>
      <c r="AT330" s="95"/>
      <c r="AU330" s="95"/>
    </row>
    <row r="331" spans="1:47" ht="15" customHeight="1" x14ac:dyDescent="0.25">
      <c r="A331" s="76">
        <v>46303.458113425928</v>
      </c>
      <c r="B331" s="73">
        <v>1</v>
      </c>
      <c r="C331" s="73" t="s">
        <v>371</v>
      </c>
      <c r="D331" s="73" t="s">
        <v>438</v>
      </c>
      <c r="E331" s="73" t="s">
        <v>1412</v>
      </c>
      <c r="F331" s="73" t="s">
        <v>179</v>
      </c>
      <c r="G331" s="79">
        <v>2.4897181353308249E-4</v>
      </c>
      <c r="H331" s="73">
        <v>0</v>
      </c>
      <c r="I331" s="77" t="s">
        <v>1682</v>
      </c>
      <c r="AM331" s="95"/>
      <c r="AN331" s="95"/>
      <c r="AO331" s="95"/>
      <c r="AP331" s="95"/>
      <c r="AQ331" s="95"/>
      <c r="AR331" s="95"/>
      <c r="AS331" s="95"/>
      <c r="AT331" s="95"/>
      <c r="AU331" s="95"/>
    </row>
    <row r="332" spans="1:47" ht="15" customHeight="1" x14ac:dyDescent="0.25">
      <c r="A332" s="76">
        <v>46303.458113425928</v>
      </c>
      <c r="B332" s="73">
        <v>1</v>
      </c>
      <c r="C332" s="73" t="s">
        <v>371</v>
      </c>
      <c r="D332" s="73" t="s">
        <v>438</v>
      </c>
      <c r="E332" s="73" t="s">
        <v>569</v>
      </c>
      <c r="F332" s="73" t="s">
        <v>1413</v>
      </c>
      <c r="G332" s="79">
        <v>6.1246459979741102E-4</v>
      </c>
      <c r="H332" s="73">
        <v>122.49291995948221</v>
      </c>
      <c r="I332" s="77" t="s">
        <v>324</v>
      </c>
      <c r="AM332" s="95"/>
      <c r="AN332" s="95"/>
      <c r="AO332" s="95"/>
      <c r="AP332" s="95"/>
      <c r="AQ332" s="95"/>
      <c r="AR332" s="95"/>
      <c r="AS332" s="95"/>
      <c r="AT332" s="95"/>
      <c r="AU332" s="95"/>
    </row>
    <row r="333" spans="1:47" ht="15" customHeight="1" x14ac:dyDescent="0.25">
      <c r="A333" s="76">
        <v>46303.458113425928</v>
      </c>
      <c r="B333" s="73">
        <v>1</v>
      </c>
      <c r="C333" s="73" t="s">
        <v>371</v>
      </c>
      <c r="D333" s="73" t="s">
        <v>438</v>
      </c>
      <c r="E333" s="73" t="s">
        <v>571</v>
      </c>
      <c r="F333" s="73" t="s">
        <v>1413</v>
      </c>
      <c r="G333" s="79">
        <v>5.507798400029236E-4</v>
      </c>
      <c r="H333" s="73">
        <v>110.15596800058472</v>
      </c>
      <c r="I333" s="77" t="s">
        <v>324</v>
      </c>
      <c r="AM333" s="95"/>
      <c r="AN333" s="95"/>
      <c r="AO333" s="95"/>
      <c r="AP333" s="95"/>
      <c r="AQ333" s="95"/>
      <c r="AR333" s="95"/>
      <c r="AS333" s="95"/>
      <c r="AT333" s="95"/>
      <c r="AU333" s="95"/>
    </row>
    <row r="334" spans="1:47" ht="15" customHeight="1" x14ac:dyDescent="0.25">
      <c r="A334" s="76">
        <v>46303.458113425928</v>
      </c>
      <c r="B334" s="73">
        <v>1</v>
      </c>
      <c r="C334" s="73" t="s">
        <v>371</v>
      </c>
      <c r="D334" s="73" t="s">
        <v>438</v>
      </c>
      <c r="E334" s="73" t="s">
        <v>1414</v>
      </c>
      <c r="F334" s="73" t="s">
        <v>1413</v>
      </c>
      <c r="G334" s="79">
        <v>4.4026506834690486E-4</v>
      </c>
      <c r="H334" s="73">
        <v>88.053013669380974</v>
      </c>
      <c r="I334" s="77" t="s">
        <v>324</v>
      </c>
      <c r="AM334" s="95"/>
      <c r="AN334" s="95"/>
      <c r="AO334" s="95"/>
      <c r="AP334" s="95"/>
      <c r="AQ334" s="95"/>
      <c r="AR334" s="95"/>
      <c r="AS334" s="95"/>
      <c r="AT334" s="95"/>
      <c r="AU334" s="95"/>
    </row>
    <row r="335" spans="1:47" ht="15" customHeight="1" x14ac:dyDescent="0.25">
      <c r="A335" s="76">
        <v>46303.458113425928</v>
      </c>
      <c r="B335" s="73">
        <v>1</v>
      </c>
      <c r="C335" s="73" t="s">
        <v>371</v>
      </c>
      <c r="D335" s="73" t="s">
        <v>438</v>
      </c>
      <c r="E335" s="73" t="s">
        <v>1415</v>
      </c>
      <c r="F335" s="73" t="s">
        <v>1413</v>
      </c>
      <c r="G335" s="79">
        <v>2.9173824068073841E-4</v>
      </c>
      <c r="H335" s="73">
        <v>58.347648136147683</v>
      </c>
      <c r="I335" s="77" t="s">
        <v>324</v>
      </c>
      <c r="AM335" s="95"/>
      <c r="AN335" s="95"/>
      <c r="AO335" s="95"/>
      <c r="AP335" s="95"/>
      <c r="AQ335" s="95"/>
      <c r="AR335" s="95"/>
      <c r="AS335" s="95"/>
      <c r="AT335" s="95"/>
      <c r="AU335" s="95"/>
    </row>
    <row r="336" spans="1:47" ht="15" customHeight="1" x14ac:dyDescent="0.25">
      <c r="A336" s="76">
        <v>46303.458113425928</v>
      </c>
      <c r="B336" s="73">
        <v>1</v>
      </c>
      <c r="C336" s="73" t="s">
        <v>371</v>
      </c>
      <c r="D336" s="73" t="s">
        <v>438</v>
      </c>
      <c r="E336" s="73" t="s">
        <v>1416</v>
      </c>
      <c r="F336" s="73" t="s">
        <v>1413</v>
      </c>
      <c r="G336" s="79">
        <v>1.1973819774364619E-4</v>
      </c>
      <c r="H336" s="73">
        <v>23.947639548729239</v>
      </c>
      <c r="I336" s="77" t="s">
        <v>324</v>
      </c>
      <c r="AM336" s="95"/>
      <c r="AN336" s="95"/>
      <c r="AO336" s="95"/>
      <c r="AP336" s="95"/>
      <c r="AQ336" s="95"/>
      <c r="AR336" s="95"/>
      <c r="AS336" s="95"/>
      <c r="AT336" s="95"/>
      <c r="AU336" s="95"/>
    </row>
    <row r="337" spans="1:9" ht="15" customHeight="1" x14ac:dyDescent="0.25">
      <c r="A337" s="76">
        <v>46303.458113425928</v>
      </c>
      <c r="B337" s="73">
        <v>1</v>
      </c>
      <c r="C337" s="73" t="s">
        <v>371</v>
      </c>
      <c r="D337" s="73" t="s">
        <v>438</v>
      </c>
      <c r="E337" s="73" t="s">
        <v>1417</v>
      </c>
      <c r="F337" s="73" t="s">
        <v>1413</v>
      </c>
      <c r="G337" s="79">
        <v>-5.8898497866922477E-5</v>
      </c>
      <c r="H337" s="73">
        <v>-11.779699573384514</v>
      </c>
      <c r="I337" s="77" t="s">
        <v>323</v>
      </c>
    </row>
    <row r="338" spans="1:9" ht="15" customHeight="1" x14ac:dyDescent="0.25">
      <c r="A338" s="76">
        <v>46303.458113425928</v>
      </c>
      <c r="B338" s="73">
        <v>1</v>
      </c>
      <c r="C338" s="73" t="s">
        <v>371</v>
      </c>
      <c r="D338" s="73" t="s">
        <v>438</v>
      </c>
      <c r="E338" s="73" t="s">
        <v>1418</v>
      </c>
      <c r="F338" s="73" t="s">
        <v>1413</v>
      </c>
      <c r="G338" s="79">
        <v>-2.2668564174956095E-4</v>
      </c>
      <c r="H338" s="73">
        <v>-45.337128349912206</v>
      </c>
      <c r="I338" s="77" t="s">
        <v>323</v>
      </c>
    </row>
    <row r="339" spans="1:9" ht="15" customHeight="1" x14ac:dyDescent="0.25">
      <c r="A339" s="76">
        <v>46303.458113425928</v>
      </c>
      <c r="B339" s="73">
        <v>1</v>
      </c>
      <c r="C339" s="73" t="s">
        <v>371</v>
      </c>
      <c r="D339" s="73" t="s">
        <v>438</v>
      </c>
      <c r="E339" s="73" t="s">
        <v>1419</v>
      </c>
      <c r="F339" s="73" t="s">
        <v>1413</v>
      </c>
      <c r="G339" s="79">
        <v>-3.6719905921926303E-4</v>
      </c>
      <c r="H339" s="73">
        <v>-73.439811843852624</v>
      </c>
      <c r="I339" s="77" t="s">
        <v>323</v>
      </c>
    </row>
    <row r="340" spans="1:9" ht="15" customHeight="1" x14ac:dyDescent="0.25">
      <c r="A340" s="76">
        <v>46303.458113425928</v>
      </c>
      <c r="B340" s="73">
        <v>1</v>
      </c>
      <c r="C340" s="73" t="s">
        <v>371</v>
      </c>
      <c r="D340" s="73" t="s">
        <v>438</v>
      </c>
      <c r="E340" s="73" t="s">
        <v>1420</v>
      </c>
      <c r="F340" s="73" t="s">
        <v>1413</v>
      </c>
      <c r="G340" s="79">
        <v>-4.6668431795954848E-4</v>
      </c>
      <c r="H340" s="73">
        <v>-93.336863591909719</v>
      </c>
      <c r="I340" s="77" t="s">
        <v>323</v>
      </c>
    </row>
    <row r="341" spans="1:9" ht="15" customHeight="1" x14ac:dyDescent="0.25">
      <c r="A341" s="76">
        <v>46303.458113425928</v>
      </c>
      <c r="B341" s="73">
        <v>1</v>
      </c>
      <c r="C341" s="73" t="s">
        <v>371</v>
      </c>
      <c r="D341" s="73" t="s">
        <v>438</v>
      </c>
      <c r="E341" s="73" t="s">
        <v>1421</v>
      </c>
      <c r="F341" s="73" t="s">
        <v>1413</v>
      </c>
      <c r="G341" s="79">
        <v>-5.1540310769036108E-4</v>
      </c>
      <c r="H341" s="73">
        <v>-103.08062153807224</v>
      </c>
      <c r="I341" s="77" t="s">
        <v>323</v>
      </c>
    </row>
    <row r="342" spans="1:9" ht="15" customHeight="1" x14ac:dyDescent="0.25">
      <c r="A342" s="76">
        <v>46303.458113425928</v>
      </c>
      <c r="B342" s="73">
        <v>1</v>
      </c>
      <c r="C342" s="73" t="s">
        <v>371</v>
      </c>
      <c r="D342" s="73" t="s">
        <v>438</v>
      </c>
      <c r="E342" s="73" t="s">
        <v>1422</v>
      </c>
      <c r="F342" s="73" t="s">
        <v>1413</v>
      </c>
      <c r="G342" s="79">
        <v>-5.0858649382908233E-4</v>
      </c>
      <c r="H342" s="73">
        <v>-101.71729876581648</v>
      </c>
      <c r="I342" s="77" t="s">
        <v>323</v>
      </c>
    </row>
    <row r="343" spans="1:9" ht="15" customHeight="1" x14ac:dyDescent="0.25">
      <c r="A343" s="76">
        <v>46303.458113425928</v>
      </c>
      <c r="B343" s="73">
        <v>1</v>
      </c>
      <c r="C343" s="73" t="s">
        <v>371</v>
      </c>
      <c r="D343" s="73" t="s">
        <v>438</v>
      </c>
      <c r="E343" s="73" t="s">
        <v>1423</v>
      </c>
      <c r="F343" s="73" t="s">
        <v>1413</v>
      </c>
      <c r="G343" s="79">
        <v>-4.4690173403459497E-4</v>
      </c>
      <c r="H343" s="73">
        <v>-89.380346806919007</v>
      </c>
      <c r="I343" s="77" t="s">
        <v>323</v>
      </c>
    </row>
    <row r="344" spans="1:9" ht="15" customHeight="1" x14ac:dyDescent="0.25">
      <c r="A344" s="76">
        <v>46303.458113425928</v>
      </c>
      <c r="B344" s="73">
        <v>1</v>
      </c>
      <c r="C344" s="73" t="s">
        <v>371</v>
      </c>
      <c r="D344" s="73" t="s">
        <v>438</v>
      </c>
      <c r="E344" s="73" t="s">
        <v>1424</v>
      </c>
      <c r="F344" s="73" t="s">
        <v>1413</v>
      </c>
      <c r="G344" s="79">
        <v>-3.3638696237857683E-4</v>
      </c>
      <c r="H344" s="73">
        <v>-67.277392475715388</v>
      </c>
      <c r="I344" s="77" t="s">
        <v>323</v>
      </c>
    </row>
    <row r="345" spans="1:9" ht="15" customHeight="1" x14ac:dyDescent="0.25">
      <c r="A345" s="76">
        <v>46303.458113425928</v>
      </c>
      <c r="B345" s="73">
        <v>1</v>
      </c>
      <c r="C345" s="73" t="s">
        <v>371</v>
      </c>
      <c r="D345" s="73" t="s">
        <v>438</v>
      </c>
      <c r="E345" s="73" t="s">
        <v>1425</v>
      </c>
      <c r="F345" s="73" t="s">
        <v>1413</v>
      </c>
      <c r="G345" s="79">
        <v>-1.8786013471240912E-4</v>
      </c>
      <c r="H345" s="73">
        <v>-37.572026942481841</v>
      </c>
      <c r="I345" s="77" t="s">
        <v>323</v>
      </c>
    </row>
    <row r="346" spans="1:9" ht="15" customHeight="1" x14ac:dyDescent="0.25">
      <c r="A346" s="76">
        <v>46303.458113425928</v>
      </c>
      <c r="B346" s="73">
        <v>1</v>
      </c>
      <c r="C346" s="73" t="s">
        <v>371</v>
      </c>
      <c r="D346" s="73" t="s">
        <v>438</v>
      </c>
      <c r="E346" s="73" t="s">
        <v>1426</v>
      </c>
      <c r="F346" s="73" t="s">
        <v>1413</v>
      </c>
      <c r="G346" s="79">
        <v>-1.586009177531752E-5</v>
      </c>
      <c r="H346" s="73">
        <v>-3.1720183550635217</v>
      </c>
      <c r="I346" s="77" t="s">
        <v>323</v>
      </c>
    </row>
    <row r="347" spans="1:9" ht="15" customHeight="1" x14ac:dyDescent="0.25">
      <c r="A347" s="76">
        <v>46303.458113425928</v>
      </c>
      <c r="B347" s="73">
        <v>1</v>
      </c>
      <c r="C347" s="73" t="s">
        <v>371</v>
      </c>
      <c r="D347" s="73" t="s">
        <v>438</v>
      </c>
      <c r="E347" s="73" t="s">
        <v>1427</v>
      </c>
      <c r="F347" s="73" t="s">
        <v>1413</v>
      </c>
      <c r="G347" s="79">
        <v>1.6277660383525144E-4</v>
      </c>
      <c r="H347" s="73">
        <v>32.55532076705029</v>
      </c>
      <c r="I347" s="77" t="s">
        <v>324</v>
      </c>
    </row>
    <row r="348" spans="1:9" ht="15" customHeight="1" x14ac:dyDescent="0.25">
      <c r="A348" s="76">
        <v>46303.458113425928</v>
      </c>
      <c r="B348" s="73">
        <v>1</v>
      </c>
      <c r="C348" s="73" t="s">
        <v>371</v>
      </c>
      <c r="D348" s="73" t="s">
        <v>438</v>
      </c>
      <c r="E348" s="73" t="s">
        <v>1428</v>
      </c>
      <c r="F348" s="73" t="s">
        <v>1413</v>
      </c>
      <c r="G348" s="79">
        <v>3.3056374771788975E-4</v>
      </c>
      <c r="H348" s="73">
        <v>66.112749543577948</v>
      </c>
      <c r="I348" s="77" t="s">
        <v>324</v>
      </c>
    </row>
    <row r="349" spans="1:9" ht="15" customHeight="1" x14ac:dyDescent="0.25">
      <c r="A349" s="76">
        <v>46303.458113425928</v>
      </c>
      <c r="B349" s="73">
        <v>1</v>
      </c>
      <c r="C349" s="73" t="s">
        <v>371</v>
      </c>
      <c r="D349" s="73" t="s">
        <v>438</v>
      </c>
      <c r="E349" s="73" t="s">
        <v>1429</v>
      </c>
      <c r="F349" s="73" t="s">
        <v>1413</v>
      </c>
      <c r="G349" s="79">
        <v>4.7107716518759199E-4</v>
      </c>
      <c r="H349" s="73">
        <v>94.215433037518395</v>
      </c>
      <c r="I349" s="77" t="s">
        <v>324</v>
      </c>
    </row>
    <row r="350" spans="1:9" ht="15" customHeight="1" x14ac:dyDescent="0.25">
      <c r="A350" s="76">
        <v>46303.458113425928</v>
      </c>
      <c r="B350" s="73">
        <v>1</v>
      </c>
      <c r="C350" s="73" t="s">
        <v>371</v>
      </c>
      <c r="D350" s="73" t="s">
        <v>438</v>
      </c>
      <c r="E350" s="73" t="s">
        <v>1430</v>
      </c>
      <c r="F350" s="73" t="s">
        <v>1413</v>
      </c>
      <c r="G350" s="79">
        <v>5.7056242392787646E-4</v>
      </c>
      <c r="H350" s="73">
        <v>114.11248478557529</v>
      </c>
      <c r="I350" s="77" t="s">
        <v>324</v>
      </c>
    </row>
    <row r="351" spans="1:9" ht="15" customHeight="1" x14ac:dyDescent="0.25">
      <c r="A351" s="76">
        <v>46303.458113425928</v>
      </c>
      <c r="B351" s="73">
        <v>1</v>
      </c>
      <c r="C351" s="73" t="s">
        <v>371</v>
      </c>
      <c r="D351" s="73" t="s">
        <v>438</v>
      </c>
      <c r="E351" s="73" t="s">
        <v>1431</v>
      </c>
      <c r="F351" s="73" t="s">
        <v>1413</v>
      </c>
      <c r="G351" s="79">
        <v>6.1928121365868987E-4</v>
      </c>
      <c r="H351" s="73">
        <v>123.85624273173798</v>
      </c>
      <c r="I351" s="77" t="s">
        <v>324</v>
      </c>
    </row>
  </sheetData>
  <mergeCells count="105">
    <mergeCell ref="A155:I155"/>
    <mergeCell ref="AV155:BA155"/>
    <mergeCell ref="A45:A48"/>
    <mergeCell ref="B45:B48"/>
    <mergeCell ref="C45:C48"/>
    <mergeCell ref="D45:F46"/>
    <mergeCell ref="G81:I82"/>
    <mergeCell ref="K81:Y81"/>
    <mergeCell ref="K82:N82"/>
    <mergeCell ref="O82:R82"/>
    <mergeCell ref="S82:U82"/>
    <mergeCell ref="V82:X82"/>
    <mergeCell ref="O46:Q46"/>
    <mergeCell ref="R46:U46"/>
    <mergeCell ref="V46:Y46"/>
    <mergeCell ref="K45:N46"/>
    <mergeCell ref="O45:AD45"/>
    <mergeCell ref="D81:F82"/>
    <mergeCell ref="G45:I46"/>
    <mergeCell ref="AF45:AW45"/>
    <mergeCell ref="P119:R119"/>
    <mergeCell ref="S119:U119"/>
    <mergeCell ref="V118:AA119"/>
    <mergeCell ref="A81:A84"/>
    <mergeCell ref="BQ81:BT82"/>
    <mergeCell ref="AE81:AR81"/>
    <mergeCell ref="AE82:AJ82"/>
    <mergeCell ref="AK82:AN82"/>
    <mergeCell ref="AO82:AR82"/>
    <mergeCell ref="AT81:BO81"/>
    <mergeCell ref="AT82:AY82"/>
    <mergeCell ref="AZ82:BB82"/>
    <mergeCell ref="BL82:BO82"/>
    <mergeCell ref="BC82:BF82"/>
    <mergeCell ref="BG82:BJ82"/>
    <mergeCell ref="BQ155:CL155"/>
    <mergeCell ref="AS118:BG118"/>
    <mergeCell ref="AS119:AU119"/>
    <mergeCell ref="AV119:BA119"/>
    <mergeCell ref="BB119:BG119"/>
    <mergeCell ref="BI117:CF117"/>
    <mergeCell ref="BI118:BT119"/>
    <mergeCell ref="BU118:CF119"/>
    <mergeCell ref="AC117:BG117"/>
    <mergeCell ref="AC118:AC120"/>
    <mergeCell ref="AD118:AR118"/>
    <mergeCell ref="AD119:AF119"/>
    <mergeCell ref="AG119:AL119"/>
    <mergeCell ref="AM119:AR119"/>
    <mergeCell ref="BD155:BN155"/>
    <mergeCell ref="B81:B84"/>
    <mergeCell ref="C81:C84"/>
    <mergeCell ref="P118:U118"/>
    <mergeCell ref="AL46:AO46"/>
    <mergeCell ref="AP46:AS46"/>
    <mergeCell ref="AT46:AW46"/>
    <mergeCell ref="AF46:AH46"/>
    <mergeCell ref="A117:N117"/>
    <mergeCell ref="A118:A121"/>
    <mergeCell ref="B118:B121"/>
    <mergeCell ref="C118:C121"/>
    <mergeCell ref="D118:H119"/>
    <mergeCell ref="I118:K119"/>
    <mergeCell ref="L118:N119"/>
    <mergeCell ref="P117:AA117"/>
    <mergeCell ref="Z81:AC82"/>
    <mergeCell ref="AI46:AK46"/>
    <mergeCell ref="Y8:Y9"/>
    <mergeCell ref="Z8:Z9"/>
    <mergeCell ref="AB6:AC6"/>
    <mergeCell ref="Y7:Z7"/>
    <mergeCell ref="Z46:AD46"/>
    <mergeCell ref="Q6:Z6"/>
    <mergeCell ref="G8:G10"/>
    <mergeCell ref="H8:H10"/>
    <mergeCell ref="I8:I10"/>
    <mergeCell ref="S8:S10"/>
    <mergeCell ref="T8:T10"/>
    <mergeCell ref="J8:K8"/>
    <mergeCell ref="L8:M8"/>
    <mergeCell ref="U8:V8"/>
    <mergeCell ref="L155:Z155"/>
    <mergeCell ref="AC155:AS155"/>
    <mergeCell ref="A6:A10"/>
    <mergeCell ref="B1:E1"/>
    <mergeCell ref="B2:E2"/>
    <mergeCell ref="B3:E3"/>
    <mergeCell ref="B4:E4"/>
    <mergeCell ref="B6:B10"/>
    <mergeCell ref="C6:C10"/>
    <mergeCell ref="D6:D10"/>
    <mergeCell ref="W8:X8"/>
    <mergeCell ref="N8:N9"/>
    <mergeCell ref="O8:O9"/>
    <mergeCell ref="J7:M7"/>
    <mergeCell ref="N7:O7"/>
    <mergeCell ref="Q7:R7"/>
    <mergeCell ref="S7:T7"/>
    <mergeCell ref="U7:X7"/>
    <mergeCell ref="Q8:Q10"/>
    <mergeCell ref="R8:R10"/>
    <mergeCell ref="F6:O6"/>
    <mergeCell ref="F8:F10"/>
    <mergeCell ref="F7:G7"/>
    <mergeCell ref="H7:I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25</vt:i4>
      </vt:variant>
    </vt:vector>
  </HeadingPairs>
  <TitlesOfParts>
    <vt:vector size="29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rngNDMSectionContours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2026-10-05T20:35:22Z</dcterms:created>
  <dcterms:modified xsi:type="dcterms:W3CDTF">2026-10-08T21:59:38Z</dcterms:modified>
</cp:coreProperties>
</file>